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325"/>
  <workbookPr codeName="ThisWorkbook"/>
  <mc:AlternateContent xmlns:mc="http://schemas.openxmlformats.org/markup-compatibility/2006">
    <mc:Choice Requires="x15">
      <x15ac:absPath xmlns:x15ac="http://schemas.microsoft.com/office/spreadsheetml/2010/11/ac" url="C:\Users\tammy\Desktop\WORK\SA Stuff\COB Journal Rankings\"/>
    </mc:Choice>
  </mc:AlternateContent>
  <xr:revisionPtr revIDLastSave="0" documentId="13_ncr:1_{287A843B-4B4F-4BDB-8C70-6612A881E938}" xr6:coauthVersionLast="45" xr6:coauthVersionMax="45" xr10:uidLastSave="{00000000-0000-0000-0000-000000000000}"/>
  <bookViews>
    <workbookView xWindow="-120" yWindow="-120" windowWidth="20730" windowHeight="11160" tabRatio="666" firstSheet="1" activeTab="2" xr2:uid="{00000000-000D-0000-FFFF-FFFF00000000}"/>
  </bookViews>
  <sheets>
    <sheet name="Change Log" sheetId="16" r:id="rId1"/>
    <sheet name="Documentation" sheetId="15" r:id="rId2"/>
    <sheet name="Sample CIS" sheetId="18" r:id="rId3"/>
    <sheet name="MKTG" sheetId="5" r:id="rId4"/>
    <sheet name="ECON" sheetId="1" r:id="rId5"/>
    <sheet name="FIN" sheetId="6" r:id="rId6"/>
    <sheet name="MNGT" sheetId="4" r:id="rId7"/>
    <sheet name="CIS" sheetId="8" r:id="rId8"/>
    <sheet name="ACCT" sheetId="9" r:id="rId9"/>
    <sheet name="BCOMM" sheetId="10" r:id="rId10"/>
    <sheet name="TEMPLATE" sheetId="14" state="hidden" r:id="rId11"/>
    <sheet name="TESTING" sheetId="17" state="hidden" r:id="rId12"/>
    <sheet name="TABLES" sheetId="11" r:id="rId13"/>
  </sheets>
  <calcPr calcId="191029"/>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13" i="18" l="1"/>
  <c r="BV28" i="18"/>
  <c r="BU28" i="18"/>
  <c r="BT28" i="18"/>
  <c r="BS28" i="18"/>
  <c r="BR28" i="18"/>
  <c r="BQ28" i="18"/>
  <c r="BP28" i="18"/>
  <c r="AW28" i="18" s="1"/>
  <c r="BO28" i="18"/>
  <c r="AY28" i="18"/>
  <c r="AX28" i="18"/>
  <c r="AV28" i="18"/>
  <c r="AU28" i="18"/>
  <c r="AT28" i="18"/>
  <c r="AS28" i="18"/>
  <c r="AR28" i="18"/>
  <c r="AI28" i="18"/>
  <c r="AH28" i="18"/>
  <c r="AG28" i="18"/>
  <c r="AF28" i="18"/>
  <c r="AE28" i="18"/>
  <c r="AD28" i="18"/>
  <c r="AC28" i="18"/>
  <c r="AB28" i="18"/>
  <c r="AA28" i="18"/>
  <c r="Z28" i="18"/>
  <c r="Y28" i="18"/>
  <c r="X28" i="18"/>
  <c r="BV27" i="18"/>
  <c r="BU27" i="18"/>
  <c r="BT27" i="18"/>
  <c r="BS27" i="18"/>
  <c r="BR27" i="18"/>
  <c r="BQ27" i="18"/>
  <c r="BP27" i="18"/>
  <c r="BO27" i="18"/>
  <c r="AY27" i="18"/>
  <c r="AX27" i="18"/>
  <c r="AW27" i="18"/>
  <c r="AV27" i="18"/>
  <c r="AU27" i="18"/>
  <c r="AT27" i="18"/>
  <c r="AS27" i="18"/>
  <c r="AR27" i="18"/>
  <c r="AI27" i="18"/>
  <c r="AH27" i="18"/>
  <c r="P27" i="18" s="1"/>
  <c r="S27" i="18" s="1"/>
  <c r="AG27" i="18"/>
  <c r="AF27" i="18"/>
  <c r="AE27" i="18"/>
  <c r="AD27" i="18"/>
  <c r="AC27" i="18"/>
  <c r="AB27" i="18"/>
  <c r="AA27" i="18"/>
  <c r="Z27" i="18"/>
  <c r="Y27" i="18"/>
  <c r="X27" i="18"/>
  <c r="BV26" i="18"/>
  <c r="BU26" i="18"/>
  <c r="BT26" i="18"/>
  <c r="BS26" i="18"/>
  <c r="BR26" i="18"/>
  <c r="AY26" i="18" s="1"/>
  <c r="BQ26" i="18"/>
  <c r="BP26" i="18"/>
  <c r="BO26" i="18"/>
  <c r="AX26" i="18"/>
  <c r="AW26" i="18"/>
  <c r="AV26" i="18"/>
  <c r="AU26" i="18"/>
  <c r="AT26" i="18"/>
  <c r="AS26" i="18"/>
  <c r="AR26" i="18"/>
  <c r="AI26" i="18"/>
  <c r="AH26" i="18"/>
  <c r="P26" i="18" s="1"/>
  <c r="S26" i="18" s="1"/>
  <c r="AG26" i="18"/>
  <c r="AF26" i="18"/>
  <c r="AE26" i="18"/>
  <c r="AD26" i="18"/>
  <c r="AC26" i="18"/>
  <c r="AB26" i="18"/>
  <c r="AA26" i="18"/>
  <c r="Z26" i="18"/>
  <c r="Y26" i="18"/>
  <c r="X26" i="18"/>
  <c r="BV25" i="18"/>
  <c r="BU25" i="18"/>
  <c r="BT25" i="18"/>
  <c r="BS25" i="18"/>
  <c r="BR25" i="18"/>
  <c r="BQ25" i="18"/>
  <c r="BP25" i="18"/>
  <c r="BO25" i="18"/>
  <c r="AY25" i="18"/>
  <c r="AX25" i="18"/>
  <c r="AW25" i="18"/>
  <c r="AV25" i="18"/>
  <c r="AU25" i="18"/>
  <c r="AT25" i="18"/>
  <c r="Q25" i="18" s="1"/>
  <c r="AS25" i="18"/>
  <c r="AR25" i="18"/>
  <c r="AI25" i="18"/>
  <c r="AH25" i="18"/>
  <c r="AG25" i="18"/>
  <c r="AF25" i="18"/>
  <c r="AE25" i="18"/>
  <c r="AD25" i="18"/>
  <c r="AC25" i="18"/>
  <c r="AB25" i="18"/>
  <c r="AA25" i="18"/>
  <c r="Z25" i="18"/>
  <c r="Y25" i="18"/>
  <c r="X25" i="18"/>
  <c r="V25" i="18"/>
  <c r="O25" i="18" s="1"/>
  <c r="BV24" i="18"/>
  <c r="BU24" i="18"/>
  <c r="BT24" i="18"/>
  <c r="BS24" i="18"/>
  <c r="BR24" i="18"/>
  <c r="BQ24" i="18"/>
  <c r="BP24" i="18"/>
  <c r="BO24" i="18"/>
  <c r="AY24" i="18"/>
  <c r="AX24" i="18"/>
  <c r="AW24" i="18"/>
  <c r="AV24" i="18"/>
  <c r="AU24" i="18"/>
  <c r="AT24" i="18"/>
  <c r="Q24" i="18" s="1"/>
  <c r="AS24" i="18"/>
  <c r="AR24" i="18"/>
  <c r="AI24" i="18"/>
  <c r="F24" i="18" s="1"/>
  <c r="AH24" i="18"/>
  <c r="AG24" i="18"/>
  <c r="AF24" i="18"/>
  <c r="AE24" i="18"/>
  <c r="AD24" i="18"/>
  <c r="AC24" i="18"/>
  <c r="AB24" i="18"/>
  <c r="AA24" i="18"/>
  <c r="Z24" i="18"/>
  <c r="Y24" i="18"/>
  <c r="X24" i="18"/>
  <c r="V24" i="18"/>
  <c r="O24" i="18" s="1"/>
  <c r="BV23" i="18"/>
  <c r="BU23" i="18"/>
  <c r="BT23" i="18"/>
  <c r="BS23" i="18"/>
  <c r="BR23" i="18"/>
  <c r="BQ23" i="18"/>
  <c r="BP23" i="18"/>
  <c r="BO23" i="18"/>
  <c r="AY23" i="18"/>
  <c r="AX23" i="18"/>
  <c r="AW23" i="18"/>
  <c r="AV23" i="18"/>
  <c r="AU23" i="18"/>
  <c r="AT23" i="18"/>
  <c r="AS23" i="18"/>
  <c r="Q23" i="18" s="1"/>
  <c r="AR23" i="18"/>
  <c r="AI23" i="18"/>
  <c r="AH23" i="18"/>
  <c r="AG23" i="18"/>
  <c r="AF23" i="18"/>
  <c r="AE23" i="18"/>
  <c r="AD23" i="18"/>
  <c r="AC23" i="18"/>
  <c r="AB23" i="18"/>
  <c r="AA23" i="18"/>
  <c r="Z23" i="18"/>
  <c r="Y23" i="18"/>
  <c r="X23" i="18"/>
  <c r="BV22" i="18"/>
  <c r="BU22" i="18"/>
  <c r="BT22" i="18"/>
  <c r="BS22" i="18"/>
  <c r="BR22" i="18"/>
  <c r="BQ22" i="18"/>
  <c r="BP22" i="18"/>
  <c r="BO22" i="18"/>
  <c r="AY22" i="18"/>
  <c r="AX22" i="18"/>
  <c r="AW22" i="18"/>
  <c r="AV22" i="18"/>
  <c r="AU22" i="18"/>
  <c r="AT22" i="18"/>
  <c r="AS22" i="18"/>
  <c r="AR22" i="18"/>
  <c r="AI22" i="18"/>
  <c r="AH22" i="18"/>
  <c r="AG22" i="18"/>
  <c r="AF22" i="18"/>
  <c r="AE22" i="18"/>
  <c r="AD22" i="18"/>
  <c r="AC22" i="18"/>
  <c r="AB22" i="18"/>
  <c r="AA22" i="18"/>
  <c r="Z22" i="18"/>
  <c r="Y22" i="18"/>
  <c r="X22" i="18"/>
  <c r="BV21" i="18"/>
  <c r="BU21" i="18"/>
  <c r="BT21" i="18"/>
  <c r="BS21" i="18"/>
  <c r="BR21" i="18"/>
  <c r="BQ21" i="18"/>
  <c r="BP21" i="18"/>
  <c r="BO21" i="18"/>
  <c r="AY21" i="18"/>
  <c r="AX21" i="18"/>
  <c r="AW21" i="18"/>
  <c r="AV21" i="18"/>
  <c r="AU21" i="18"/>
  <c r="AT21" i="18"/>
  <c r="AS21" i="18"/>
  <c r="AR21" i="18"/>
  <c r="AI21" i="18"/>
  <c r="AH21" i="18"/>
  <c r="AG21" i="18"/>
  <c r="AF21" i="18"/>
  <c r="AE21" i="18"/>
  <c r="AD21" i="18"/>
  <c r="AC21" i="18"/>
  <c r="AB21" i="18"/>
  <c r="AA21" i="18"/>
  <c r="Z21" i="18"/>
  <c r="Y21" i="18"/>
  <c r="X21" i="18"/>
  <c r="BV20" i="18"/>
  <c r="BU20" i="18"/>
  <c r="BT20" i="18"/>
  <c r="BS20" i="18"/>
  <c r="BR20" i="18"/>
  <c r="BQ20" i="18"/>
  <c r="BP20" i="18"/>
  <c r="BO20" i="18"/>
  <c r="AY20" i="18"/>
  <c r="AX20" i="18"/>
  <c r="AW20" i="18"/>
  <c r="AV20" i="18"/>
  <c r="AU20" i="18"/>
  <c r="AT20" i="18"/>
  <c r="AS20" i="18"/>
  <c r="AR20" i="18"/>
  <c r="AI20" i="18"/>
  <c r="AH20" i="18"/>
  <c r="AG20" i="18"/>
  <c r="AF20" i="18"/>
  <c r="AE20" i="18"/>
  <c r="AD20" i="18"/>
  <c r="AC20" i="18"/>
  <c r="AB20" i="18"/>
  <c r="AA20" i="18"/>
  <c r="Z20" i="18"/>
  <c r="Y20" i="18"/>
  <c r="X20" i="18"/>
  <c r="Q20" i="18"/>
  <c r="BV19" i="18"/>
  <c r="BU19" i="18"/>
  <c r="BT19" i="18"/>
  <c r="BS19" i="18"/>
  <c r="BR19" i="18"/>
  <c r="BQ19" i="18"/>
  <c r="BP19" i="18"/>
  <c r="BO19" i="18"/>
  <c r="AY19" i="18"/>
  <c r="AX19" i="18"/>
  <c r="AW19" i="18"/>
  <c r="AV19" i="18"/>
  <c r="AU19" i="18"/>
  <c r="AT19" i="18"/>
  <c r="AS19" i="18"/>
  <c r="AR19" i="18"/>
  <c r="AI19" i="18"/>
  <c r="AH19" i="18"/>
  <c r="AG19" i="18"/>
  <c r="AF19" i="18"/>
  <c r="AE19" i="18"/>
  <c r="AD19" i="18"/>
  <c r="AC19" i="18"/>
  <c r="AB19" i="18"/>
  <c r="AA19" i="18"/>
  <c r="Z19" i="18"/>
  <c r="Y19" i="18"/>
  <c r="X19" i="18"/>
  <c r="BV18" i="18"/>
  <c r="BU18" i="18"/>
  <c r="BT18" i="18"/>
  <c r="BS18" i="18"/>
  <c r="BR18" i="18"/>
  <c r="BQ18" i="18"/>
  <c r="AX18" i="18" s="1"/>
  <c r="BP18" i="18"/>
  <c r="BO18" i="18"/>
  <c r="AY18" i="18"/>
  <c r="AW18" i="18"/>
  <c r="AV18" i="18"/>
  <c r="AU18" i="18"/>
  <c r="AT18" i="18"/>
  <c r="AS18" i="18"/>
  <c r="AR18" i="18"/>
  <c r="AI18" i="18"/>
  <c r="AH18" i="18"/>
  <c r="AG18" i="18"/>
  <c r="AF18" i="18"/>
  <c r="AE18" i="18"/>
  <c r="AD18" i="18"/>
  <c r="AA18" i="18"/>
  <c r="Z18" i="18"/>
  <c r="Y18" i="18"/>
  <c r="X18" i="18"/>
  <c r="BV17" i="18"/>
  <c r="BU17" i="18"/>
  <c r="BT17" i="18"/>
  <c r="BS17" i="18"/>
  <c r="BR17" i="18"/>
  <c r="BQ17" i="18"/>
  <c r="AX17" i="18" s="1"/>
  <c r="BP17" i="18"/>
  <c r="BO17" i="18"/>
  <c r="AY17" i="18"/>
  <c r="AW17" i="18"/>
  <c r="AV17" i="18"/>
  <c r="AU17" i="18"/>
  <c r="AT17" i="18"/>
  <c r="AS17" i="18"/>
  <c r="AR17" i="18"/>
  <c r="AI17" i="18"/>
  <c r="AH17" i="18"/>
  <c r="AG17" i="18"/>
  <c r="AF17" i="18"/>
  <c r="AE17" i="18"/>
  <c r="AD17" i="18"/>
  <c r="AA17" i="18"/>
  <c r="Z17" i="18"/>
  <c r="Y17" i="18"/>
  <c r="X17" i="18"/>
  <c r="BV16" i="18"/>
  <c r="BU16" i="18"/>
  <c r="BT16" i="18"/>
  <c r="BS16" i="18"/>
  <c r="BR16" i="18"/>
  <c r="BQ16" i="18"/>
  <c r="BP16" i="18"/>
  <c r="BO16" i="18"/>
  <c r="AY16" i="18"/>
  <c r="AX16" i="18"/>
  <c r="AW16" i="18"/>
  <c r="AV16" i="18"/>
  <c r="AU16" i="18"/>
  <c r="AT16" i="18"/>
  <c r="AS16" i="18"/>
  <c r="AR16" i="18"/>
  <c r="AI16" i="18"/>
  <c r="AH16" i="18"/>
  <c r="AG16" i="18"/>
  <c r="AF16" i="18"/>
  <c r="AE16" i="18"/>
  <c r="AD16" i="18"/>
  <c r="AA16" i="18"/>
  <c r="Z16" i="18"/>
  <c r="Y16" i="18"/>
  <c r="X16" i="18"/>
  <c r="BV15" i="18"/>
  <c r="BU15" i="18"/>
  <c r="BT15" i="18"/>
  <c r="BS15" i="18"/>
  <c r="BR15" i="18"/>
  <c r="AY15" i="18" s="1"/>
  <c r="Q15" i="18" s="1"/>
  <c r="BQ15" i="18"/>
  <c r="BP15" i="18"/>
  <c r="BO15" i="18"/>
  <c r="AX15" i="18"/>
  <c r="AW15" i="18"/>
  <c r="AV15" i="18"/>
  <c r="AU15" i="18"/>
  <c r="AT15" i="18"/>
  <c r="AS15" i="18"/>
  <c r="AR15" i="18"/>
  <c r="AI15" i="18"/>
  <c r="AH15" i="18"/>
  <c r="AG15" i="18"/>
  <c r="AF15" i="18"/>
  <c r="AE15" i="18"/>
  <c r="AD15" i="18"/>
  <c r="AA15" i="18"/>
  <c r="Z15" i="18"/>
  <c r="Y15" i="18"/>
  <c r="X15" i="18"/>
  <c r="BV14" i="18"/>
  <c r="AU14" i="18" s="1"/>
  <c r="BU14" i="18"/>
  <c r="BT14" i="18"/>
  <c r="BS14" i="18"/>
  <c r="AR14" i="18" s="1"/>
  <c r="BR14" i="18"/>
  <c r="BQ14" i="18"/>
  <c r="BP14" i="18"/>
  <c r="AW14" i="18" s="1"/>
  <c r="BO14" i="18"/>
  <c r="AV14" i="18" s="1"/>
  <c r="AY14" i="18"/>
  <c r="AX14" i="18"/>
  <c r="AT14" i="18"/>
  <c r="AS14" i="18"/>
  <c r="AI14" i="18"/>
  <c r="AH14" i="18"/>
  <c r="AG14" i="18"/>
  <c r="AF14" i="18"/>
  <c r="AE14" i="18"/>
  <c r="AD14" i="18"/>
  <c r="Y14" i="18"/>
  <c r="X14" i="18"/>
  <c r="BV13" i="18"/>
  <c r="BU13" i="18"/>
  <c r="BT13" i="18"/>
  <c r="BS13" i="18"/>
  <c r="BR13" i="18"/>
  <c r="BQ13" i="18"/>
  <c r="BP13" i="18"/>
  <c r="BO13" i="18"/>
  <c r="AY13" i="18"/>
  <c r="AX13" i="18"/>
  <c r="AW13" i="18"/>
  <c r="AV13" i="18"/>
  <c r="AU13" i="18"/>
  <c r="AT13" i="18"/>
  <c r="AS13" i="18"/>
  <c r="Q13" i="18" s="1"/>
  <c r="AR13" i="18"/>
  <c r="AI13" i="18"/>
  <c r="AH13" i="18"/>
  <c r="AG13" i="18"/>
  <c r="AF13" i="18"/>
  <c r="AE13" i="18"/>
  <c r="AD13" i="18"/>
  <c r="Y13" i="18"/>
  <c r="X13" i="18"/>
  <c r="BV12" i="18"/>
  <c r="BU12" i="18"/>
  <c r="AT12" i="18" s="1"/>
  <c r="BT12" i="18"/>
  <c r="BS12" i="18"/>
  <c r="AR12" i="18" s="1"/>
  <c r="BR12" i="18"/>
  <c r="BQ12" i="18"/>
  <c r="AX12" i="18" s="1"/>
  <c r="BP12" i="18"/>
  <c r="BO12" i="18"/>
  <c r="AV12" i="18" s="1"/>
  <c r="AY12" i="18"/>
  <c r="AW12" i="18"/>
  <c r="AU12" i="18"/>
  <c r="AS12" i="18"/>
  <c r="AI12" i="18"/>
  <c r="AH12" i="18"/>
  <c r="AG12" i="18"/>
  <c r="AF12" i="18"/>
  <c r="AE12" i="18"/>
  <c r="AD12" i="18"/>
  <c r="BV11" i="18"/>
  <c r="BU11" i="18"/>
  <c r="BT11" i="18"/>
  <c r="BS11" i="18"/>
  <c r="BR11" i="18"/>
  <c r="BQ11" i="18"/>
  <c r="BP11" i="18"/>
  <c r="BO11" i="18"/>
  <c r="AV11" i="18" s="1"/>
  <c r="AY11" i="18"/>
  <c r="AX11" i="18"/>
  <c r="AW11" i="18"/>
  <c r="AU11" i="18"/>
  <c r="AT11" i="18"/>
  <c r="AS11" i="18"/>
  <c r="AR11" i="18"/>
  <c r="AI11" i="18"/>
  <c r="AH11" i="18"/>
  <c r="AG11" i="18"/>
  <c r="AF11" i="18"/>
  <c r="AE11" i="18"/>
  <c r="AD11" i="18"/>
  <c r="BV10" i="18"/>
  <c r="AU10" i="18" s="1"/>
  <c r="BU10" i="18"/>
  <c r="AT10" i="18" s="1"/>
  <c r="BT10" i="18"/>
  <c r="AS10" i="18" s="1"/>
  <c r="BS10" i="18"/>
  <c r="BR10" i="18"/>
  <c r="BQ10" i="18"/>
  <c r="BP10" i="18"/>
  <c r="AW10" i="18" s="1"/>
  <c r="BO10" i="18"/>
  <c r="AY10" i="18"/>
  <c r="AX10" i="18"/>
  <c r="AV10" i="18"/>
  <c r="AR10" i="18"/>
  <c r="AI10" i="18"/>
  <c r="AH10" i="18"/>
  <c r="AG10" i="18"/>
  <c r="AF10" i="18"/>
  <c r="AE10" i="18"/>
  <c r="AD10" i="18"/>
  <c r="BV9" i="18"/>
  <c r="AU9" i="18" s="1"/>
  <c r="BU9" i="18"/>
  <c r="BT9" i="18"/>
  <c r="BS9" i="18"/>
  <c r="BR9" i="18"/>
  <c r="BQ9" i="18"/>
  <c r="BP9" i="18"/>
  <c r="AW9" i="18" s="1"/>
  <c r="BO9" i="18"/>
  <c r="AY9" i="18"/>
  <c r="AX9" i="18"/>
  <c r="AV9" i="18"/>
  <c r="AT9" i="18"/>
  <c r="AS9" i="18"/>
  <c r="AR9" i="18"/>
  <c r="AI9" i="18"/>
  <c r="AH9" i="18"/>
  <c r="AG9" i="18"/>
  <c r="AF9" i="18"/>
  <c r="AE9" i="18"/>
  <c r="AD9" i="18"/>
  <c r="BV8" i="18"/>
  <c r="BU8" i="18"/>
  <c r="AT8" i="18" s="1"/>
  <c r="BT8" i="18"/>
  <c r="BS8" i="18"/>
  <c r="BR8" i="18"/>
  <c r="BQ8" i="18"/>
  <c r="BP8" i="18"/>
  <c r="AW8" i="18" s="1"/>
  <c r="BO8" i="18"/>
  <c r="AY8" i="18"/>
  <c r="AX8" i="18"/>
  <c r="AV8" i="18"/>
  <c r="AU8" i="18"/>
  <c r="AS8" i="18"/>
  <c r="AR8" i="18"/>
  <c r="AI8" i="18"/>
  <c r="AH8" i="18"/>
  <c r="AG8" i="18"/>
  <c r="AF8" i="18"/>
  <c r="AE8" i="18"/>
  <c r="AD8" i="18"/>
  <c r="Z8" i="18"/>
  <c r="BV7" i="18"/>
  <c r="BU7" i="18"/>
  <c r="AT7" i="18" s="1"/>
  <c r="BT7" i="18"/>
  <c r="AS7" i="18" s="1"/>
  <c r="BS7" i="18"/>
  <c r="AR7" i="18" s="1"/>
  <c r="BR7" i="18"/>
  <c r="BQ7" i="18"/>
  <c r="BP7" i="18"/>
  <c r="AW7" i="18" s="1"/>
  <c r="BO7" i="18"/>
  <c r="AV7" i="18" s="1"/>
  <c r="AY7" i="18"/>
  <c r="AX7" i="18"/>
  <c r="AU7" i="18"/>
  <c r="AI7" i="18"/>
  <c r="AH7" i="18"/>
  <c r="AG7" i="18"/>
  <c r="AF7" i="18"/>
  <c r="AE7" i="18"/>
  <c r="AD7" i="18"/>
  <c r="BV6" i="18"/>
  <c r="AU6" i="18" s="1"/>
  <c r="BU6" i="18"/>
  <c r="BT6" i="18"/>
  <c r="BS6" i="18"/>
  <c r="BR6" i="18"/>
  <c r="BQ6" i="18"/>
  <c r="BP6" i="18"/>
  <c r="AW6" i="18" s="1"/>
  <c r="BO6" i="18"/>
  <c r="AY6" i="18"/>
  <c r="AX6" i="18"/>
  <c r="AV6" i="18"/>
  <c r="AT6" i="18"/>
  <c r="AS6" i="18"/>
  <c r="AR6" i="18"/>
  <c r="AI6" i="18"/>
  <c r="AH6" i="18"/>
  <c r="P6" i="18" s="1"/>
  <c r="AG6" i="18"/>
  <c r="AF6" i="18"/>
  <c r="AE6" i="18"/>
  <c r="AD6" i="18"/>
  <c r="BV5" i="18"/>
  <c r="BU5" i="18"/>
  <c r="BT5" i="18"/>
  <c r="BS5" i="18"/>
  <c r="BR5" i="18"/>
  <c r="BQ5" i="18"/>
  <c r="BP5" i="18"/>
  <c r="AW5" i="18" s="1"/>
  <c r="BO5" i="18"/>
  <c r="AY5" i="18"/>
  <c r="AX5" i="18"/>
  <c r="AV5" i="18"/>
  <c r="AU5" i="18"/>
  <c r="AT5" i="18"/>
  <c r="AS5" i="18"/>
  <c r="AR5" i="18"/>
  <c r="AI5" i="18"/>
  <c r="AH5" i="18"/>
  <c r="AG5" i="18"/>
  <c r="AF5" i="18"/>
  <c r="AE5" i="18"/>
  <c r="AD5" i="18"/>
  <c r="BV4" i="18"/>
  <c r="BU4" i="18"/>
  <c r="BT4" i="18"/>
  <c r="BS4" i="18"/>
  <c r="AR4" i="18" s="1"/>
  <c r="BR4" i="18"/>
  <c r="BQ4" i="18"/>
  <c r="BP4" i="18"/>
  <c r="BO4" i="18"/>
  <c r="AV4" i="18" s="1"/>
  <c r="AY4" i="18"/>
  <c r="AX4" i="18"/>
  <c r="AW4" i="18"/>
  <c r="AU4" i="18"/>
  <c r="AT4" i="18"/>
  <c r="AS4" i="18"/>
  <c r="AI4" i="18"/>
  <c r="AH4" i="18"/>
  <c r="AG4" i="18"/>
  <c r="AF4" i="18"/>
  <c r="AE4" i="18"/>
  <c r="AD4" i="18"/>
  <c r="BV3" i="18"/>
  <c r="BU3" i="18"/>
  <c r="AT3" i="18" s="1"/>
  <c r="BT3" i="18"/>
  <c r="AS3" i="18" s="1"/>
  <c r="BS3" i="18"/>
  <c r="BR3" i="18"/>
  <c r="BQ3" i="18"/>
  <c r="AX3" i="18" s="1"/>
  <c r="BP3" i="18"/>
  <c r="BO3" i="18"/>
  <c r="AV3" i="18" s="1"/>
  <c r="AY3" i="18"/>
  <c r="AW3" i="18"/>
  <c r="AU3" i="18"/>
  <c r="AR3" i="18"/>
  <c r="AI3" i="18"/>
  <c r="AH3" i="18"/>
  <c r="AG3" i="18"/>
  <c r="AF3" i="18"/>
  <c r="AE3" i="18"/>
  <c r="AD3" i="18"/>
  <c r="BV2" i="18"/>
  <c r="AU2" i="18" s="1"/>
  <c r="BU2" i="18"/>
  <c r="BT2" i="18"/>
  <c r="AS2" i="18" s="1"/>
  <c r="BS2" i="18"/>
  <c r="BR2" i="18"/>
  <c r="AY2" i="18" s="1"/>
  <c r="BQ2" i="18"/>
  <c r="BP2" i="18"/>
  <c r="AW2" i="18" s="1"/>
  <c r="BO2" i="18"/>
  <c r="AV2" i="18" s="1"/>
  <c r="AX2" i="18"/>
  <c r="AT2" i="18"/>
  <c r="AR2" i="18"/>
  <c r="AI2" i="18"/>
  <c r="AH2" i="18"/>
  <c r="AG2" i="18"/>
  <c r="AF2" i="18"/>
  <c r="AE2" i="18"/>
  <c r="AD2" i="18"/>
  <c r="Q14" i="18" l="1"/>
  <c r="Q16" i="18"/>
  <c r="Q17" i="18"/>
  <c r="Q11" i="18"/>
  <c r="P25" i="18"/>
  <c r="S25" i="18" s="1"/>
  <c r="P2" i="18"/>
  <c r="F21" i="18"/>
  <c r="R21" i="18" s="1"/>
  <c r="E21" i="18" s="1"/>
  <c r="P23" i="18"/>
  <c r="S23" i="18" s="1"/>
  <c r="P3" i="18"/>
  <c r="P10" i="18"/>
  <c r="P18" i="18"/>
  <c r="F25" i="18"/>
  <c r="U25" i="18" s="1"/>
  <c r="P5" i="18"/>
  <c r="Q10" i="18"/>
  <c r="F10" i="18"/>
  <c r="U10" i="18" s="1"/>
  <c r="Q9" i="18"/>
  <c r="Q5" i="18"/>
  <c r="P13" i="18"/>
  <c r="F22" i="18"/>
  <c r="F15" i="18"/>
  <c r="P4" i="18"/>
  <c r="F6" i="18"/>
  <c r="U6" i="18" s="1"/>
  <c r="F11" i="18"/>
  <c r="U11" i="18" s="1"/>
  <c r="P19" i="18"/>
  <c r="S19" i="18" s="1"/>
  <c r="P20" i="18"/>
  <c r="S20" i="18" s="1"/>
  <c r="P24" i="18"/>
  <c r="S24" i="18" s="1"/>
  <c r="P28" i="18"/>
  <c r="S28" i="18" s="1"/>
  <c r="F4" i="18"/>
  <c r="F3" i="18"/>
  <c r="F19" i="18"/>
  <c r="U19" i="18" s="1"/>
  <c r="P21" i="18"/>
  <c r="S21" i="18" s="1"/>
  <c r="R25" i="18"/>
  <c r="E25" i="18" s="1"/>
  <c r="F27" i="18"/>
  <c r="U27" i="18" s="1"/>
  <c r="Q2" i="18"/>
  <c r="P11" i="18"/>
  <c r="P12" i="18"/>
  <c r="F14" i="18"/>
  <c r="P15" i="18"/>
  <c r="P16" i="18"/>
  <c r="F2" i="18"/>
  <c r="Q3" i="18"/>
  <c r="Q12" i="18"/>
  <c r="T16" i="18"/>
  <c r="V23" i="18"/>
  <c r="O23" i="18" s="1"/>
  <c r="T23" i="18"/>
  <c r="H23" i="18"/>
  <c r="Q28" i="18"/>
  <c r="T10" i="18"/>
  <c r="T14" i="18"/>
  <c r="H14" i="18"/>
  <c r="V14" i="18"/>
  <c r="O14" i="18" s="1"/>
  <c r="T2" i="18"/>
  <c r="T9" i="18"/>
  <c r="U21" i="18"/>
  <c r="G21" i="18"/>
  <c r="F9" i="18"/>
  <c r="P9" i="18"/>
  <c r="V13" i="18"/>
  <c r="O13" i="18" s="1"/>
  <c r="T13" i="18"/>
  <c r="H13" i="18"/>
  <c r="F12" i="18"/>
  <c r="P14" i="18"/>
  <c r="T20" i="18"/>
  <c r="H20" i="18"/>
  <c r="V20" i="18"/>
  <c r="O20" i="18" s="1"/>
  <c r="T11" i="18"/>
  <c r="P17" i="18"/>
  <c r="F17" i="18"/>
  <c r="F7" i="18"/>
  <c r="T15" i="18"/>
  <c r="W24" i="18"/>
  <c r="G24" i="18"/>
  <c r="R24" i="18"/>
  <c r="E24" i="18" s="1"/>
  <c r="U24" i="18"/>
  <c r="Q7" i="18"/>
  <c r="Q6" i="18"/>
  <c r="P8" i="18"/>
  <c r="F8" i="18"/>
  <c r="F13" i="18"/>
  <c r="F16" i="18"/>
  <c r="T24" i="18"/>
  <c r="H24" i="18"/>
  <c r="Q4" i="18"/>
  <c r="Q26" i="18"/>
  <c r="F5" i="18"/>
  <c r="P7" i="18"/>
  <c r="Q8" i="18"/>
  <c r="F18" i="18"/>
  <c r="Q18" i="18"/>
  <c r="Q21" i="18"/>
  <c r="F23" i="18"/>
  <c r="F26" i="18"/>
  <c r="W19" i="18"/>
  <c r="T25" i="18"/>
  <c r="H25" i="18"/>
  <c r="W27" i="18"/>
  <c r="G27" i="18"/>
  <c r="Q19" i="18"/>
  <c r="F20" i="18"/>
  <c r="P22" i="18"/>
  <c r="S22" i="18" s="1"/>
  <c r="Q22" i="18"/>
  <c r="Q27" i="18"/>
  <c r="F28" i="18"/>
  <c r="X29" i="9"/>
  <c r="Y29" i="9"/>
  <c r="AA29" i="9"/>
  <c r="AD29" i="9"/>
  <c r="AE29" i="9"/>
  <c r="AF29" i="9"/>
  <c r="AG29" i="9"/>
  <c r="AH29" i="9"/>
  <c r="AI29" i="9"/>
  <c r="X30" i="9"/>
  <c r="Y30" i="9"/>
  <c r="AA30" i="9"/>
  <c r="AD30" i="9"/>
  <c r="AE30" i="9"/>
  <c r="AF30" i="9"/>
  <c r="AG30" i="9"/>
  <c r="AH30" i="9"/>
  <c r="AI30" i="9"/>
  <c r="P30" i="9" s="1"/>
  <c r="AI28" i="9"/>
  <c r="AH28" i="9"/>
  <c r="P28" i="9" s="1"/>
  <c r="AG28" i="9"/>
  <c r="AF28" i="9"/>
  <c r="AE28" i="9"/>
  <c r="AD28" i="9"/>
  <c r="AA28" i="9"/>
  <c r="Z28" i="9"/>
  <c r="Y28" i="9"/>
  <c r="X28" i="9"/>
  <c r="X37" i="9"/>
  <c r="Y37" i="9"/>
  <c r="Z37" i="9"/>
  <c r="AA37" i="9"/>
  <c r="AD37" i="9"/>
  <c r="AE37" i="9"/>
  <c r="AF37" i="9"/>
  <c r="AG37" i="9"/>
  <c r="AH37" i="9"/>
  <c r="AI37" i="9"/>
  <c r="AI27" i="9"/>
  <c r="AH27" i="9"/>
  <c r="P27" i="9" s="1"/>
  <c r="AG27" i="9"/>
  <c r="AF27" i="9"/>
  <c r="AE27" i="9"/>
  <c r="AD27" i="9"/>
  <c r="AA27" i="9"/>
  <c r="Z27" i="9"/>
  <c r="Y27" i="9"/>
  <c r="X27" i="9"/>
  <c r="AH15" i="9"/>
  <c r="AI15" i="9"/>
  <c r="AH22" i="9"/>
  <c r="AI22" i="9"/>
  <c r="AH26" i="9"/>
  <c r="AI26" i="9"/>
  <c r="AH11" i="9"/>
  <c r="AI11" i="9"/>
  <c r="AH47" i="9"/>
  <c r="AI47" i="9"/>
  <c r="AH42" i="9"/>
  <c r="AI42" i="9"/>
  <c r="AH40" i="9"/>
  <c r="AI40" i="9"/>
  <c r="AH53" i="9"/>
  <c r="AI53" i="9"/>
  <c r="AH13" i="9"/>
  <c r="AI13" i="9"/>
  <c r="AH54" i="9"/>
  <c r="AI54" i="9"/>
  <c r="AH5" i="9"/>
  <c r="AI5" i="9"/>
  <c r="AH50" i="9"/>
  <c r="AI50" i="9"/>
  <c r="AH2" i="9"/>
  <c r="AI2" i="9"/>
  <c r="AH43" i="9"/>
  <c r="AI43" i="9"/>
  <c r="AH38" i="9"/>
  <c r="AI38" i="9"/>
  <c r="AH45" i="9"/>
  <c r="AI45" i="9"/>
  <c r="AH33" i="9"/>
  <c r="AI33" i="9"/>
  <c r="AH34" i="9"/>
  <c r="AI34" i="9"/>
  <c r="AH39" i="9"/>
  <c r="AI39" i="9"/>
  <c r="AH48" i="9"/>
  <c r="AI48" i="9"/>
  <c r="AH52" i="9"/>
  <c r="AI52" i="9"/>
  <c r="AH12" i="9"/>
  <c r="AI12" i="9"/>
  <c r="AH9" i="9"/>
  <c r="AI9" i="9"/>
  <c r="AH16" i="9"/>
  <c r="AI16" i="9"/>
  <c r="AH6" i="9"/>
  <c r="AI6" i="9"/>
  <c r="AH51" i="9"/>
  <c r="AI51" i="9"/>
  <c r="AH17" i="9"/>
  <c r="AI17" i="9"/>
  <c r="AH32" i="9"/>
  <c r="AI32" i="9"/>
  <c r="AH8" i="9"/>
  <c r="AI8" i="9"/>
  <c r="AH24" i="9"/>
  <c r="AI24" i="9"/>
  <c r="AH23" i="9"/>
  <c r="AI23" i="9"/>
  <c r="AH35" i="9"/>
  <c r="AI35" i="9"/>
  <c r="AH31" i="9"/>
  <c r="AI31" i="9"/>
  <c r="AH55" i="9"/>
  <c r="AI55" i="9"/>
  <c r="AH3" i="9"/>
  <c r="AI3" i="9"/>
  <c r="AH10" i="9"/>
  <c r="AI10" i="9"/>
  <c r="AH44" i="9"/>
  <c r="AI44" i="9"/>
  <c r="AH20" i="9"/>
  <c r="AI20" i="9"/>
  <c r="AH4" i="9"/>
  <c r="AI4" i="9"/>
  <c r="AH18" i="9"/>
  <c r="AI18" i="9"/>
  <c r="AH36" i="9"/>
  <c r="AI36" i="9"/>
  <c r="AH41" i="9"/>
  <c r="AI41" i="9"/>
  <c r="AH25" i="9"/>
  <c r="AI25" i="9"/>
  <c r="AH46" i="9"/>
  <c r="AI46" i="9"/>
  <c r="AH21" i="9"/>
  <c r="AI21" i="9"/>
  <c r="AH19" i="9"/>
  <c r="AI19" i="9"/>
  <c r="AH14" i="9"/>
  <c r="AI14" i="9"/>
  <c r="AH49" i="9"/>
  <c r="AI49" i="9"/>
  <c r="AH7" i="9"/>
  <c r="AI7" i="9"/>
  <c r="AD15" i="9"/>
  <c r="AE15" i="9"/>
  <c r="AF15" i="9"/>
  <c r="AG15" i="9"/>
  <c r="X22" i="9"/>
  <c r="Y22" i="9"/>
  <c r="Z22" i="9"/>
  <c r="AA22" i="9"/>
  <c r="AD22" i="9"/>
  <c r="AE22" i="9"/>
  <c r="AF22" i="9"/>
  <c r="AG22" i="9"/>
  <c r="X26" i="9"/>
  <c r="Y26" i="9"/>
  <c r="Z26" i="9"/>
  <c r="AA26" i="9"/>
  <c r="AD26" i="9"/>
  <c r="AE26" i="9"/>
  <c r="AF26" i="9"/>
  <c r="AG26" i="9"/>
  <c r="X11" i="9"/>
  <c r="Y11" i="9"/>
  <c r="Z11" i="9"/>
  <c r="AA11" i="9"/>
  <c r="AD11" i="9"/>
  <c r="AE11" i="9"/>
  <c r="AF11" i="9"/>
  <c r="AG11" i="9"/>
  <c r="X47" i="9"/>
  <c r="Y47" i="9"/>
  <c r="Z47" i="9"/>
  <c r="AA47" i="9"/>
  <c r="AD47" i="9"/>
  <c r="AE47" i="9"/>
  <c r="AF47" i="9"/>
  <c r="AG47" i="9"/>
  <c r="X42" i="9"/>
  <c r="Y42" i="9"/>
  <c r="Z42" i="9"/>
  <c r="AA42" i="9"/>
  <c r="AD42" i="9"/>
  <c r="AE42" i="9"/>
  <c r="AF42" i="9"/>
  <c r="AG42" i="9"/>
  <c r="X40" i="9"/>
  <c r="Y40" i="9"/>
  <c r="Z40" i="9"/>
  <c r="AA40" i="9"/>
  <c r="AD40" i="9"/>
  <c r="AE40" i="9"/>
  <c r="AF40" i="9"/>
  <c r="AG40" i="9"/>
  <c r="X53" i="9"/>
  <c r="Y53" i="9"/>
  <c r="Z53" i="9"/>
  <c r="AA53" i="9"/>
  <c r="AD53" i="9"/>
  <c r="AE53" i="9"/>
  <c r="AF53" i="9"/>
  <c r="AG53" i="9"/>
  <c r="AD13" i="9"/>
  <c r="AE13" i="9"/>
  <c r="AF13" i="9"/>
  <c r="AG13" i="9"/>
  <c r="X54" i="9"/>
  <c r="Y54" i="9"/>
  <c r="Z54" i="9"/>
  <c r="AA54" i="9"/>
  <c r="AD54" i="9"/>
  <c r="AE54" i="9"/>
  <c r="AF54" i="9"/>
  <c r="AG54" i="9"/>
  <c r="AD5" i="9"/>
  <c r="AE5" i="9"/>
  <c r="AF5" i="9"/>
  <c r="AG5" i="9"/>
  <c r="X50" i="9"/>
  <c r="Y50" i="9"/>
  <c r="Z50" i="9"/>
  <c r="AA50" i="9"/>
  <c r="AD50" i="9"/>
  <c r="AE50" i="9"/>
  <c r="AF50" i="9"/>
  <c r="AG50" i="9"/>
  <c r="AD2" i="9"/>
  <c r="AE2" i="9"/>
  <c r="AF2" i="9"/>
  <c r="AG2" i="9"/>
  <c r="X43" i="9"/>
  <c r="Y43" i="9"/>
  <c r="AA43" i="9"/>
  <c r="AD43" i="9"/>
  <c r="AE43" i="9"/>
  <c r="AF43" i="9"/>
  <c r="AG43" i="9"/>
  <c r="X38" i="9"/>
  <c r="Y38" i="9"/>
  <c r="Z38" i="9"/>
  <c r="AA38" i="9"/>
  <c r="AD38" i="9"/>
  <c r="AE38" i="9"/>
  <c r="AF38" i="9"/>
  <c r="AG38" i="9"/>
  <c r="X45" i="9"/>
  <c r="Y45" i="9"/>
  <c r="Z45" i="9"/>
  <c r="AA45" i="9"/>
  <c r="AD45" i="9"/>
  <c r="AE45" i="9"/>
  <c r="AF45" i="9"/>
  <c r="AG45" i="9"/>
  <c r="X33" i="9"/>
  <c r="Y33" i="9"/>
  <c r="Z33" i="9"/>
  <c r="AA33" i="9"/>
  <c r="AD33" i="9"/>
  <c r="AE33" i="9"/>
  <c r="AF33" i="9"/>
  <c r="AG33" i="9"/>
  <c r="X34" i="9"/>
  <c r="Y34" i="9"/>
  <c r="Z34" i="9"/>
  <c r="AA34" i="9"/>
  <c r="AD34" i="9"/>
  <c r="AE34" i="9"/>
  <c r="AF34" i="9"/>
  <c r="AG34" i="9"/>
  <c r="X39" i="9"/>
  <c r="Y39" i="9"/>
  <c r="Z39" i="9"/>
  <c r="AA39" i="9"/>
  <c r="AD39" i="9"/>
  <c r="AE39" i="9"/>
  <c r="AF39" i="9"/>
  <c r="AG39" i="9"/>
  <c r="X48" i="9"/>
  <c r="Y48" i="9"/>
  <c r="Z48" i="9"/>
  <c r="AA48" i="9"/>
  <c r="AD48" i="9"/>
  <c r="AE48" i="9"/>
  <c r="AF48" i="9"/>
  <c r="AG48" i="9"/>
  <c r="X52" i="9"/>
  <c r="Y52" i="9"/>
  <c r="Z52" i="9"/>
  <c r="AA52" i="9"/>
  <c r="AD52" i="9"/>
  <c r="AE52" i="9"/>
  <c r="AF52" i="9"/>
  <c r="AG52" i="9"/>
  <c r="X12" i="9"/>
  <c r="Y12" i="9"/>
  <c r="Z12" i="9"/>
  <c r="AA12" i="9"/>
  <c r="AD12" i="9"/>
  <c r="AE12" i="9"/>
  <c r="AF12" i="9"/>
  <c r="AG12" i="9"/>
  <c r="AD9" i="9"/>
  <c r="AE9" i="9"/>
  <c r="AF9" i="9"/>
  <c r="AG9" i="9"/>
  <c r="X16" i="9"/>
  <c r="Y16" i="9"/>
  <c r="Z16" i="9"/>
  <c r="AA16" i="9"/>
  <c r="AD16" i="9"/>
  <c r="AE16" i="9"/>
  <c r="AF16" i="9"/>
  <c r="AG16" i="9"/>
  <c r="AD6" i="9"/>
  <c r="AE6" i="9"/>
  <c r="AF6" i="9"/>
  <c r="AG6" i="9"/>
  <c r="X51" i="9"/>
  <c r="Y51" i="9"/>
  <c r="Z51" i="9"/>
  <c r="AA51" i="9"/>
  <c r="AD51" i="9"/>
  <c r="AE51" i="9"/>
  <c r="AF51" i="9"/>
  <c r="AG51" i="9"/>
  <c r="X17" i="9"/>
  <c r="Y17" i="9"/>
  <c r="AA17" i="9"/>
  <c r="AD17" i="9"/>
  <c r="AE17" i="9"/>
  <c r="AF17" i="9"/>
  <c r="AG17" i="9"/>
  <c r="X32" i="9"/>
  <c r="Y32" i="9"/>
  <c r="Z32" i="9"/>
  <c r="AA32" i="9"/>
  <c r="AD32" i="9"/>
  <c r="AE32" i="9"/>
  <c r="AF32" i="9"/>
  <c r="AG32" i="9"/>
  <c r="X8" i="9"/>
  <c r="Y8" i="9"/>
  <c r="Z8" i="9"/>
  <c r="AA8" i="9"/>
  <c r="AD8" i="9"/>
  <c r="AE8" i="9"/>
  <c r="AF8" i="9"/>
  <c r="AG8" i="9"/>
  <c r="AA24" i="9"/>
  <c r="AD24" i="9"/>
  <c r="AE24" i="9"/>
  <c r="AF24" i="9"/>
  <c r="AG24" i="9"/>
  <c r="X23" i="9"/>
  <c r="Y23" i="9"/>
  <c r="AA23" i="9"/>
  <c r="AD23" i="9"/>
  <c r="AE23" i="9"/>
  <c r="AF23" i="9"/>
  <c r="AG23" i="9"/>
  <c r="X35" i="9"/>
  <c r="Y35" i="9"/>
  <c r="Z35" i="9"/>
  <c r="AA35" i="9"/>
  <c r="AD35" i="9"/>
  <c r="AE35" i="9"/>
  <c r="AF35" i="9"/>
  <c r="AG35" i="9"/>
  <c r="X31" i="9"/>
  <c r="Y31" i="9"/>
  <c r="Z31" i="9"/>
  <c r="AA31" i="9"/>
  <c r="AD31" i="9"/>
  <c r="AE31" i="9"/>
  <c r="AF31" i="9"/>
  <c r="AG31" i="9"/>
  <c r="X55" i="9"/>
  <c r="Y55" i="9"/>
  <c r="AA55" i="9"/>
  <c r="AD55" i="9"/>
  <c r="AE55" i="9"/>
  <c r="AF55" i="9"/>
  <c r="AG55" i="9"/>
  <c r="AD3" i="9"/>
  <c r="AE3" i="9"/>
  <c r="AF3" i="9"/>
  <c r="AG3" i="9"/>
  <c r="AD10" i="9"/>
  <c r="AE10" i="9"/>
  <c r="AF10" i="9"/>
  <c r="AG10" i="9"/>
  <c r="X44" i="9"/>
  <c r="Y44" i="9"/>
  <c r="AA44" i="9"/>
  <c r="AD44" i="9"/>
  <c r="AE44" i="9"/>
  <c r="AF44" i="9"/>
  <c r="AG44" i="9"/>
  <c r="X20" i="9"/>
  <c r="Y20" i="9"/>
  <c r="Z20" i="9"/>
  <c r="AA20" i="9"/>
  <c r="AD20" i="9"/>
  <c r="AE20" i="9"/>
  <c r="AF20" i="9"/>
  <c r="AG20" i="9"/>
  <c r="AD4" i="9"/>
  <c r="AE4" i="9"/>
  <c r="AF4" i="9"/>
  <c r="AG4" i="9"/>
  <c r="X18" i="9"/>
  <c r="Y18" i="9"/>
  <c r="AA18" i="9"/>
  <c r="AD18" i="9"/>
  <c r="AE18" i="9"/>
  <c r="AF18" i="9"/>
  <c r="AG18" i="9"/>
  <c r="X36" i="9"/>
  <c r="Y36" i="9"/>
  <c r="Z36" i="9"/>
  <c r="AA36" i="9"/>
  <c r="AD36" i="9"/>
  <c r="AE36" i="9"/>
  <c r="AF36" i="9"/>
  <c r="AG36" i="9"/>
  <c r="X41" i="9"/>
  <c r="Y41" i="9"/>
  <c r="AA41" i="9"/>
  <c r="AD41" i="9"/>
  <c r="AE41" i="9"/>
  <c r="AF41" i="9"/>
  <c r="AG41" i="9"/>
  <c r="X25" i="9"/>
  <c r="Y25" i="9"/>
  <c r="Z25" i="9"/>
  <c r="AA25" i="9"/>
  <c r="AD25" i="9"/>
  <c r="AE25" i="9"/>
  <c r="AF25" i="9"/>
  <c r="AG25" i="9"/>
  <c r="Z46" i="9"/>
  <c r="AA46" i="9"/>
  <c r="AD46" i="9"/>
  <c r="AE46" i="9"/>
  <c r="AF46" i="9"/>
  <c r="AG46" i="9"/>
  <c r="X21" i="9"/>
  <c r="Y21" i="9"/>
  <c r="Z21" i="9"/>
  <c r="AA21" i="9"/>
  <c r="AD21" i="9"/>
  <c r="AE21" i="9"/>
  <c r="AF21" i="9"/>
  <c r="AG21" i="9"/>
  <c r="X19" i="9"/>
  <c r="Y19" i="9"/>
  <c r="Z19" i="9"/>
  <c r="AA19" i="9"/>
  <c r="AD19" i="9"/>
  <c r="AE19" i="9"/>
  <c r="AF19" i="9"/>
  <c r="AG19" i="9"/>
  <c r="AD14" i="9"/>
  <c r="AE14" i="9"/>
  <c r="AF14" i="9"/>
  <c r="AG14" i="9"/>
  <c r="X49" i="9"/>
  <c r="Y49" i="9"/>
  <c r="AA49" i="9"/>
  <c r="AD49" i="9"/>
  <c r="AE49" i="9"/>
  <c r="AF49" i="9"/>
  <c r="AG49" i="9"/>
  <c r="AD7" i="9"/>
  <c r="AE7" i="9"/>
  <c r="AF7" i="9"/>
  <c r="AG7" i="9"/>
  <c r="AH3" i="8"/>
  <c r="AI3" i="8"/>
  <c r="AH4" i="8"/>
  <c r="P4" i="8" s="1"/>
  <c r="AI4" i="8"/>
  <c r="AH5" i="8"/>
  <c r="AI5" i="8"/>
  <c r="AH6" i="8"/>
  <c r="P6" i="8" s="1"/>
  <c r="AI6" i="8"/>
  <c r="AH7" i="8"/>
  <c r="AI7" i="8"/>
  <c r="AH8" i="8"/>
  <c r="P8" i="8" s="1"/>
  <c r="AI8" i="8"/>
  <c r="AH9" i="8"/>
  <c r="AI9" i="8"/>
  <c r="AH10" i="8"/>
  <c r="P10" i="8" s="1"/>
  <c r="AI10" i="8"/>
  <c r="AH93" i="8"/>
  <c r="AI93" i="8"/>
  <c r="AH11" i="8"/>
  <c r="AI11" i="8"/>
  <c r="AH12" i="8"/>
  <c r="AI12" i="8"/>
  <c r="AH13" i="8"/>
  <c r="P13" i="8" s="1"/>
  <c r="AI13" i="8"/>
  <c r="AH14" i="8"/>
  <c r="AI14" i="8"/>
  <c r="AH56" i="8"/>
  <c r="P56" i="8" s="1"/>
  <c r="AI56" i="8"/>
  <c r="AH73" i="8"/>
  <c r="AI73" i="8"/>
  <c r="AH15" i="8"/>
  <c r="P15" i="8" s="1"/>
  <c r="AI15" i="8"/>
  <c r="AH90" i="8"/>
  <c r="AI90" i="8"/>
  <c r="AH68" i="8"/>
  <c r="AI68" i="8"/>
  <c r="AH16" i="8"/>
  <c r="AI16" i="8"/>
  <c r="AH69" i="8"/>
  <c r="P69" i="8" s="1"/>
  <c r="AI69" i="8"/>
  <c r="AH63" i="8"/>
  <c r="AI63" i="8"/>
  <c r="AH17" i="8"/>
  <c r="P17" i="8" s="1"/>
  <c r="AI17" i="8"/>
  <c r="AH18" i="8"/>
  <c r="AI18" i="8"/>
  <c r="AH19" i="8"/>
  <c r="AI19" i="8"/>
  <c r="AH60" i="8"/>
  <c r="AI60" i="8"/>
  <c r="AH20" i="8"/>
  <c r="P20" i="8" s="1"/>
  <c r="AI20" i="8"/>
  <c r="AH71" i="8"/>
  <c r="AI71" i="8"/>
  <c r="AH21" i="8"/>
  <c r="P21" i="8" s="1"/>
  <c r="AI21" i="8"/>
  <c r="AH75" i="8"/>
  <c r="AI75" i="8"/>
  <c r="AH22" i="8"/>
  <c r="P22" i="8" s="1"/>
  <c r="AI22" i="8"/>
  <c r="AH23" i="8"/>
  <c r="AI23" i="8"/>
  <c r="AH2" i="8"/>
  <c r="P2" i="8" s="1"/>
  <c r="AI2" i="8"/>
  <c r="AH24" i="8"/>
  <c r="P24" i="8" s="1"/>
  <c r="AI24" i="8"/>
  <c r="AH25" i="8"/>
  <c r="AI25" i="8"/>
  <c r="AH62" i="8"/>
  <c r="AI62" i="8"/>
  <c r="AH78" i="8"/>
  <c r="AI78" i="8"/>
  <c r="AH61" i="8"/>
  <c r="AI61" i="8"/>
  <c r="AH57" i="8"/>
  <c r="AI57" i="8"/>
  <c r="AH26" i="8"/>
  <c r="AI26" i="8"/>
  <c r="AH64" i="8"/>
  <c r="P64" i="8" s="1"/>
  <c r="AI64" i="8"/>
  <c r="AH81" i="8"/>
  <c r="P81" i="8" s="1"/>
  <c r="AI81" i="8"/>
  <c r="AH27" i="8"/>
  <c r="P27" i="8" s="1"/>
  <c r="AI27" i="8"/>
  <c r="AH28" i="8"/>
  <c r="AI28" i="8"/>
  <c r="AH29" i="8"/>
  <c r="P29" i="8" s="1"/>
  <c r="AI29" i="8"/>
  <c r="AH30" i="8"/>
  <c r="AI30" i="8"/>
  <c r="AH31" i="8"/>
  <c r="P31" i="8" s="1"/>
  <c r="AI31" i="8"/>
  <c r="AH66" i="8"/>
  <c r="AI66" i="8"/>
  <c r="AH82" i="8"/>
  <c r="P82" i="8" s="1"/>
  <c r="AI82" i="8"/>
  <c r="AH70" i="8"/>
  <c r="AI70" i="8"/>
  <c r="AH89" i="8"/>
  <c r="P89" i="8" s="1"/>
  <c r="AI89" i="8"/>
  <c r="AH55" i="8"/>
  <c r="AI55" i="8"/>
  <c r="AH32" i="8"/>
  <c r="AI32" i="8"/>
  <c r="AH80" i="8"/>
  <c r="AI80" i="8"/>
  <c r="AH67" i="8"/>
  <c r="P67" i="8" s="1"/>
  <c r="AI67" i="8"/>
  <c r="AH33" i="8"/>
  <c r="AI33" i="8"/>
  <c r="AH34" i="8"/>
  <c r="AI34" i="8"/>
  <c r="AH35" i="8"/>
  <c r="AI35" i="8"/>
  <c r="AH65" i="8"/>
  <c r="P65" i="8" s="1"/>
  <c r="AI65" i="8"/>
  <c r="AH36" i="8"/>
  <c r="AI36" i="8"/>
  <c r="AH83" i="8"/>
  <c r="P83" i="8" s="1"/>
  <c r="AI83" i="8"/>
  <c r="AH79" i="8"/>
  <c r="AI79" i="8"/>
  <c r="AH59" i="8"/>
  <c r="P59" i="8" s="1"/>
  <c r="AI59" i="8"/>
  <c r="AH86" i="8"/>
  <c r="AI86" i="8"/>
  <c r="AH76" i="8"/>
  <c r="P76" i="8" s="1"/>
  <c r="AI76" i="8"/>
  <c r="AH37" i="8"/>
  <c r="AI37" i="8"/>
  <c r="AH38" i="8"/>
  <c r="P38" i="8" s="1"/>
  <c r="AI38" i="8"/>
  <c r="AH39" i="8"/>
  <c r="AI39" i="8"/>
  <c r="AH85" i="8"/>
  <c r="AI85" i="8"/>
  <c r="AH40" i="8"/>
  <c r="AI40" i="8"/>
  <c r="AH41" i="8"/>
  <c r="P41" i="8" s="1"/>
  <c r="AI41" i="8"/>
  <c r="AH42" i="8"/>
  <c r="AI42" i="8"/>
  <c r="AH74" i="8"/>
  <c r="AI74" i="8"/>
  <c r="AH84" i="8"/>
  <c r="AI84" i="8"/>
  <c r="AH94" i="8"/>
  <c r="AI94" i="8"/>
  <c r="AH58" i="8"/>
  <c r="AI58" i="8"/>
  <c r="AH91" i="8"/>
  <c r="AI91" i="8"/>
  <c r="AH43" i="8"/>
  <c r="P43" i="8" s="1"/>
  <c r="AI43" i="8"/>
  <c r="AH44" i="8"/>
  <c r="AI44" i="8"/>
  <c r="AH72" i="8"/>
  <c r="AI72" i="8"/>
  <c r="AH87" i="8"/>
  <c r="AI87" i="8"/>
  <c r="AH45" i="8"/>
  <c r="AI45" i="8"/>
  <c r="AH46" i="8"/>
  <c r="P46" i="8" s="1"/>
  <c r="AI46" i="8"/>
  <c r="AH77" i="8"/>
  <c r="AI77" i="8"/>
  <c r="AH47" i="8"/>
  <c r="AI47" i="8"/>
  <c r="AH88" i="8"/>
  <c r="AI88" i="8"/>
  <c r="AH54" i="8"/>
  <c r="P54" i="8" s="1"/>
  <c r="AI54" i="8"/>
  <c r="AH95" i="8"/>
  <c r="AI95" i="8"/>
  <c r="AH48" i="8"/>
  <c r="AI48" i="8"/>
  <c r="AH49" i="8"/>
  <c r="AI49" i="8"/>
  <c r="AH50" i="8"/>
  <c r="AI50" i="8"/>
  <c r="AH51" i="8"/>
  <c r="AI51" i="8"/>
  <c r="AH92" i="8"/>
  <c r="P92" i="8" s="1"/>
  <c r="AI92" i="8"/>
  <c r="AH52" i="8"/>
  <c r="AI52" i="8"/>
  <c r="AH53" i="8"/>
  <c r="AI53" i="8"/>
  <c r="X3" i="8"/>
  <c r="Y3" i="8"/>
  <c r="Z3" i="8"/>
  <c r="AA3" i="8"/>
  <c r="AD3" i="8"/>
  <c r="AE3" i="8"/>
  <c r="AF3" i="8"/>
  <c r="AG3" i="8"/>
  <c r="X4" i="8"/>
  <c r="Y4" i="8"/>
  <c r="Z4" i="8"/>
  <c r="AA4" i="8"/>
  <c r="X5" i="8"/>
  <c r="Y5" i="8"/>
  <c r="Z5" i="8"/>
  <c r="AA5" i="8"/>
  <c r="X6" i="8"/>
  <c r="Y6" i="8"/>
  <c r="Z6" i="8"/>
  <c r="AA6" i="8"/>
  <c r="X7" i="8"/>
  <c r="Y7" i="8"/>
  <c r="Z7" i="8"/>
  <c r="AA7" i="8"/>
  <c r="X8" i="8"/>
  <c r="Y8" i="8"/>
  <c r="Z8" i="8"/>
  <c r="AA8" i="8"/>
  <c r="X9" i="8"/>
  <c r="Y9" i="8"/>
  <c r="Z9" i="8"/>
  <c r="AA9" i="8"/>
  <c r="X10" i="8"/>
  <c r="Y10" i="8"/>
  <c r="Z10" i="8"/>
  <c r="AA10" i="8"/>
  <c r="X93" i="8"/>
  <c r="Y93" i="8"/>
  <c r="X11" i="8"/>
  <c r="Y11" i="8"/>
  <c r="Z11" i="8"/>
  <c r="AA11" i="8"/>
  <c r="X12" i="8"/>
  <c r="Y12" i="8"/>
  <c r="Z12" i="8"/>
  <c r="AA12" i="8"/>
  <c r="X13" i="8"/>
  <c r="Y13" i="8"/>
  <c r="Z13" i="8"/>
  <c r="AA13" i="8"/>
  <c r="X14" i="8"/>
  <c r="Y14" i="8"/>
  <c r="Z14" i="8"/>
  <c r="AA14" i="8"/>
  <c r="X73" i="8"/>
  <c r="Y73" i="8"/>
  <c r="AA73" i="8"/>
  <c r="X15" i="8"/>
  <c r="Y15" i="8"/>
  <c r="Z15" i="8"/>
  <c r="AA15" i="8"/>
  <c r="X16" i="8"/>
  <c r="Y16" i="8"/>
  <c r="Z16" i="8"/>
  <c r="AA16" i="8"/>
  <c r="Z69" i="8"/>
  <c r="X17" i="8"/>
  <c r="Y17" i="8"/>
  <c r="Z17" i="8"/>
  <c r="AA17" i="8"/>
  <c r="X18" i="8"/>
  <c r="Y18" i="8"/>
  <c r="Z18" i="8"/>
  <c r="AA18" i="8"/>
  <c r="X19" i="8"/>
  <c r="Y19" i="8"/>
  <c r="Z19" i="8"/>
  <c r="AA19" i="8"/>
  <c r="X20" i="8"/>
  <c r="Y20" i="8"/>
  <c r="Z20" i="8"/>
  <c r="AA20" i="8"/>
  <c r="X21" i="8"/>
  <c r="Y21" i="8"/>
  <c r="Z21" i="8"/>
  <c r="AA21" i="8"/>
  <c r="X22" i="8"/>
  <c r="Y22" i="8"/>
  <c r="Z22" i="8"/>
  <c r="AA22" i="8"/>
  <c r="X23" i="8"/>
  <c r="Y23" i="8"/>
  <c r="Z23" i="8"/>
  <c r="AA23" i="8"/>
  <c r="X2" i="8"/>
  <c r="Y2" i="8"/>
  <c r="X24" i="8"/>
  <c r="Y24" i="8"/>
  <c r="Z24" i="8"/>
  <c r="AA24" i="8"/>
  <c r="X25" i="8"/>
  <c r="Y25" i="8"/>
  <c r="Z25" i="8"/>
  <c r="AA25" i="8"/>
  <c r="X26" i="8"/>
  <c r="Y26" i="8"/>
  <c r="Z26" i="8"/>
  <c r="AA26" i="8"/>
  <c r="Z64" i="8"/>
  <c r="Z81" i="8"/>
  <c r="X27" i="8"/>
  <c r="Y27" i="8"/>
  <c r="Z27" i="8"/>
  <c r="AA27" i="8"/>
  <c r="X28" i="8"/>
  <c r="Y28" i="8"/>
  <c r="Z28" i="8"/>
  <c r="AA28" i="8"/>
  <c r="X29" i="8"/>
  <c r="Y29" i="8"/>
  <c r="Z29" i="8"/>
  <c r="AA29" i="8"/>
  <c r="X30" i="8"/>
  <c r="Y30" i="8"/>
  <c r="Z30" i="8"/>
  <c r="AA30" i="8"/>
  <c r="X31" i="8"/>
  <c r="Y31" i="8"/>
  <c r="Z31" i="8"/>
  <c r="AA31" i="8"/>
  <c r="X32" i="8"/>
  <c r="Y32" i="8"/>
  <c r="Z32" i="8"/>
  <c r="AA32" i="8"/>
  <c r="X33" i="8"/>
  <c r="Y33" i="8"/>
  <c r="Z33" i="8"/>
  <c r="AA33" i="8"/>
  <c r="X34" i="8"/>
  <c r="Y34" i="8"/>
  <c r="Z34" i="8"/>
  <c r="AA34" i="8"/>
  <c r="X35" i="8"/>
  <c r="Y35" i="8"/>
  <c r="Z35" i="8"/>
  <c r="AA35" i="8"/>
  <c r="X36" i="8"/>
  <c r="Y36" i="8"/>
  <c r="Z36" i="8"/>
  <c r="AA36" i="8"/>
  <c r="Z83" i="8"/>
  <c r="Z79" i="8"/>
  <c r="Z76" i="8"/>
  <c r="X37" i="8"/>
  <c r="Y37" i="8"/>
  <c r="Z37" i="8"/>
  <c r="AA37" i="8"/>
  <c r="X38" i="8"/>
  <c r="Y38" i="8"/>
  <c r="Z38" i="8"/>
  <c r="AA38" i="8"/>
  <c r="X39" i="8"/>
  <c r="Y39" i="8"/>
  <c r="Z39" i="8"/>
  <c r="AA39" i="8"/>
  <c r="X40" i="8"/>
  <c r="Y40" i="8"/>
  <c r="Z40" i="8"/>
  <c r="AA40" i="8"/>
  <c r="X41" i="8"/>
  <c r="Y41" i="8"/>
  <c r="Z41" i="8"/>
  <c r="AA41" i="8"/>
  <c r="X42" i="8"/>
  <c r="Y42" i="8"/>
  <c r="Z42" i="8"/>
  <c r="AA42" i="8"/>
  <c r="X84" i="8"/>
  <c r="Y84" i="8"/>
  <c r="AA84" i="8"/>
  <c r="X43" i="8"/>
  <c r="Y43" i="8"/>
  <c r="Z43" i="8"/>
  <c r="AA43" i="8"/>
  <c r="X44" i="8"/>
  <c r="Y44" i="8"/>
  <c r="Z44" i="8"/>
  <c r="AA44" i="8"/>
  <c r="X45" i="8"/>
  <c r="Y45" i="8"/>
  <c r="Z45" i="8"/>
  <c r="AA45" i="8"/>
  <c r="X46" i="8"/>
  <c r="Y46" i="8"/>
  <c r="Z46" i="8"/>
  <c r="AA46" i="8"/>
  <c r="X47" i="8"/>
  <c r="Y47" i="8"/>
  <c r="Z47" i="8"/>
  <c r="AA47" i="8"/>
  <c r="Z95" i="8"/>
  <c r="X48" i="8"/>
  <c r="Y48" i="8"/>
  <c r="Z48" i="8"/>
  <c r="AA48" i="8"/>
  <c r="X49" i="8"/>
  <c r="Y49" i="8"/>
  <c r="Z49" i="8"/>
  <c r="AA49" i="8"/>
  <c r="X50" i="8"/>
  <c r="Y50" i="8"/>
  <c r="Z50" i="8"/>
  <c r="AA50" i="8"/>
  <c r="X51" i="8"/>
  <c r="Y51" i="8"/>
  <c r="Z51" i="8"/>
  <c r="AA51" i="8"/>
  <c r="X52" i="8"/>
  <c r="Y52" i="8"/>
  <c r="Z52" i="8"/>
  <c r="AA52" i="8"/>
  <c r="X53" i="8"/>
  <c r="Y53" i="8"/>
  <c r="Z53" i="8"/>
  <c r="AA53" i="8"/>
  <c r="AD4" i="8"/>
  <c r="AE4" i="8"/>
  <c r="AF4" i="8"/>
  <c r="AG4" i="8"/>
  <c r="AD5" i="8"/>
  <c r="AE5" i="8"/>
  <c r="AF5" i="8"/>
  <c r="AG5" i="8"/>
  <c r="AD6" i="8"/>
  <c r="AE6" i="8"/>
  <c r="AF6" i="8"/>
  <c r="AG6" i="8"/>
  <c r="AD7" i="8"/>
  <c r="AE7" i="8"/>
  <c r="AF7" i="8"/>
  <c r="AG7" i="8"/>
  <c r="AD8" i="8"/>
  <c r="AE8" i="8"/>
  <c r="AF8" i="8"/>
  <c r="AG8" i="8"/>
  <c r="AD9" i="8"/>
  <c r="AE9" i="8"/>
  <c r="AF9" i="8"/>
  <c r="AG9" i="8"/>
  <c r="AD10" i="8"/>
  <c r="AE10" i="8"/>
  <c r="AF10" i="8"/>
  <c r="AG10" i="8"/>
  <c r="AD93" i="8"/>
  <c r="AE93" i="8"/>
  <c r="AF93" i="8"/>
  <c r="AG93" i="8"/>
  <c r="AD11" i="8"/>
  <c r="AE11" i="8"/>
  <c r="AF11" i="8"/>
  <c r="AG11" i="8"/>
  <c r="AD12" i="8"/>
  <c r="AE12" i="8"/>
  <c r="AF12" i="8"/>
  <c r="AG12" i="8"/>
  <c r="AD13" i="8"/>
  <c r="AE13" i="8"/>
  <c r="AF13" i="8"/>
  <c r="AG13" i="8"/>
  <c r="AD14" i="8"/>
  <c r="AE14" i="8"/>
  <c r="AF14" i="8"/>
  <c r="AG14" i="8"/>
  <c r="AD56" i="8"/>
  <c r="AE56" i="8"/>
  <c r="AF56" i="8"/>
  <c r="AG56" i="8"/>
  <c r="AD73" i="8"/>
  <c r="AE73" i="8"/>
  <c r="AF73" i="8"/>
  <c r="AG73" i="8"/>
  <c r="AD15" i="8"/>
  <c r="AE15" i="8"/>
  <c r="AF15" i="8"/>
  <c r="AG15" i="8"/>
  <c r="AD90" i="8"/>
  <c r="AE90" i="8"/>
  <c r="AF90" i="8"/>
  <c r="AG90" i="8"/>
  <c r="AD68" i="8"/>
  <c r="AE68" i="8"/>
  <c r="AF68" i="8"/>
  <c r="AG68" i="8"/>
  <c r="AD16" i="8"/>
  <c r="AE16" i="8"/>
  <c r="AF16" i="8"/>
  <c r="AG16" i="8"/>
  <c r="AD69" i="8"/>
  <c r="AE69" i="8"/>
  <c r="AF69" i="8"/>
  <c r="AG69" i="8"/>
  <c r="AD63" i="8"/>
  <c r="AE63" i="8"/>
  <c r="AF63" i="8"/>
  <c r="AG63" i="8"/>
  <c r="AD17" i="8"/>
  <c r="AE17" i="8"/>
  <c r="AF17" i="8"/>
  <c r="AG17" i="8"/>
  <c r="AD18" i="8"/>
  <c r="AE18" i="8"/>
  <c r="AF18" i="8"/>
  <c r="AG18" i="8"/>
  <c r="AD19" i="8"/>
  <c r="AE19" i="8"/>
  <c r="AF19" i="8"/>
  <c r="AG19" i="8"/>
  <c r="AD60" i="8"/>
  <c r="AE60" i="8"/>
  <c r="AF60" i="8"/>
  <c r="AG60" i="8"/>
  <c r="AD20" i="8"/>
  <c r="AE20" i="8"/>
  <c r="AF20" i="8"/>
  <c r="AG20" i="8"/>
  <c r="AD71" i="8"/>
  <c r="AE71" i="8"/>
  <c r="AF71" i="8"/>
  <c r="AG71" i="8"/>
  <c r="AD21" i="8"/>
  <c r="AE21" i="8"/>
  <c r="AF21" i="8"/>
  <c r="AG21" i="8"/>
  <c r="AD75" i="8"/>
  <c r="AE75" i="8"/>
  <c r="AF75" i="8"/>
  <c r="AG75" i="8"/>
  <c r="AD22" i="8"/>
  <c r="AE22" i="8"/>
  <c r="AF22" i="8"/>
  <c r="AG22" i="8"/>
  <c r="AD23" i="8"/>
  <c r="AE23" i="8"/>
  <c r="AF23" i="8"/>
  <c r="AG23" i="8"/>
  <c r="AD2" i="8"/>
  <c r="AE2" i="8"/>
  <c r="AF2" i="8"/>
  <c r="AG2" i="8"/>
  <c r="AD24" i="8"/>
  <c r="AE24" i="8"/>
  <c r="AF24" i="8"/>
  <c r="AG24" i="8"/>
  <c r="AD25" i="8"/>
  <c r="AE25" i="8"/>
  <c r="AF25" i="8"/>
  <c r="AG25" i="8"/>
  <c r="AD62" i="8"/>
  <c r="AE62" i="8"/>
  <c r="AF62" i="8"/>
  <c r="AG62" i="8"/>
  <c r="AD78" i="8"/>
  <c r="AE78" i="8"/>
  <c r="AF78" i="8"/>
  <c r="AG78" i="8"/>
  <c r="AD61" i="8"/>
  <c r="AE61" i="8"/>
  <c r="AF61" i="8"/>
  <c r="AG61" i="8"/>
  <c r="AD57" i="8"/>
  <c r="AE57" i="8"/>
  <c r="AF57" i="8"/>
  <c r="AG57" i="8"/>
  <c r="AD26" i="8"/>
  <c r="AE26" i="8"/>
  <c r="AF26" i="8"/>
  <c r="AG26" i="8"/>
  <c r="AD64" i="8"/>
  <c r="AE64" i="8"/>
  <c r="AF64" i="8"/>
  <c r="AG64" i="8"/>
  <c r="AD81" i="8"/>
  <c r="AE81" i="8"/>
  <c r="AF81" i="8"/>
  <c r="AG81" i="8"/>
  <c r="AD27" i="8"/>
  <c r="AE27" i="8"/>
  <c r="AF27" i="8"/>
  <c r="AG27" i="8"/>
  <c r="AD28" i="8"/>
  <c r="AE28" i="8"/>
  <c r="AF28" i="8"/>
  <c r="AG28" i="8"/>
  <c r="AD29" i="8"/>
  <c r="AE29" i="8"/>
  <c r="AF29" i="8"/>
  <c r="AG29" i="8"/>
  <c r="AD30" i="8"/>
  <c r="AE30" i="8"/>
  <c r="AF30" i="8"/>
  <c r="AG30" i="8"/>
  <c r="AD31" i="8"/>
  <c r="AE31" i="8"/>
  <c r="AF31" i="8"/>
  <c r="AG31" i="8"/>
  <c r="AD66" i="8"/>
  <c r="AE66" i="8"/>
  <c r="AF66" i="8"/>
  <c r="AG66" i="8"/>
  <c r="AD82" i="8"/>
  <c r="AE82" i="8"/>
  <c r="AF82" i="8"/>
  <c r="AG82" i="8"/>
  <c r="AD70" i="8"/>
  <c r="AE70" i="8"/>
  <c r="AF70" i="8"/>
  <c r="AG70" i="8"/>
  <c r="AD89" i="8"/>
  <c r="AE89" i="8"/>
  <c r="AF89" i="8"/>
  <c r="AG89" i="8"/>
  <c r="AD55" i="8"/>
  <c r="AE55" i="8"/>
  <c r="AF55" i="8"/>
  <c r="AG55" i="8"/>
  <c r="AD32" i="8"/>
  <c r="AE32" i="8"/>
  <c r="AF32" i="8"/>
  <c r="AG32" i="8"/>
  <c r="AD80" i="8"/>
  <c r="AE80" i="8"/>
  <c r="AF80" i="8"/>
  <c r="AG80" i="8"/>
  <c r="AD67" i="8"/>
  <c r="AE67" i="8"/>
  <c r="AF67" i="8"/>
  <c r="AG67" i="8"/>
  <c r="AD33" i="8"/>
  <c r="AE33" i="8"/>
  <c r="AF33" i="8"/>
  <c r="AG33" i="8"/>
  <c r="AD34" i="8"/>
  <c r="AE34" i="8"/>
  <c r="AF34" i="8"/>
  <c r="AG34" i="8"/>
  <c r="AD35" i="8"/>
  <c r="AE35" i="8"/>
  <c r="AF35" i="8"/>
  <c r="AG35" i="8"/>
  <c r="AD65" i="8"/>
  <c r="AE65" i="8"/>
  <c r="AF65" i="8"/>
  <c r="AG65" i="8"/>
  <c r="AD36" i="8"/>
  <c r="AE36" i="8"/>
  <c r="AF36" i="8"/>
  <c r="AG36" i="8"/>
  <c r="AD83" i="8"/>
  <c r="AE83" i="8"/>
  <c r="AF83" i="8"/>
  <c r="AG83" i="8"/>
  <c r="AD79" i="8"/>
  <c r="AE79" i="8"/>
  <c r="AF79" i="8"/>
  <c r="AG79" i="8"/>
  <c r="AD59" i="8"/>
  <c r="AE59" i="8"/>
  <c r="AF59" i="8"/>
  <c r="AG59" i="8"/>
  <c r="AD86" i="8"/>
  <c r="AE86" i="8"/>
  <c r="AF86" i="8"/>
  <c r="AG86" i="8"/>
  <c r="AD76" i="8"/>
  <c r="AE76" i="8"/>
  <c r="AF76" i="8"/>
  <c r="AG76" i="8"/>
  <c r="AD37" i="8"/>
  <c r="AE37" i="8"/>
  <c r="AF37" i="8"/>
  <c r="AG37" i="8"/>
  <c r="AD38" i="8"/>
  <c r="AE38" i="8"/>
  <c r="AF38" i="8"/>
  <c r="AG38" i="8"/>
  <c r="AD39" i="8"/>
  <c r="AE39" i="8"/>
  <c r="AF39" i="8"/>
  <c r="AG39" i="8"/>
  <c r="AD85" i="8"/>
  <c r="AE85" i="8"/>
  <c r="AF85" i="8"/>
  <c r="AG85" i="8"/>
  <c r="AD40" i="8"/>
  <c r="AE40" i="8"/>
  <c r="AF40" i="8"/>
  <c r="AG40" i="8"/>
  <c r="AD41" i="8"/>
  <c r="AE41" i="8"/>
  <c r="AF41" i="8"/>
  <c r="AG41" i="8"/>
  <c r="AD42" i="8"/>
  <c r="AE42" i="8"/>
  <c r="AF42" i="8"/>
  <c r="AG42" i="8"/>
  <c r="AD74" i="8"/>
  <c r="AE74" i="8"/>
  <c r="AF74" i="8"/>
  <c r="AG74" i="8"/>
  <c r="AD84" i="8"/>
  <c r="AE84" i="8"/>
  <c r="AF84" i="8"/>
  <c r="AG84" i="8"/>
  <c r="AD94" i="8"/>
  <c r="AE94" i="8"/>
  <c r="AF94" i="8"/>
  <c r="AG94" i="8"/>
  <c r="AD58" i="8"/>
  <c r="AE58" i="8"/>
  <c r="AF58" i="8"/>
  <c r="AG58" i="8"/>
  <c r="AD91" i="8"/>
  <c r="AE91" i="8"/>
  <c r="AF91" i="8"/>
  <c r="AG91" i="8"/>
  <c r="AD43" i="8"/>
  <c r="AE43" i="8"/>
  <c r="AF43" i="8"/>
  <c r="AG43" i="8"/>
  <c r="AD44" i="8"/>
  <c r="AE44" i="8"/>
  <c r="AF44" i="8"/>
  <c r="AG44" i="8"/>
  <c r="AD72" i="8"/>
  <c r="AE72" i="8"/>
  <c r="AF72" i="8"/>
  <c r="AG72" i="8"/>
  <c r="AD87" i="8"/>
  <c r="AE87" i="8"/>
  <c r="AF87" i="8"/>
  <c r="AG87" i="8"/>
  <c r="AD45" i="8"/>
  <c r="AE45" i="8"/>
  <c r="AF45" i="8"/>
  <c r="AG45" i="8"/>
  <c r="AD46" i="8"/>
  <c r="AE46" i="8"/>
  <c r="AF46" i="8"/>
  <c r="AG46" i="8"/>
  <c r="AD77" i="8"/>
  <c r="AE77" i="8"/>
  <c r="AF77" i="8"/>
  <c r="AG77" i="8"/>
  <c r="AD47" i="8"/>
  <c r="AE47" i="8"/>
  <c r="AF47" i="8"/>
  <c r="AG47" i="8"/>
  <c r="AD88" i="8"/>
  <c r="AE88" i="8"/>
  <c r="AF88" i="8"/>
  <c r="AG88" i="8"/>
  <c r="AD54" i="8"/>
  <c r="AE54" i="8"/>
  <c r="AF54" i="8"/>
  <c r="AG54" i="8"/>
  <c r="AD95" i="8"/>
  <c r="AE95" i="8"/>
  <c r="AF95" i="8"/>
  <c r="AG95" i="8"/>
  <c r="AD48" i="8"/>
  <c r="AE48" i="8"/>
  <c r="AF48" i="8"/>
  <c r="AG48" i="8"/>
  <c r="AD49" i="8"/>
  <c r="AE49" i="8"/>
  <c r="AF49" i="8"/>
  <c r="AG49" i="8"/>
  <c r="AD50" i="8"/>
  <c r="AE50" i="8"/>
  <c r="AF50" i="8"/>
  <c r="AG50" i="8"/>
  <c r="AD51" i="8"/>
  <c r="AE51" i="8"/>
  <c r="AF51" i="8"/>
  <c r="AG51" i="8"/>
  <c r="AD92" i="8"/>
  <c r="AE92" i="8"/>
  <c r="AF92" i="8"/>
  <c r="AG92" i="8"/>
  <c r="AD52" i="8"/>
  <c r="AE52" i="8"/>
  <c r="AF52" i="8"/>
  <c r="AG52" i="8"/>
  <c r="AD53" i="8"/>
  <c r="AE53" i="8"/>
  <c r="AF53" i="8"/>
  <c r="AG53" i="8"/>
  <c r="AH5" i="4"/>
  <c r="AI5" i="4"/>
  <c r="AH2" i="4"/>
  <c r="AI2" i="4"/>
  <c r="AH6" i="4"/>
  <c r="AI6" i="4"/>
  <c r="AH3" i="4"/>
  <c r="P3" i="4" s="1"/>
  <c r="AI3" i="4"/>
  <c r="AH4" i="4"/>
  <c r="AI4" i="4"/>
  <c r="AH7" i="4"/>
  <c r="AI7" i="4"/>
  <c r="AH8" i="4"/>
  <c r="AI8" i="4"/>
  <c r="AH9" i="4"/>
  <c r="P9" i="4" s="1"/>
  <c r="AI9" i="4"/>
  <c r="AH13" i="4"/>
  <c r="AI13" i="4"/>
  <c r="AH14" i="4"/>
  <c r="P14" i="4" s="1"/>
  <c r="AI14" i="4"/>
  <c r="AH11" i="4"/>
  <c r="AI11" i="4"/>
  <c r="AH10" i="4"/>
  <c r="P10" i="4" s="1"/>
  <c r="AI10" i="4"/>
  <c r="AH12" i="4"/>
  <c r="AI12" i="4"/>
  <c r="AH15" i="4"/>
  <c r="AI15" i="4"/>
  <c r="AH16" i="4"/>
  <c r="AI16" i="4"/>
  <c r="AH23" i="4"/>
  <c r="P23" i="4" s="1"/>
  <c r="AI23" i="4"/>
  <c r="AH18" i="4"/>
  <c r="AI18" i="4"/>
  <c r="AH17" i="4"/>
  <c r="P17" i="4" s="1"/>
  <c r="AI17" i="4"/>
  <c r="AH19" i="4"/>
  <c r="AI19" i="4"/>
  <c r="AH20" i="4"/>
  <c r="P20" i="4" s="1"/>
  <c r="AI20" i="4"/>
  <c r="AH24" i="4"/>
  <c r="AI24" i="4"/>
  <c r="AH22" i="4"/>
  <c r="AI22" i="4"/>
  <c r="AH21" i="4"/>
  <c r="AI21" i="4"/>
  <c r="AH25" i="4"/>
  <c r="P25" i="4" s="1"/>
  <c r="AI25" i="4"/>
  <c r="AH26" i="4"/>
  <c r="AI26" i="4"/>
  <c r="AH28" i="4"/>
  <c r="P28" i="4" s="1"/>
  <c r="AI28" i="4"/>
  <c r="AH27" i="4"/>
  <c r="AI27" i="4"/>
  <c r="AH29" i="4"/>
  <c r="P29" i="4" s="1"/>
  <c r="AI29" i="4"/>
  <c r="AH30" i="4"/>
  <c r="AI30" i="4"/>
  <c r="AH31" i="4"/>
  <c r="AI31" i="4"/>
  <c r="AH32" i="4"/>
  <c r="AI32" i="4"/>
  <c r="AH34" i="4"/>
  <c r="P34" i="4" s="1"/>
  <c r="AI34" i="4"/>
  <c r="AH35" i="4"/>
  <c r="AI35" i="4"/>
  <c r="AH38" i="4"/>
  <c r="P38" i="4" s="1"/>
  <c r="AI38" i="4"/>
  <c r="AH36" i="4"/>
  <c r="AI36" i="4"/>
  <c r="AH33" i="4"/>
  <c r="P33" i="4" s="1"/>
  <c r="AI33" i="4"/>
  <c r="AH39" i="4"/>
  <c r="AI39" i="4"/>
  <c r="AH37" i="4"/>
  <c r="AI37" i="4"/>
  <c r="AH43" i="4"/>
  <c r="AI43" i="4"/>
  <c r="AH40" i="4"/>
  <c r="P40" i="4" s="1"/>
  <c r="AI40" i="4"/>
  <c r="AH42" i="4"/>
  <c r="AI42" i="4"/>
  <c r="AH44" i="4"/>
  <c r="P44" i="4" s="1"/>
  <c r="AI44" i="4"/>
  <c r="AH45" i="4"/>
  <c r="AI45" i="4"/>
  <c r="AH41" i="4"/>
  <c r="P41" i="4" s="1"/>
  <c r="AI41" i="4"/>
  <c r="AH48" i="4"/>
  <c r="AI48" i="4"/>
  <c r="AH49" i="4"/>
  <c r="AI49" i="4"/>
  <c r="AH47" i="4"/>
  <c r="AI47" i="4"/>
  <c r="AH50" i="4"/>
  <c r="P50" i="4" s="1"/>
  <c r="AI50" i="4"/>
  <c r="AH51" i="4"/>
  <c r="AI51" i="4"/>
  <c r="AH52" i="4"/>
  <c r="P52" i="4" s="1"/>
  <c r="AI52" i="4"/>
  <c r="AH53" i="4"/>
  <c r="AI53" i="4"/>
  <c r="AH69" i="4"/>
  <c r="P69" i="4" s="1"/>
  <c r="AI69" i="4"/>
  <c r="AH46" i="4"/>
  <c r="AI46" i="4"/>
  <c r="AH57" i="4"/>
  <c r="AI57" i="4"/>
  <c r="AH62" i="4"/>
  <c r="AI62" i="4"/>
  <c r="AH56" i="4"/>
  <c r="P56" i="4" s="1"/>
  <c r="AI56" i="4"/>
  <c r="AH58" i="4"/>
  <c r="AI58" i="4"/>
  <c r="AH60" i="4"/>
  <c r="P60" i="4" s="1"/>
  <c r="AI60" i="4"/>
  <c r="AH54" i="4"/>
  <c r="AI54" i="4"/>
  <c r="AH61" i="4"/>
  <c r="P61" i="4" s="1"/>
  <c r="AI61" i="4"/>
  <c r="AH65" i="4"/>
  <c r="AI65" i="4"/>
  <c r="AH64" i="4"/>
  <c r="AI64" i="4"/>
  <c r="AH66" i="4"/>
  <c r="AI66" i="4"/>
  <c r="AH67" i="4"/>
  <c r="P67" i="4" s="1"/>
  <c r="AI67" i="4"/>
  <c r="AH63" i="4"/>
  <c r="AI63" i="4"/>
  <c r="AH77" i="4"/>
  <c r="P77" i="4" s="1"/>
  <c r="AI77" i="4"/>
  <c r="AH59" i="4"/>
  <c r="AI59" i="4"/>
  <c r="AH73" i="4"/>
  <c r="P73" i="4" s="1"/>
  <c r="AI73" i="4"/>
  <c r="AH74" i="4"/>
  <c r="AI74" i="4"/>
  <c r="AH71" i="4"/>
  <c r="AI71" i="4"/>
  <c r="AH70" i="4"/>
  <c r="AI70" i="4"/>
  <c r="AH75" i="4"/>
  <c r="P75" i="4" s="1"/>
  <c r="AI75" i="4"/>
  <c r="AH55" i="4"/>
  <c r="AI55" i="4"/>
  <c r="AH76" i="4"/>
  <c r="P76" i="4" s="1"/>
  <c r="AI76" i="4"/>
  <c r="AH81" i="4"/>
  <c r="AI81" i="4"/>
  <c r="AH78" i="4"/>
  <c r="P78" i="4" s="1"/>
  <c r="AI78" i="4"/>
  <c r="AH80" i="4"/>
  <c r="AI80" i="4"/>
  <c r="AH83" i="4"/>
  <c r="AI83" i="4"/>
  <c r="AH88" i="4"/>
  <c r="AI88" i="4"/>
  <c r="AH79" i="4"/>
  <c r="P79" i="4" s="1"/>
  <c r="AI79" i="4"/>
  <c r="AH86" i="4"/>
  <c r="AI86" i="4"/>
  <c r="AH89" i="4"/>
  <c r="P89" i="4" s="1"/>
  <c r="AI89" i="4"/>
  <c r="AH84" i="4"/>
  <c r="AI84" i="4"/>
  <c r="AH96" i="4"/>
  <c r="P96" i="4" s="1"/>
  <c r="AI96" i="4"/>
  <c r="AH92" i="4"/>
  <c r="AI92" i="4"/>
  <c r="AH94" i="4"/>
  <c r="AI94" i="4"/>
  <c r="AH90" i="4"/>
  <c r="AI90" i="4"/>
  <c r="AH72" i="4"/>
  <c r="P72" i="4" s="1"/>
  <c r="AI72" i="4"/>
  <c r="AH97" i="4"/>
  <c r="AI97" i="4"/>
  <c r="AH91" i="4"/>
  <c r="P91" i="4" s="1"/>
  <c r="AI91" i="4"/>
  <c r="AH103" i="4"/>
  <c r="AI103" i="4"/>
  <c r="AH101" i="4"/>
  <c r="P101" i="4" s="1"/>
  <c r="AI101" i="4"/>
  <c r="AH99" i="4"/>
  <c r="AI99" i="4"/>
  <c r="AH93" i="4"/>
  <c r="AI93" i="4"/>
  <c r="AH102" i="4"/>
  <c r="AI102" i="4"/>
  <c r="AH68" i="4"/>
  <c r="P68" i="4" s="1"/>
  <c r="AI68" i="4"/>
  <c r="AH98" i="4"/>
  <c r="AI98" i="4"/>
  <c r="AH105" i="4"/>
  <c r="P105" i="4" s="1"/>
  <c r="AI105" i="4"/>
  <c r="AH104" i="4"/>
  <c r="AI104" i="4"/>
  <c r="AH100" i="4"/>
  <c r="P100" i="4" s="1"/>
  <c r="AI100" i="4"/>
  <c r="AH109" i="4"/>
  <c r="AI109" i="4"/>
  <c r="AH85" i="4"/>
  <c r="AI85" i="4"/>
  <c r="AH106" i="4"/>
  <c r="AI106" i="4"/>
  <c r="AH108" i="4"/>
  <c r="P108" i="4" s="1"/>
  <c r="AI108" i="4"/>
  <c r="AH111" i="4"/>
  <c r="AI111" i="4"/>
  <c r="AH107" i="4"/>
  <c r="P107" i="4" s="1"/>
  <c r="AI107" i="4"/>
  <c r="AH110" i="4"/>
  <c r="AI110" i="4"/>
  <c r="AH82" i="4"/>
  <c r="P82" i="4" s="1"/>
  <c r="AI82" i="4"/>
  <c r="AH95" i="4"/>
  <c r="AI95" i="4"/>
  <c r="AH87" i="4"/>
  <c r="AI87" i="4"/>
  <c r="AH2" i="1"/>
  <c r="AI2" i="1"/>
  <c r="AH3" i="1"/>
  <c r="AI3" i="1"/>
  <c r="AH4" i="1"/>
  <c r="AI4" i="1"/>
  <c r="AH5" i="1"/>
  <c r="AI5" i="1"/>
  <c r="AH6" i="1"/>
  <c r="AI6" i="1"/>
  <c r="AH7" i="1"/>
  <c r="AI7" i="1"/>
  <c r="AH8" i="1"/>
  <c r="AI8" i="1"/>
  <c r="AH9" i="1"/>
  <c r="AI9" i="1"/>
  <c r="AH10" i="1"/>
  <c r="AI10" i="1"/>
  <c r="AH11" i="1"/>
  <c r="AI11" i="1"/>
  <c r="AH12" i="1"/>
  <c r="AI12" i="1"/>
  <c r="AH16" i="1"/>
  <c r="AI16" i="1"/>
  <c r="AH13" i="1"/>
  <c r="AI13" i="1"/>
  <c r="AH14" i="1"/>
  <c r="AI14" i="1"/>
  <c r="AH15" i="1"/>
  <c r="AI15" i="1"/>
  <c r="AH18" i="1"/>
  <c r="AI18" i="1"/>
  <c r="AH17" i="1"/>
  <c r="AI17" i="1"/>
  <c r="AH20" i="1"/>
  <c r="AI20" i="1"/>
  <c r="AH19" i="1"/>
  <c r="AI19" i="1"/>
  <c r="AH26" i="1"/>
  <c r="AI26" i="1"/>
  <c r="AH21" i="1"/>
  <c r="AI21" i="1"/>
  <c r="AH23" i="1"/>
  <c r="AI23" i="1"/>
  <c r="AH24" i="1"/>
  <c r="AI24" i="1"/>
  <c r="AH25" i="1"/>
  <c r="AI25" i="1"/>
  <c r="AH27" i="1"/>
  <c r="AI27" i="1"/>
  <c r="AH148" i="1"/>
  <c r="AI148" i="1"/>
  <c r="AH146" i="1"/>
  <c r="AI146" i="1"/>
  <c r="AH37" i="1"/>
  <c r="AI37" i="1"/>
  <c r="AH50" i="1"/>
  <c r="AI50" i="1"/>
  <c r="AH177" i="1"/>
  <c r="AI177" i="1"/>
  <c r="AH199" i="1"/>
  <c r="AI199" i="1"/>
  <c r="AH154" i="1"/>
  <c r="AI154" i="1"/>
  <c r="AH127" i="1"/>
  <c r="AI127" i="1"/>
  <c r="AH200" i="1"/>
  <c r="AI200" i="1"/>
  <c r="AH206" i="1"/>
  <c r="AI206" i="1"/>
  <c r="AH201" i="1"/>
  <c r="AI201" i="1"/>
  <c r="AH179" i="1"/>
  <c r="AI179" i="1"/>
  <c r="AH196" i="1"/>
  <c r="AI196" i="1"/>
  <c r="AH162" i="1"/>
  <c r="AI162" i="1"/>
  <c r="AH150" i="1"/>
  <c r="AI150" i="1"/>
  <c r="AH143" i="1"/>
  <c r="AI143" i="1"/>
  <c r="AH144" i="1"/>
  <c r="AI144" i="1"/>
  <c r="AH38" i="1"/>
  <c r="AI38" i="1"/>
  <c r="AH175" i="1"/>
  <c r="AI175" i="1"/>
  <c r="AH184" i="1"/>
  <c r="AI184" i="1"/>
  <c r="AH85" i="1"/>
  <c r="AI85" i="1"/>
  <c r="AH123" i="1"/>
  <c r="AI123" i="1"/>
  <c r="AR167" i="1"/>
  <c r="AH3" i="5"/>
  <c r="AI3" i="5"/>
  <c r="P3" i="5" s="1"/>
  <c r="AH2" i="5"/>
  <c r="AI2" i="5"/>
  <c r="AH4" i="5"/>
  <c r="AI4" i="5"/>
  <c r="P4" i="5" s="1"/>
  <c r="AH5" i="5"/>
  <c r="AI5" i="5"/>
  <c r="AH6" i="5"/>
  <c r="AI6" i="5"/>
  <c r="P6" i="5" s="1"/>
  <c r="AH7" i="5"/>
  <c r="AI7" i="5"/>
  <c r="AH8" i="5"/>
  <c r="AI8" i="5"/>
  <c r="AH9" i="5"/>
  <c r="AI9" i="5"/>
  <c r="AH10" i="5"/>
  <c r="AI10" i="5"/>
  <c r="P10" i="5" s="1"/>
  <c r="AH11" i="5"/>
  <c r="AI11" i="5"/>
  <c r="AH12" i="5"/>
  <c r="AI12" i="5"/>
  <c r="P12" i="5" s="1"/>
  <c r="AH13" i="5"/>
  <c r="AI13" i="5"/>
  <c r="AH14" i="5"/>
  <c r="AI14" i="5"/>
  <c r="P14" i="5" s="1"/>
  <c r="AH15" i="5"/>
  <c r="AI15" i="5"/>
  <c r="AH16" i="5"/>
  <c r="AI16" i="5"/>
  <c r="AH17" i="5"/>
  <c r="AI17" i="5"/>
  <c r="AH18" i="5"/>
  <c r="AI18" i="5"/>
  <c r="P18" i="5" s="1"/>
  <c r="AH19" i="5"/>
  <c r="AI19" i="5"/>
  <c r="AH20" i="5"/>
  <c r="AI20" i="5"/>
  <c r="P20" i="5" s="1"/>
  <c r="AH32" i="5"/>
  <c r="AI32" i="5"/>
  <c r="AH22" i="5"/>
  <c r="AI22" i="5"/>
  <c r="P22" i="5" s="1"/>
  <c r="AH23" i="5"/>
  <c r="AI23" i="5"/>
  <c r="AH24" i="5"/>
  <c r="AI24" i="5"/>
  <c r="AH25" i="5"/>
  <c r="AI25" i="5"/>
  <c r="AH26" i="5"/>
  <c r="AI26" i="5"/>
  <c r="P26" i="5" s="1"/>
  <c r="AH21" i="5"/>
  <c r="AI21" i="5"/>
  <c r="AH27" i="5"/>
  <c r="AI27" i="5"/>
  <c r="P27" i="5" s="1"/>
  <c r="AW44" i="5"/>
  <c r="AH2" i="6"/>
  <c r="P2" i="6" s="1"/>
  <c r="AI2" i="6"/>
  <c r="AH3" i="6"/>
  <c r="P3" i="6" s="1"/>
  <c r="AI3" i="6"/>
  <c r="AH4" i="6"/>
  <c r="AI4" i="6"/>
  <c r="AH5" i="6"/>
  <c r="AI5" i="6"/>
  <c r="AH6" i="6"/>
  <c r="AI6" i="6"/>
  <c r="P6" i="6" s="1"/>
  <c r="AH8" i="6"/>
  <c r="AI8" i="6"/>
  <c r="AH11" i="6"/>
  <c r="AI11" i="6"/>
  <c r="AH9" i="6"/>
  <c r="AI9" i="6"/>
  <c r="AH10" i="6"/>
  <c r="AI10" i="6"/>
  <c r="AH12" i="6"/>
  <c r="AI12" i="6"/>
  <c r="AH13" i="6"/>
  <c r="P13" i="6" s="1"/>
  <c r="AI13" i="6"/>
  <c r="AH14" i="6"/>
  <c r="AI14" i="6"/>
  <c r="AH15" i="6"/>
  <c r="AI15" i="6"/>
  <c r="AH16" i="6"/>
  <c r="AI16" i="6"/>
  <c r="P16" i="6" s="1"/>
  <c r="AH17" i="6"/>
  <c r="AI17" i="6"/>
  <c r="AH18" i="6"/>
  <c r="AI18" i="6"/>
  <c r="AH19" i="6"/>
  <c r="AI19" i="6"/>
  <c r="AH20" i="6"/>
  <c r="P20" i="6" s="1"/>
  <c r="AI20" i="6"/>
  <c r="AH34" i="6"/>
  <c r="AI34" i="6"/>
  <c r="AH22" i="6"/>
  <c r="P22" i="6" s="1"/>
  <c r="AI22" i="6"/>
  <c r="AH23" i="6"/>
  <c r="AI23" i="6"/>
  <c r="P23" i="6" s="1"/>
  <c r="AH21" i="6"/>
  <c r="AI21" i="6"/>
  <c r="AH26" i="6"/>
  <c r="AI26" i="6"/>
  <c r="P26" i="6" s="1"/>
  <c r="AH24" i="6"/>
  <c r="AI24" i="6"/>
  <c r="AH27" i="6"/>
  <c r="P27" i="6" s="1"/>
  <c r="AI27" i="6"/>
  <c r="AH28" i="6"/>
  <c r="AI28" i="6"/>
  <c r="P28" i="6" s="1"/>
  <c r="AH25" i="6"/>
  <c r="AI25" i="6"/>
  <c r="AH29" i="6"/>
  <c r="P29" i="6" s="1"/>
  <c r="AI29" i="6"/>
  <c r="AH30" i="6"/>
  <c r="AI30" i="6"/>
  <c r="P30" i="6" s="1"/>
  <c r="AH31" i="6"/>
  <c r="AI31" i="6"/>
  <c r="AH32" i="6"/>
  <c r="P32" i="6" s="1"/>
  <c r="AI32" i="6"/>
  <c r="AH33" i="6"/>
  <c r="AI33" i="6"/>
  <c r="AH38" i="6"/>
  <c r="AI38" i="6"/>
  <c r="AH35" i="6"/>
  <c r="AI35" i="6"/>
  <c r="AH37" i="6"/>
  <c r="AI37" i="6"/>
  <c r="AH39" i="6"/>
  <c r="AI39" i="6"/>
  <c r="AH7" i="6"/>
  <c r="AI7" i="6"/>
  <c r="AH41" i="6"/>
  <c r="P41" i="6" s="1"/>
  <c r="AI41" i="6"/>
  <c r="AH42" i="6"/>
  <c r="AI42" i="6"/>
  <c r="P42" i="6" s="1"/>
  <c r="AH43" i="6"/>
  <c r="AI43" i="6"/>
  <c r="AY43" i="6"/>
  <c r="AH44" i="6"/>
  <c r="AI44" i="6"/>
  <c r="AH47" i="6"/>
  <c r="AI47" i="6"/>
  <c r="AH45" i="6"/>
  <c r="AI45" i="6"/>
  <c r="AH48" i="6"/>
  <c r="AI48" i="6"/>
  <c r="AH36" i="6"/>
  <c r="AI36" i="6"/>
  <c r="AH57" i="6"/>
  <c r="P57" i="6" s="1"/>
  <c r="AI57" i="6"/>
  <c r="AH50" i="6"/>
  <c r="AI50" i="6"/>
  <c r="AH52" i="6"/>
  <c r="AI52" i="6"/>
  <c r="AH51" i="6"/>
  <c r="AI51" i="6"/>
  <c r="AH55" i="6"/>
  <c r="P55" i="6" s="1"/>
  <c r="AI55" i="6"/>
  <c r="AH40" i="6"/>
  <c r="AI40" i="6"/>
  <c r="P40" i="6" s="1"/>
  <c r="AH49" i="6"/>
  <c r="AI49" i="6"/>
  <c r="AH63" i="6"/>
  <c r="AI63" i="6"/>
  <c r="AH53" i="6"/>
  <c r="P53" i="6" s="1"/>
  <c r="AI53" i="6"/>
  <c r="AH54" i="6"/>
  <c r="AI54" i="6"/>
  <c r="P54" i="6" s="1"/>
  <c r="AH65" i="6"/>
  <c r="AI65" i="6"/>
  <c r="AY65" i="6"/>
  <c r="AH58" i="6"/>
  <c r="AI58" i="6"/>
  <c r="AH60" i="6"/>
  <c r="P60" i="6" s="1"/>
  <c r="AI60" i="6"/>
  <c r="AH61" i="6"/>
  <c r="AI61" i="6"/>
  <c r="P61" i="6" s="1"/>
  <c r="AH56" i="6"/>
  <c r="AI56" i="6"/>
  <c r="AH64" i="6"/>
  <c r="AI64" i="6"/>
  <c r="AH46" i="6"/>
  <c r="P46" i="6" s="1"/>
  <c r="AI46" i="6"/>
  <c r="AH59" i="6"/>
  <c r="AI59" i="6"/>
  <c r="AH66" i="6"/>
  <c r="AI66" i="6"/>
  <c r="AH67" i="6"/>
  <c r="AI67" i="6"/>
  <c r="AH68" i="6"/>
  <c r="P68" i="6" s="1"/>
  <c r="AI68" i="6"/>
  <c r="AH69" i="6"/>
  <c r="AI69" i="6"/>
  <c r="P69" i="6" s="1"/>
  <c r="AH70" i="6"/>
  <c r="AI70" i="6"/>
  <c r="AH71" i="6"/>
  <c r="AI71" i="6"/>
  <c r="AH62" i="6"/>
  <c r="P62" i="6" s="1"/>
  <c r="AI62" i="6"/>
  <c r="AH72" i="6"/>
  <c r="AI72" i="6"/>
  <c r="P72" i="6" s="1"/>
  <c r="AH28" i="17"/>
  <c r="AI28" i="17"/>
  <c r="AH2" i="17"/>
  <c r="AI2" i="17"/>
  <c r="AH3" i="17"/>
  <c r="AI3" i="17"/>
  <c r="AH4" i="17"/>
  <c r="AI4" i="17"/>
  <c r="P4" i="17" s="1"/>
  <c r="AH5" i="17"/>
  <c r="AI5" i="17"/>
  <c r="AH6" i="17"/>
  <c r="AI6" i="17"/>
  <c r="AH7" i="17"/>
  <c r="AI7" i="17"/>
  <c r="AH8" i="17"/>
  <c r="AI8" i="17"/>
  <c r="AH9" i="17"/>
  <c r="AI9" i="17"/>
  <c r="AH10" i="17"/>
  <c r="AI10" i="17"/>
  <c r="AH11" i="17"/>
  <c r="AI11" i="17"/>
  <c r="AH12" i="17"/>
  <c r="AI12" i="17"/>
  <c r="AH13" i="17"/>
  <c r="AI13" i="17"/>
  <c r="AH14" i="17"/>
  <c r="AI14" i="17"/>
  <c r="AH15" i="17"/>
  <c r="AI15" i="17"/>
  <c r="AH16" i="17"/>
  <c r="AI16" i="17"/>
  <c r="AH17" i="17"/>
  <c r="AI17" i="17"/>
  <c r="AH18" i="17"/>
  <c r="AI18" i="17"/>
  <c r="AH19" i="17"/>
  <c r="AI19" i="17"/>
  <c r="AH20" i="17"/>
  <c r="AI20" i="17"/>
  <c r="AH21" i="17"/>
  <c r="AI21" i="17"/>
  <c r="AH22" i="17"/>
  <c r="AI22" i="17"/>
  <c r="AH23" i="17"/>
  <c r="AI23" i="17"/>
  <c r="AH24" i="17"/>
  <c r="AI24" i="17"/>
  <c r="AH25" i="17"/>
  <c r="AI25" i="17"/>
  <c r="AH26" i="17"/>
  <c r="AI26" i="17"/>
  <c r="AH27" i="17"/>
  <c r="AI27" i="17"/>
  <c r="X2" i="17"/>
  <c r="Y2" i="17"/>
  <c r="Z2" i="17"/>
  <c r="AA2" i="17"/>
  <c r="X3" i="17"/>
  <c r="Y3" i="17"/>
  <c r="Z3" i="17"/>
  <c r="AA3" i="17"/>
  <c r="X4" i="17"/>
  <c r="Y4" i="17"/>
  <c r="Z4" i="17"/>
  <c r="AA4" i="17"/>
  <c r="X5" i="17"/>
  <c r="Y5" i="17"/>
  <c r="Z5" i="17"/>
  <c r="AA5" i="17"/>
  <c r="X6" i="17"/>
  <c r="Y6" i="17"/>
  <c r="Z6" i="17"/>
  <c r="AA6" i="17"/>
  <c r="X7" i="17"/>
  <c r="Y7" i="17"/>
  <c r="Z7" i="17"/>
  <c r="AA7" i="17"/>
  <c r="X8" i="17"/>
  <c r="Y8" i="17"/>
  <c r="Z8" i="17"/>
  <c r="AA8" i="17"/>
  <c r="X9" i="17"/>
  <c r="Y9" i="17"/>
  <c r="Z9" i="17"/>
  <c r="AA9" i="17"/>
  <c r="X10" i="17"/>
  <c r="Y10" i="17"/>
  <c r="Z10" i="17"/>
  <c r="AA10" i="17"/>
  <c r="X11" i="17"/>
  <c r="Y11" i="17"/>
  <c r="Z11" i="17"/>
  <c r="AA11" i="17"/>
  <c r="X12" i="17"/>
  <c r="Y12" i="17"/>
  <c r="Z12" i="17"/>
  <c r="AA12" i="17"/>
  <c r="X13" i="17"/>
  <c r="Y13" i="17"/>
  <c r="Z13" i="17"/>
  <c r="AA13" i="17"/>
  <c r="X14" i="17"/>
  <c r="Y14" i="17"/>
  <c r="Z14" i="17"/>
  <c r="AA14" i="17"/>
  <c r="X15" i="17"/>
  <c r="Y15" i="17"/>
  <c r="Z15" i="17"/>
  <c r="AA15" i="17"/>
  <c r="X16" i="17"/>
  <c r="Y16" i="17"/>
  <c r="Z16" i="17"/>
  <c r="AA16" i="17"/>
  <c r="X17" i="17"/>
  <c r="Y17" i="17"/>
  <c r="Z17" i="17"/>
  <c r="AA17" i="17"/>
  <c r="X18" i="17"/>
  <c r="Y18" i="17"/>
  <c r="Z18" i="17"/>
  <c r="AA18" i="17"/>
  <c r="X19" i="17"/>
  <c r="Y19" i="17"/>
  <c r="Z19" i="17"/>
  <c r="AA19" i="17"/>
  <c r="X20" i="17"/>
  <c r="Y20" i="17"/>
  <c r="Z20" i="17"/>
  <c r="AA20" i="17"/>
  <c r="X21" i="17"/>
  <c r="Y21" i="17"/>
  <c r="Z21" i="17"/>
  <c r="AA21" i="17"/>
  <c r="X22" i="17"/>
  <c r="Y22" i="17"/>
  <c r="Z22" i="17"/>
  <c r="AA22" i="17"/>
  <c r="X23" i="17"/>
  <c r="Y23" i="17"/>
  <c r="Z23" i="17"/>
  <c r="AA23" i="17"/>
  <c r="X24" i="17"/>
  <c r="Y24" i="17"/>
  <c r="Z24" i="17"/>
  <c r="AA24" i="17"/>
  <c r="X25" i="17"/>
  <c r="Y25" i="17"/>
  <c r="Z25" i="17"/>
  <c r="AA25" i="17"/>
  <c r="X26" i="17"/>
  <c r="Y26" i="17"/>
  <c r="Z26" i="17"/>
  <c r="AA26" i="17"/>
  <c r="X27" i="17"/>
  <c r="Y27" i="17"/>
  <c r="Z27" i="17"/>
  <c r="AA27" i="17"/>
  <c r="X28" i="17"/>
  <c r="Y28" i="17"/>
  <c r="Z28" i="17"/>
  <c r="AA28" i="17"/>
  <c r="AD2" i="17"/>
  <c r="AE2" i="17"/>
  <c r="AF2" i="17"/>
  <c r="AG2" i="17"/>
  <c r="AD3" i="17"/>
  <c r="AE3" i="17"/>
  <c r="AF3" i="17"/>
  <c r="AG3" i="17"/>
  <c r="AD4" i="17"/>
  <c r="AE4" i="17"/>
  <c r="AF4" i="17"/>
  <c r="AG4" i="17"/>
  <c r="AD5" i="17"/>
  <c r="AE5" i="17"/>
  <c r="AF5" i="17"/>
  <c r="AG5" i="17"/>
  <c r="AD6" i="17"/>
  <c r="AE6" i="17"/>
  <c r="AF6" i="17"/>
  <c r="AG6" i="17"/>
  <c r="AD7" i="17"/>
  <c r="AE7" i="17"/>
  <c r="AF7" i="17"/>
  <c r="AG7" i="17"/>
  <c r="AD8" i="17"/>
  <c r="AE8" i="17"/>
  <c r="AF8" i="17"/>
  <c r="AG8" i="17"/>
  <c r="AD9" i="17"/>
  <c r="AE9" i="17"/>
  <c r="AF9" i="17"/>
  <c r="AG9" i="17"/>
  <c r="AD10" i="17"/>
  <c r="AE10" i="17"/>
  <c r="AF10" i="17"/>
  <c r="AG10" i="17"/>
  <c r="AD11" i="17"/>
  <c r="AE11" i="17"/>
  <c r="AF11" i="17"/>
  <c r="AG11" i="17"/>
  <c r="AD12" i="17"/>
  <c r="AE12" i="17"/>
  <c r="AF12" i="17"/>
  <c r="AG12" i="17"/>
  <c r="AD13" i="17"/>
  <c r="AE13" i="17"/>
  <c r="AF13" i="17"/>
  <c r="AG13" i="17"/>
  <c r="AD14" i="17"/>
  <c r="AE14" i="17"/>
  <c r="AF14" i="17"/>
  <c r="AG14" i="17"/>
  <c r="AD15" i="17"/>
  <c r="AE15" i="17"/>
  <c r="AF15" i="17"/>
  <c r="AG15" i="17"/>
  <c r="AD16" i="17"/>
  <c r="AE16" i="17"/>
  <c r="AF16" i="17"/>
  <c r="AG16" i="17"/>
  <c r="AD17" i="17"/>
  <c r="AE17" i="17"/>
  <c r="AF17" i="17"/>
  <c r="AG17" i="17"/>
  <c r="AD18" i="17"/>
  <c r="AE18" i="17"/>
  <c r="AF18" i="17"/>
  <c r="AG18" i="17"/>
  <c r="AD19" i="17"/>
  <c r="AE19" i="17"/>
  <c r="AF19" i="17"/>
  <c r="AG19" i="17"/>
  <c r="AD20" i="17"/>
  <c r="AE20" i="17"/>
  <c r="AF20" i="17"/>
  <c r="AG20" i="17"/>
  <c r="AD21" i="17"/>
  <c r="AE21" i="17"/>
  <c r="AF21" i="17"/>
  <c r="AG21" i="17"/>
  <c r="AD22" i="17"/>
  <c r="AE22" i="17"/>
  <c r="AF22" i="17"/>
  <c r="AG22" i="17"/>
  <c r="AD23" i="17"/>
  <c r="AE23" i="17"/>
  <c r="AF23" i="17"/>
  <c r="AG23" i="17"/>
  <c r="AD24" i="17"/>
  <c r="AE24" i="17"/>
  <c r="AF24" i="17"/>
  <c r="AG24" i="17"/>
  <c r="AD25" i="17"/>
  <c r="AE25" i="17"/>
  <c r="AF25" i="17"/>
  <c r="AG25" i="17"/>
  <c r="AD26" i="17"/>
  <c r="AE26" i="17"/>
  <c r="AF26" i="17"/>
  <c r="AG26" i="17"/>
  <c r="AD27" i="17"/>
  <c r="AE27" i="17"/>
  <c r="AF27" i="17"/>
  <c r="AG27" i="17"/>
  <c r="AD28" i="17"/>
  <c r="AE28" i="17"/>
  <c r="AF28" i="17"/>
  <c r="AG28" i="17"/>
  <c r="P2" i="17"/>
  <c r="X35" i="6"/>
  <c r="Y35" i="6"/>
  <c r="Z35" i="6"/>
  <c r="AA35" i="6"/>
  <c r="X30" i="6"/>
  <c r="Y30" i="6"/>
  <c r="Z30" i="6"/>
  <c r="AA30" i="6"/>
  <c r="X9" i="6"/>
  <c r="Y9" i="6"/>
  <c r="Z9" i="6"/>
  <c r="AA9" i="6"/>
  <c r="X39" i="6"/>
  <c r="Y39" i="6"/>
  <c r="Z39" i="6"/>
  <c r="AA39" i="6"/>
  <c r="X67" i="6"/>
  <c r="Y67" i="6"/>
  <c r="Z67" i="6"/>
  <c r="AA67" i="6"/>
  <c r="X71" i="6"/>
  <c r="Y71" i="6"/>
  <c r="Z71" i="6"/>
  <c r="AA71" i="6"/>
  <c r="X70" i="6"/>
  <c r="Y70" i="6"/>
  <c r="Z70" i="6"/>
  <c r="AA70" i="6"/>
  <c r="X53" i="6"/>
  <c r="Y53" i="6"/>
  <c r="Z53" i="6"/>
  <c r="AA53" i="6"/>
  <c r="X54" i="6"/>
  <c r="Y54" i="6"/>
  <c r="AA54" i="6"/>
  <c r="X20" i="6"/>
  <c r="Y20" i="6"/>
  <c r="Z20" i="6"/>
  <c r="AA20" i="6"/>
  <c r="X11" i="6"/>
  <c r="Y11" i="6"/>
  <c r="Z11" i="6"/>
  <c r="AA11" i="6"/>
  <c r="X69" i="6"/>
  <c r="Y69" i="6"/>
  <c r="AA69" i="6"/>
  <c r="X40" i="6"/>
  <c r="Y40" i="6"/>
  <c r="Z40" i="6"/>
  <c r="AA40" i="6"/>
  <c r="X23" i="6"/>
  <c r="Y23" i="6"/>
  <c r="Z23" i="6"/>
  <c r="AA23" i="6"/>
  <c r="X22" i="6"/>
  <c r="Y22" i="6"/>
  <c r="Z22" i="6"/>
  <c r="AA22" i="6"/>
  <c r="X49" i="6"/>
  <c r="Y49" i="6"/>
  <c r="Z49" i="6"/>
  <c r="AA49" i="6"/>
  <c r="X36" i="6"/>
  <c r="Y36" i="6"/>
  <c r="Z36" i="6"/>
  <c r="AA36" i="6"/>
  <c r="AA32" i="6"/>
  <c r="X68" i="6"/>
  <c r="Y68" i="6"/>
  <c r="AA68" i="6"/>
  <c r="X57" i="6"/>
  <c r="Y57" i="6"/>
  <c r="AA57" i="6"/>
  <c r="X37" i="6"/>
  <c r="Y37" i="6"/>
  <c r="Z37" i="6"/>
  <c r="AA37" i="6"/>
  <c r="AH28" i="5"/>
  <c r="AI28" i="5"/>
  <c r="AH29" i="5"/>
  <c r="P29" i="5" s="1"/>
  <c r="AI29" i="5"/>
  <c r="AH31" i="5"/>
  <c r="AI31" i="5"/>
  <c r="AH33" i="5"/>
  <c r="P33" i="5" s="1"/>
  <c r="AI33" i="5"/>
  <c r="AH30" i="5"/>
  <c r="AI30" i="5"/>
  <c r="AH34" i="5"/>
  <c r="P34" i="5" s="1"/>
  <c r="AI34" i="5"/>
  <c r="AH36" i="5"/>
  <c r="AI36" i="5"/>
  <c r="AH35" i="5"/>
  <c r="P35" i="5" s="1"/>
  <c r="AI35" i="5"/>
  <c r="AH38" i="5"/>
  <c r="AI38" i="5"/>
  <c r="P38" i="5"/>
  <c r="AH37" i="5"/>
  <c r="AI37" i="5"/>
  <c r="AH43" i="5"/>
  <c r="AI43" i="5"/>
  <c r="P43" i="5" s="1"/>
  <c r="AH41" i="5"/>
  <c r="AI41" i="5"/>
  <c r="AH39" i="5"/>
  <c r="AI39" i="5"/>
  <c r="P39" i="5" s="1"/>
  <c r="AH40" i="5"/>
  <c r="AI40" i="5"/>
  <c r="AH44" i="5"/>
  <c r="AI44" i="5"/>
  <c r="P44" i="5" s="1"/>
  <c r="AH45" i="5"/>
  <c r="AI45" i="5"/>
  <c r="AH50" i="5"/>
  <c r="AI50" i="5"/>
  <c r="AH42" i="5"/>
  <c r="AI42" i="5"/>
  <c r="AH51" i="5"/>
  <c r="AI51" i="5"/>
  <c r="P51" i="5" s="1"/>
  <c r="AH46" i="5"/>
  <c r="AI46" i="5"/>
  <c r="AH48" i="5"/>
  <c r="AI48" i="5"/>
  <c r="AH56" i="5"/>
  <c r="AI56" i="5"/>
  <c r="AH47" i="5"/>
  <c r="AI47" i="5"/>
  <c r="AH55" i="5"/>
  <c r="AI55" i="5"/>
  <c r="AH65" i="5"/>
  <c r="AI65" i="5"/>
  <c r="AH53" i="5"/>
  <c r="AI53" i="5"/>
  <c r="AH54" i="5"/>
  <c r="AI54" i="5"/>
  <c r="AH59" i="5"/>
  <c r="AI59" i="5"/>
  <c r="AH52" i="5"/>
  <c r="AI52" i="5"/>
  <c r="AH57" i="5"/>
  <c r="AI57" i="5"/>
  <c r="AH49" i="5"/>
  <c r="AI49" i="5"/>
  <c r="AH70" i="5"/>
  <c r="AI70" i="5"/>
  <c r="AH60" i="5"/>
  <c r="AI60" i="5"/>
  <c r="AH64" i="5"/>
  <c r="AI64" i="5"/>
  <c r="AH58" i="5"/>
  <c r="AI58" i="5"/>
  <c r="AH72" i="5"/>
  <c r="AI72" i="5"/>
  <c r="AH74" i="5"/>
  <c r="AI74" i="5"/>
  <c r="AH61" i="5"/>
  <c r="AI61" i="5"/>
  <c r="AH68" i="5"/>
  <c r="AI68" i="5"/>
  <c r="AH66" i="5"/>
  <c r="AI66" i="5"/>
  <c r="AH67" i="5"/>
  <c r="AI67" i="5"/>
  <c r="AH76" i="5"/>
  <c r="AI76" i="5"/>
  <c r="AH62" i="5"/>
  <c r="AI62" i="5"/>
  <c r="AH63" i="5"/>
  <c r="AI63" i="5"/>
  <c r="AH69" i="5"/>
  <c r="AI69" i="5"/>
  <c r="AH71" i="5"/>
  <c r="AI71" i="5"/>
  <c r="AH75" i="5"/>
  <c r="AI75" i="5"/>
  <c r="AH78" i="5"/>
  <c r="AI78" i="5"/>
  <c r="AH73" i="5"/>
  <c r="AI73" i="5"/>
  <c r="AH79" i="5"/>
  <c r="AI79" i="5"/>
  <c r="AH80" i="5"/>
  <c r="AI80" i="5"/>
  <c r="AH77" i="5"/>
  <c r="AI77" i="5"/>
  <c r="AH113" i="1"/>
  <c r="AI113" i="1"/>
  <c r="AH109" i="1"/>
  <c r="AI109" i="1"/>
  <c r="AH163" i="1"/>
  <c r="AI163" i="1"/>
  <c r="AH159" i="1"/>
  <c r="AI159" i="1"/>
  <c r="AH43" i="1"/>
  <c r="AI43" i="1"/>
  <c r="P43" i="1" s="1"/>
  <c r="AH167" i="1"/>
  <c r="AI167" i="1"/>
  <c r="AH65" i="1"/>
  <c r="AI65" i="1"/>
  <c r="AH71" i="1"/>
  <c r="AI71" i="1"/>
  <c r="AH34" i="1"/>
  <c r="AI34" i="1"/>
  <c r="AH145" i="1"/>
  <c r="AI145" i="1"/>
  <c r="AH204" i="1"/>
  <c r="P204" i="1" s="1"/>
  <c r="AI204" i="1"/>
  <c r="AH57" i="1"/>
  <c r="AI57" i="1"/>
  <c r="AH41" i="1"/>
  <c r="AI41" i="1"/>
  <c r="AH52" i="1"/>
  <c r="AI52" i="1"/>
  <c r="AH202" i="1"/>
  <c r="P202" i="1" s="1"/>
  <c r="AI202" i="1"/>
  <c r="AH139" i="1"/>
  <c r="AI139" i="1"/>
  <c r="AH118" i="1"/>
  <c r="AI118" i="1"/>
  <c r="AH61" i="1"/>
  <c r="AI61" i="1"/>
  <c r="AH151" i="1"/>
  <c r="AI151" i="1"/>
  <c r="AH35" i="1"/>
  <c r="AI35" i="1"/>
  <c r="AH82" i="1"/>
  <c r="AI82" i="1"/>
  <c r="AH104" i="1"/>
  <c r="AI104" i="1"/>
  <c r="AH99" i="1"/>
  <c r="AI99" i="1"/>
  <c r="AH96" i="1"/>
  <c r="AI96" i="1"/>
  <c r="AH125" i="1"/>
  <c r="AI125" i="1"/>
  <c r="AH86" i="1"/>
  <c r="AI86" i="1"/>
  <c r="AH193" i="1"/>
  <c r="AI193" i="1"/>
  <c r="P193" i="1" s="1"/>
  <c r="AH170" i="1"/>
  <c r="AI170" i="1"/>
  <c r="AH42" i="1"/>
  <c r="AI42" i="1"/>
  <c r="P42" i="1" s="1"/>
  <c r="AH60" i="1"/>
  <c r="AI60" i="1"/>
  <c r="AH68" i="1"/>
  <c r="AI68" i="1"/>
  <c r="AH128" i="1"/>
  <c r="AI128" i="1"/>
  <c r="AH48" i="1"/>
  <c r="AI48" i="1"/>
  <c r="AH131" i="1"/>
  <c r="AI131" i="1"/>
  <c r="AH106" i="1"/>
  <c r="AI106" i="1"/>
  <c r="AH89" i="1"/>
  <c r="AI89" i="1"/>
  <c r="AH97" i="1"/>
  <c r="AI97" i="1"/>
  <c r="AH40" i="1"/>
  <c r="AI40" i="1"/>
  <c r="AH84" i="1"/>
  <c r="AI84" i="1"/>
  <c r="AH191" i="1"/>
  <c r="AI191" i="1"/>
  <c r="AH39" i="1"/>
  <c r="AI39" i="1"/>
  <c r="AH161" i="1"/>
  <c r="AI161" i="1"/>
  <c r="AH164" i="1"/>
  <c r="AI164" i="1"/>
  <c r="AH45" i="1"/>
  <c r="AI45" i="1"/>
  <c r="AH116" i="1"/>
  <c r="AI116" i="1"/>
  <c r="AH155" i="1"/>
  <c r="AI155" i="1"/>
  <c r="AH54" i="1"/>
  <c r="AI54" i="1"/>
  <c r="AH51" i="1"/>
  <c r="AI51" i="1"/>
  <c r="AH115" i="1"/>
  <c r="P115" i="1" s="1"/>
  <c r="AI115" i="1"/>
  <c r="AH29" i="1"/>
  <c r="AI29" i="1"/>
  <c r="AH114" i="1"/>
  <c r="AI114" i="1"/>
  <c r="AH100" i="1"/>
  <c r="AI100" i="1"/>
  <c r="AH70" i="1"/>
  <c r="AI70" i="1"/>
  <c r="AH195" i="1"/>
  <c r="AI195" i="1"/>
  <c r="AH182" i="1"/>
  <c r="AI182" i="1"/>
  <c r="P182" i="1"/>
  <c r="AH63" i="1"/>
  <c r="AI63" i="1"/>
  <c r="AH134" i="1"/>
  <c r="AI134" i="1"/>
  <c r="AH197" i="1"/>
  <c r="AI197" i="1"/>
  <c r="AH90" i="1"/>
  <c r="AI90" i="1"/>
  <c r="AH152" i="1"/>
  <c r="AI152" i="1"/>
  <c r="AH138" i="1"/>
  <c r="AI138" i="1"/>
  <c r="AH58" i="1"/>
  <c r="AI58" i="1"/>
  <c r="AH55" i="1"/>
  <c r="AI55" i="1"/>
  <c r="AH44" i="1"/>
  <c r="AI44" i="1"/>
  <c r="AH136" i="1"/>
  <c r="AI136" i="1"/>
  <c r="AH124" i="1"/>
  <c r="AI124" i="1"/>
  <c r="AH188" i="1"/>
  <c r="AI188" i="1"/>
  <c r="AH59" i="1"/>
  <c r="AI59" i="1"/>
  <c r="AH46" i="1"/>
  <c r="AI46" i="1"/>
  <c r="AH189" i="1"/>
  <c r="AI189" i="1"/>
  <c r="AH190" i="1"/>
  <c r="AI190" i="1"/>
  <c r="AH28" i="1"/>
  <c r="AI28" i="1"/>
  <c r="AH87" i="1"/>
  <c r="AI87" i="1"/>
  <c r="AH72" i="1"/>
  <c r="AI72" i="1"/>
  <c r="AH203" i="1"/>
  <c r="AI203" i="1"/>
  <c r="AH111" i="1"/>
  <c r="AI111" i="1"/>
  <c r="AH67" i="1"/>
  <c r="AI67" i="1"/>
  <c r="AH178" i="1"/>
  <c r="AI178" i="1"/>
  <c r="AH49" i="1"/>
  <c r="AI49" i="1"/>
  <c r="AH171" i="1"/>
  <c r="AI171" i="1"/>
  <c r="AH153" i="1"/>
  <c r="AI153" i="1"/>
  <c r="AH105" i="1"/>
  <c r="AI105" i="1"/>
  <c r="AH160" i="1"/>
  <c r="AI160" i="1"/>
  <c r="AH95" i="1"/>
  <c r="AI95" i="1"/>
  <c r="AH172" i="1"/>
  <c r="AI172" i="1"/>
  <c r="AH198" i="1"/>
  <c r="AI198" i="1"/>
  <c r="AH147" i="1"/>
  <c r="AI147" i="1"/>
  <c r="P147" i="1" s="1"/>
  <c r="AH205" i="1"/>
  <c r="AI205" i="1"/>
  <c r="AH73" i="1"/>
  <c r="AI73" i="1"/>
  <c r="P73" i="1" s="1"/>
  <c r="AH32" i="1"/>
  <c r="AI32" i="1"/>
  <c r="AH110" i="1"/>
  <c r="AI110" i="1"/>
  <c r="AH108" i="1"/>
  <c r="AI108" i="1"/>
  <c r="AH31" i="1"/>
  <c r="AI31" i="1"/>
  <c r="AH88" i="1"/>
  <c r="AI88" i="1"/>
  <c r="AH53" i="1"/>
  <c r="AI53" i="1"/>
  <c r="AH130" i="1"/>
  <c r="AI130" i="1"/>
  <c r="AH166" i="1"/>
  <c r="AI166" i="1"/>
  <c r="AH56" i="1"/>
  <c r="AI56" i="1"/>
  <c r="AH62" i="1"/>
  <c r="AI62" i="1"/>
  <c r="AH117" i="1"/>
  <c r="AI117" i="1"/>
  <c r="AH76" i="1"/>
  <c r="AI76" i="1"/>
  <c r="AH33" i="1"/>
  <c r="AI33" i="1"/>
  <c r="AH98" i="1"/>
  <c r="AI98" i="1"/>
  <c r="AH156" i="1"/>
  <c r="AI156" i="1"/>
  <c r="AH120" i="1"/>
  <c r="AI120" i="1"/>
  <c r="AH30" i="1"/>
  <c r="AI30" i="1"/>
  <c r="AH64" i="1"/>
  <c r="AI64" i="1"/>
  <c r="AH137" i="1"/>
  <c r="AI137" i="1"/>
  <c r="AH66" i="1"/>
  <c r="AI66" i="1"/>
  <c r="AH181" i="1"/>
  <c r="AI181" i="1"/>
  <c r="AH22" i="1"/>
  <c r="AI22" i="1"/>
  <c r="AH187" i="1"/>
  <c r="AI187" i="1"/>
  <c r="AH142" i="1"/>
  <c r="AI142" i="1"/>
  <c r="AH36" i="1"/>
  <c r="AI36" i="1"/>
  <c r="AH183" i="1"/>
  <c r="AI183" i="1"/>
  <c r="AH102" i="1"/>
  <c r="AI102" i="1"/>
  <c r="AH83" i="1"/>
  <c r="AI83" i="1"/>
  <c r="AH186" i="1"/>
  <c r="AI186" i="1"/>
  <c r="AH80" i="1"/>
  <c r="AI80" i="1"/>
  <c r="AH103" i="1"/>
  <c r="AI103" i="1"/>
  <c r="AH174" i="1"/>
  <c r="AI174" i="1"/>
  <c r="AH168" i="1"/>
  <c r="AI168" i="1"/>
  <c r="AH112" i="1"/>
  <c r="AI112" i="1"/>
  <c r="AH185" i="1"/>
  <c r="AI185" i="1"/>
  <c r="AH126" i="1"/>
  <c r="AI126" i="1"/>
  <c r="AH194" i="1"/>
  <c r="AI194" i="1"/>
  <c r="AH91" i="1"/>
  <c r="AI91" i="1"/>
  <c r="AH78" i="1"/>
  <c r="AI78" i="1"/>
  <c r="AH94" i="1"/>
  <c r="AI94" i="1"/>
  <c r="AH149" i="1"/>
  <c r="AI149" i="1"/>
  <c r="AH173" i="1"/>
  <c r="AI173" i="1"/>
  <c r="AH92" i="1"/>
  <c r="AI92" i="1"/>
  <c r="AH77" i="1"/>
  <c r="AI77" i="1"/>
  <c r="AH180" i="1"/>
  <c r="AI180" i="1"/>
  <c r="AH176" i="1"/>
  <c r="AI176" i="1"/>
  <c r="AH165" i="1"/>
  <c r="AI165" i="1"/>
  <c r="AH107" i="1"/>
  <c r="AI107" i="1"/>
  <c r="AH81" i="1"/>
  <c r="AI81" i="1"/>
  <c r="AH119" i="1"/>
  <c r="AI119" i="1"/>
  <c r="AH47" i="1"/>
  <c r="AI47" i="1"/>
  <c r="AH140" i="1"/>
  <c r="AI140" i="1"/>
  <c r="AH93" i="1"/>
  <c r="AI93" i="1"/>
  <c r="AH122" i="1"/>
  <c r="AI122" i="1"/>
  <c r="AH101" i="1"/>
  <c r="AI101" i="1"/>
  <c r="AH169" i="1"/>
  <c r="AI169" i="1"/>
  <c r="AH141" i="1"/>
  <c r="AI141" i="1"/>
  <c r="AH79" i="1"/>
  <c r="AI79" i="1"/>
  <c r="AH157" i="1"/>
  <c r="AI157" i="1"/>
  <c r="AH75" i="1"/>
  <c r="AI75" i="1"/>
  <c r="AH158" i="1"/>
  <c r="AI158" i="1"/>
  <c r="AH132" i="1"/>
  <c r="AI132" i="1"/>
  <c r="AH121" i="1"/>
  <c r="AI121" i="1"/>
  <c r="AH135" i="1"/>
  <c r="AI135" i="1"/>
  <c r="AH192" i="1"/>
  <c r="AI192" i="1"/>
  <c r="AH69" i="1"/>
  <c r="AI69" i="1"/>
  <c r="AH133" i="1"/>
  <c r="AI133" i="1"/>
  <c r="AH74" i="1"/>
  <c r="AI74" i="1"/>
  <c r="AH129" i="1"/>
  <c r="AI129" i="1"/>
  <c r="AD35" i="6"/>
  <c r="AE35" i="6"/>
  <c r="AF35" i="6"/>
  <c r="AG35" i="6"/>
  <c r="AD30" i="6"/>
  <c r="AE30" i="6"/>
  <c r="AF30" i="6"/>
  <c r="AG30" i="6"/>
  <c r="AD9" i="6"/>
  <c r="AE9" i="6"/>
  <c r="AF9" i="6"/>
  <c r="AG9" i="6"/>
  <c r="AD39" i="6"/>
  <c r="AE39" i="6"/>
  <c r="AF39" i="6"/>
  <c r="AG39" i="6"/>
  <c r="AD67" i="6"/>
  <c r="AE67" i="6"/>
  <c r="AF67" i="6"/>
  <c r="AG67" i="6"/>
  <c r="AD71" i="6"/>
  <c r="AE71" i="6"/>
  <c r="AF71" i="6"/>
  <c r="AG71" i="6"/>
  <c r="AD25" i="6"/>
  <c r="AE25" i="6"/>
  <c r="AF25" i="6"/>
  <c r="AG25" i="6"/>
  <c r="AD19" i="6"/>
  <c r="AE19" i="6"/>
  <c r="AF19" i="6"/>
  <c r="AG19" i="6"/>
  <c r="AD70" i="6"/>
  <c r="AE70" i="6"/>
  <c r="AF70" i="6"/>
  <c r="AG70" i="6"/>
  <c r="AD53" i="6"/>
  <c r="AE53" i="6"/>
  <c r="AF53" i="6"/>
  <c r="AG53" i="6"/>
  <c r="AD54" i="6"/>
  <c r="AE54" i="6"/>
  <c r="AF54" i="6"/>
  <c r="AG54" i="6"/>
  <c r="AD20" i="6"/>
  <c r="AE20" i="6"/>
  <c r="AF20" i="6"/>
  <c r="AG20" i="6"/>
  <c r="AD11" i="6"/>
  <c r="AE11" i="6"/>
  <c r="AF11" i="6"/>
  <c r="AG11" i="6"/>
  <c r="AD69" i="6"/>
  <c r="AE69" i="6"/>
  <c r="AF69" i="6"/>
  <c r="AG69" i="6"/>
  <c r="AD40" i="6"/>
  <c r="AE40" i="6"/>
  <c r="AF40" i="6"/>
  <c r="AG40" i="6"/>
  <c r="AD23" i="6"/>
  <c r="AE23" i="6"/>
  <c r="AF23" i="6"/>
  <c r="AG23" i="6"/>
  <c r="AD22" i="6"/>
  <c r="AE22" i="6"/>
  <c r="AF22" i="6"/>
  <c r="AG22" i="6"/>
  <c r="AD49" i="6"/>
  <c r="AE49" i="6"/>
  <c r="AF49" i="6"/>
  <c r="AG49" i="6"/>
  <c r="AD36" i="6"/>
  <c r="AE36" i="6"/>
  <c r="AF36" i="6"/>
  <c r="AG36" i="6"/>
  <c r="AD32" i="6"/>
  <c r="AE32" i="6"/>
  <c r="AF32" i="6"/>
  <c r="AG32" i="6"/>
  <c r="AD68" i="6"/>
  <c r="AE68" i="6"/>
  <c r="AF68" i="6"/>
  <c r="AG68" i="6"/>
  <c r="AD57" i="6"/>
  <c r="AE57" i="6"/>
  <c r="AF57" i="6"/>
  <c r="AG57" i="6"/>
  <c r="AD10" i="6"/>
  <c r="AE10" i="6"/>
  <c r="AF10" i="6"/>
  <c r="AG10" i="6"/>
  <c r="AD52" i="6"/>
  <c r="AE52" i="6"/>
  <c r="AF52" i="6"/>
  <c r="AG52" i="6"/>
  <c r="AD17" i="6"/>
  <c r="AE17" i="6"/>
  <c r="AF17" i="6"/>
  <c r="AG17" i="6"/>
  <c r="AD37" i="6"/>
  <c r="AE37" i="6"/>
  <c r="AF37" i="6"/>
  <c r="AG37" i="6"/>
  <c r="AD16" i="1"/>
  <c r="AE16" i="1"/>
  <c r="AF16" i="1"/>
  <c r="AG16" i="1"/>
  <c r="AD26" i="1"/>
  <c r="AE26" i="1"/>
  <c r="AF26" i="1"/>
  <c r="AG26" i="1"/>
  <c r="AD18" i="1"/>
  <c r="AE18" i="1"/>
  <c r="AF18" i="1"/>
  <c r="AG18" i="1"/>
  <c r="X148" i="1"/>
  <c r="Y148" i="1"/>
  <c r="Z148" i="1"/>
  <c r="AA148" i="1"/>
  <c r="AD148" i="1"/>
  <c r="AE148" i="1"/>
  <c r="AF148" i="1"/>
  <c r="AG148" i="1"/>
  <c r="X146" i="1"/>
  <c r="Y146" i="1"/>
  <c r="Z146" i="1"/>
  <c r="AA146" i="1"/>
  <c r="AD146" i="1"/>
  <c r="AE146" i="1"/>
  <c r="AF146" i="1"/>
  <c r="AG146" i="1"/>
  <c r="AD37" i="1"/>
  <c r="AE37" i="1"/>
  <c r="AF37" i="1"/>
  <c r="AG37" i="1"/>
  <c r="AD2" i="1"/>
  <c r="AE2" i="1"/>
  <c r="AF2" i="1"/>
  <c r="AG2" i="1"/>
  <c r="AD50" i="1"/>
  <c r="AE50" i="1"/>
  <c r="AF50" i="1"/>
  <c r="AG50" i="1"/>
  <c r="X177" i="1"/>
  <c r="Y177" i="1"/>
  <c r="Z177" i="1"/>
  <c r="AA177" i="1"/>
  <c r="AD177" i="1"/>
  <c r="AE177" i="1"/>
  <c r="AF177" i="1"/>
  <c r="AG177" i="1"/>
  <c r="X199" i="1"/>
  <c r="Y199" i="1"/>
  <c r="Z199" i="1"/>
  <c r="AA199" i="1"/>
  <c r="AD199" i="1"/>
  <c r="AE199" i="1"/>
  <c r="AF199" i="1"/>
  <c r="AG199" i="1"/>
  <c r="X154" i="1"/>
  <c r="Y154" i="1"/>
  <c r="Z154" i="1"/>
  <c r="AA154" i="1"/>
  <c r="AD154" i="1"/>
  <c r="AE154" i="1"/>
  <c r="AF154" i="1"/>
  <c r="AG154" i="1"/>
  <c r="AD127" i="1"/>
  <c r="AE127" i="1"/>
  <c r="AF127" i="1"/>
  <c r="AG127" i="1"/>
  <c r="AD200" i="1"/>
  <c r="AE200" i="1"/>
  <c r="AF200" i="1"/>
  <c r="AG200" i="1"/>
  <c r="X206" i="1"/>
  <c r="Y206" i="1"/>
  <c r="Z206" i="1"/>
  <c r="AA206" i="1"/>
  <c r="AD206" i="1"/>
  <c r="AE206" i="1"/>
  <c r="AF206" i="1"/>
  <c r="AG206" i="1"/>
  <c r="X201" i="1"/>
  <c r="Y201" i="1"/>
  <c r="Z201" i="1"/>
  <c r="AA201" i="1"/>
  <c r="AD201" i="1"/>
  <c r="AE201" i="1"/>
  <c r="AF201" i="1"/>
  <c r="AG201" i="1"/>
  <c r="X179" i="1"/>
  <c r="Y179" i="1"/>
  <c r="Z179" i="1"/>
  <c r="AA179" i="1"/>
  <c r="AD179" i="1"/>
  <c r="AE179" i="1"/>
  <c r="AF179" i="1"/>
  <c r="AG179" i="1"/>
  <c r="X196" i="1"/>
  <c r="Y196" i="1"/>
  <c r="Z196" i="1"/>
  <c r="AA196" i="1"/>
  <c r="AD196" i="1"/>
  <c r="AE196" i="1"/>
  <c r="AF196" i="1"/>
  <c r="AG196" i="1"/>
  <c r="X162" i="1"/>
  <c r="Y162" i="1"/>
  <c r="Z162" i="1"/>
  <c r="AA162" i="1"/>
  <c r="AD162" i="1"/>
  <c r="AE162" i="1"/>
  <c r="AF162" i="1"/>
  <c r="AG162" i="1"/>
  <c r="AD150" i="1"/>
  <c r="AE150" i="1"/>
  <c r="AF150" i="1"/>
  <c r="AG150" i="1"/>
  <c r="X143" i="1"/>
  <c r="Y143" i="1"/>
  <c r="Z143" i="1"/>
  <c r="AA143" i="1"/>
  <c r="AD143" i="1"/>
  <c r="AE143" i="1"/>
  <c r="AF143" i="1"/>
  <c r="AG143" i="1"/>
  <c r="X144" i="1"/>
  <c r="Y144" i="1"/>
  <c r="Z144" i="1"/>
  <c r="AA144" i="1"/>
  <c r="AD144" i="1"/>
  <c r="AE144" i="1"/>
  <c r="AF144" i="1"/>
  <c r="AG144" i="1"/>
  <c r="X38" i="1"/>
  <c r="Y38" i="1"/>
  <c r="Z38" i="1"/>
  <c r="AA38" i="1"/>
  <c r="AD38" i="1"/>
  <c r="AE38" i="1"/>
  <c r="AF38" i="1"/>
  <c r="AG38" i="1"/>
  <c r="X175" i="1"/>
  <c r="Y175" i="1"/>
  <c r="Z175" i="1"/>
  <c r="AA175" i="1"/>
  <c r="AD175" i="1"/>
  <c r="AE175" i="1"/>
  <c r="AF175" i="1"/>
  <c r="AG175" i="1"/>
  <c r="X184" i="1"/>
  <c r="Y184" i="1"/>
  <c r="Z184" i="1"/>
  <c r="AA184" i="1"/>
  <c r="AD184" i="1"/>
  <c r="AE184" i="1"/>
  <c r="AF184" i="1"/>
  <c r="AG184" i="1"/>
  <c r="AD85" i="1"/>
  <c r="AE85" i="1"/>
  <c r="AF85" i="1"/>
  <c r="AG85" i="1"/>
  <c r="AD123" i="1"/>
  <c r="AE123" i="1"/>
  <c r="AF123" i="1"/>
  <c r="AG123" i="1"/>
  <c r="X70" i="5"/>
  <c r="Y70" i="5"/>
  <c r="Z70" i="5"/>
  <c r="AA70" i="5"/>
  <c r="X62" i="5"/>
  <c r="Y62" i="5"/>
  <c r="Z62" i="5"/>
  <c r="AA62" i="5"/>
  <c r="X60" i="5"/>
  <c r="Y60" i="5"/>
  <c r="Z60" i="5"/>
  <c r="AA60" i="5"/>
  <c r="X53" i="5"/>
  <c r="Y53" i="5"/>
  <c r="Z53" i="5"/>
  <c r="AA53" i="5"/>
  <c r="X73" i="5"/>
  <c r="Y73" i="5"/>
  <c r="Z73" i="5"/>
  <c r="AA73" i="5"/>
  <c r="X78" i="5"/>
  <c r="Y78" i="5"/>
  <c r="Z78" i="5"/>
  <c r="AA78" i="5"/>
  <c r="X54" i="5"/>
  <c r="Y54" i="5"/>
  <c r="AA54" i="5"/>
  <c r="X76" i="5"/>
  <c r="Y76" i="5"/>
  <c r="AA76" i="5"/>
  <c r="X57" i="5"/>
  <c r="Y57" i="5"/>
  <c r="Z57" i="5"/>
  <c r="AA57" i="5"/>
  <c r="X28" i="5"/>
  <c r="Y28" i="5"/>
  <c r="Z28" i="5"/>
  <c r="AA28" i="5"/>
  <c r="X49" i="5"/>
  <c r="Y49" i="5"/>
  <c r="Z49" i="5"/>
  <c r="AA49" i="5"/>
  <c r="X46" i="5"/>
  <c r="Y46" i="5"/>
  <c r="AA46" i="5"/>
  <c r="X72" i="5"/>
  <c r="Y72" i="5"/>
  <c r="Z72" i="5"/>
  <c r="AA72" i="5"/>
  <c r="X58" i="5"/>
  <c r="Y58" i="5"/>
  <c r="AA58" i="5"/>
  <c r="AD70" i="5"/>
  <c r="AE70" i="5"/>
  <c r="AF70" i="5"/>
  <c r="AG70" i="5"/>
  <c r="AD62" i="5"/>
  <c r="AE62" i="5"/>
  <c r="AF62" i="5"/>
  <c r="AG62" i="5"/>
  <c r="AD60" i="5"/>
  <c r="AE60" i="5"/>
  <c r="AF60" i="5"/>
  <c r="AG60" i="5"/>
  <c r="AD53" i="5"/>
  <c r="AE53" i="5"/>
  <c r="AF53" i="5"/>
  <c r="AG53" i="5"/>
  <c r="AD73" i="5"/>
  <c r="AE73" i="5"/>
  <c r="AF73" i="5"/>
  <c r="AG73" i="5"/>
  <c r="AD78" i="5"/>
  <c r="AE78" i="5"/>
  <c r="AF78" i="5"/>
  <c r="AG78" i="5"/>
  <c r="AD54" i="5"/>
  <c r="AE54" i="5"/>
  <c r="AF54" i="5"/>
  <c r="AG54" i="5"/>
  <c r="AD76" i="5"/>
  <c r="AE76" i="5"/>
  <c r="AF76" i="5"/>
  <c r="AG76" i="5"/>
  <c r="AD33" i="5"/>
  <c r="AE33" i="5"/>
  <c r="AF33" i="5"/>
  <c r="AG33" i="5"/>
  <c r="AD15" i="5"/>
  <c r="AE15" i="5"/>
  <c r="AF15" i="5"/>
  <c r="AG15" i="5"/>
  <c r="AD47" i="5"/>
  <c r="AE47" i="5"/>
  <c r="AF47" i="5"/>
  <c r="AG47" i="5"/>
  <c r="AD57" i="5"/>
  <c r="AE57" i="5"/>
  <c r="AF57" i="5"/>
  <c r="AG57" i="5"/>
  <c r="AD41" i="5"/>
  <c r="AE41" i="5"/>
  <c r="AF41" i="5"/>
  <c r="AG41" i="5"/>
  <c r="AD59" i="5"/>
  <c r="AE59" i="5"/>
  <c r="AF59" i="5"/>
  <c r="AG59" i="5"/>
  <c r="AD31" i="5"/>
  <c r="AE31" i="5"/>
  <c r="AF31" i="5"/>
  <c r="AG31" i="5"/>
  <c r="AD28" i="5"/>
  <c r="AE28" i="5"/>
  <c r="AF28" i="5"/>
  <c r="AG28" i="5"/>
  <c r="AD9" i="5"/>
  <c r="AE9" i="5"/>
  <c r="AF9" i="5"/>
  <c r="AG9" i="5"/>
  <c r="AD22" i="5"/>
  <c r="AE22" i="5"/>
  <c r="AF22" i="5"/>
  <c r="AG22" i="5"/>
  <c r="AD49" i="5"/>
  <c r="AE49" i="5"/>
  <c r="AF49" i="5"/>
  <c r="AG49" i="5"/>
  <c r="AD46" i="5"/>
  <c r="AE46" i="5"/>
  <c r="AF46" i="5"/>
  <c r="AG46" i="5"/>
  <c r="AD72" i="5"/>
  <c r="AE72" i="5"/>
  <c r="AF72" i="5"/>
  <c r="AG72" i="5"/>
  <c r="AD19" i="5"/>
  <c r="AE19" i="5"/>
  <c r="AF19" i="5"/>
  <c r="AG19" i="5"/>
  <c r="AD36" i="5"/>
  <c r="AE36" i="5"/>
  <c r="AF36" i="5"/>
  <c r="AG36" i="5"/>
  <c r="AD58" i="5"/>
  <c r="AE58" i="5"/>
  <c r="AF58" i="5"/>
  <c r="AG58" i="5"/>
  <c r="AD44" i="5"/>
  <c r="AE44" i="5"/>
  <c r="AF44" i="5"/>
  <c r="AG44" i="5"/>
  <c r="AD17" i="5"/>
  <c r="AE17" i="5"/>
  <c r="AF17" i="5"/>
  <c r="AG17" i="5"/>
  <c r="AD14" i="5"/>
  <c r="AE14" i="5"/>
  <c r="AF14" i="5"/>
  <c r="AG14" i="5"/>
  <c r="AW15" i="10"/>
  <c r="AT11" i="10"/>
  <c r="AW28" i="10"/>
  <c r="AT8" i="10"/>
  <c r="AW21" i="10"/>
  <c r="AT18" i="10"/>
  <c r="AW26" i="10"/>
  <c r="AT17" i="10"/>
  <c r="AW19" i="10"/>
  <c r="AT2" i="10"/>
  <c r="AW25" i="10"/>
  <c r="AT20" i="10"/>
  <c r="AW16" i="10"/>
  <c r="AT7" i="10"/>
  <c r="AW14" i="10"/>
  <c r="AT4" i="10"/>
  <c r="AW3" i="10"/>
  <c r="AT13" i="10"/>
  <c r="AW12" i="10"/>
  <c r="AT27" i="10"/>
  <c r="AW22" i="10"/>
  <c r="AT23" i="10"/>
  <c r="AW6" i="10"/>
  <c r="AV5" i="10"/>
  <c r="AT5" i="10"/>
  <c r="AV9" i="10"/>
  <c r="AT9" i="10"/>
  <c r="AV10" i="10"/>
  <c r="AT10" i="10"/>
  <c r="AT24" i="10"/>
  <c r="AR24" i="10"/>
  <c r="AH7" i="10"/>
  <c r="AI7" i="10"/>
  <c r="AH4" i="10"/>
  <c r="AI4" i="10"/>
  <c r="AH6" i="10"/>
  <c r="AI6" i="10"/>
  <c r="AH2" i="10"/>
  <c r="AI2" i="10"/>
  <c r="AH20" i="10"/>
  <c r="AI20" i="10"/>
  <c r="AH9" i="10"/>
  <c r="AI9" i="10"/>
  <c r="AH3" i="10"/>
  <c r="AI3" i="10"/>
  <c r="AH10" i="10"/>
  <c r="AI10" i="10"/>
  <c r="AH15" i="10"/>
  <c r="AI15" i="10"/>
  <c r="AH26" i="10"/>
  <c r="AI26" i="10"/>
  <c r="AH14" i="10"/>
  <c r="AI14" i="10"/>
  <c r="AH24" i="10"/>
  <c r="AI24" i="10"/>
  <c r="AH5" i="10"/>
  <c r="AI5" i="10"/>
  <c r="AH25" i="10"/>
  <c r="AI25" i="10"/>
  <c r="AH16" i="10"/>
  <c r="AI16" i="10"/>
  <c r="AH23" i="10"/>
  <c r="AI23" i="10"/>
  <c r="AH22" i="10"/>
  <c r="AI22" i="10"/>
  <c r="AH27" i="10"/>
  <c r="AI27" i="10"/>
  <c r="AH12" i="10"/>
  <c r="P12" i="10" s="1"/>
  <c r="AI12" i="10"/>
  <c r="AH13" i="10"/>
  <c r="AI13" i="10"/>
  <c r="AH19" i="10"/>
  <c r="AI19" i="10"/>
  <c r="AH17" i="10"/>
  <c r="AI17" i="10"/>
  <c r="AH18" i="10"/>
  <c r="AI18" i="10"/>
  <c r="AH21" i="10"/>
  <c r="AI21" i="10"/>
  <c r="AH8" i="10"/>
  <c r="AI8" i="10"/>
  <c r="AH28" i="10"/>
  <c r="AI28" i="10"/>
  <c r="AH11" i="10"/>
  <c r="AI11" i="10"/>
  <c r="X16" i="10"/>
  <c r="Y16" i="10"/>
  <c r="Z16" i="10"/>
  <c r="AA16" i="10"/>
  <c r="X25" i="10"/>
  <c r="Y25" i="10"/>
  <c r="Z25" i="10"/>
  <c r="AA25" i="10"/>
  <c r="X23" i="10"/>
  <c r="Y23" i="10"/>
  <c r="Z23" i="10"/>
  <c r="AA23" i="10"/>
  <c r="X24" i="10"/>
  <c r="Y24" i="10"/>
  <c r="Z24" i="10"/>
  <c r="AA24" i="10"/>
  <c r="X5" i="10"/>
  <c r="Y5" i="10"/>
  <c r="Z5" i="10"/>
  <c r="AA5" i="10"/>
  <c r="X22" i="10"/>
  <c r="Y22" i="10"/>
  <c r="Z22" i="10"/>
  <c r="AA22" i="10"/>
  <c r="X27" i="10"/>
  <c r="Y27" i="10"/>
  <c r="Z27" i="10"/>
  <c r="AA27" i="10"/>
  <c r="X12" i="10"/>
  <c r="Y12" i="10"/>
  <c r="Z12" i="10"/>
  <c r="AA12" i="10"/>
  <c r="X13" i="10"/>
  <c r="Y13" i="10"/>
  <c r="Z13" i="10"/>
  <c r="AA13" i="10"/>
  <c r="X3" i="10"/>
  <c r="Y3" i="10"/>
  <c r="Z3" i="10"/>
  <c r="AA3" i="10"/>
  <c r="X19" i="10"/>
  <c r="Y19" i="10"/>
  <c r="Z19" i="10"/>
  <c r="AA19" i="10"/>
  <c r="X17" i="10"/>
  <c r="Y17" i="10"/>
  <c r="Z17" i="10"/>
  <c r="AA17" i="10"/>
  <c r="X18" i="10"/>
  <c r="Y18" i="10"/>
  <c r="Z18" i="10"/>
  <c r="AA18" i="10"/>
  <c r="X21" i="10"/>
  <c r="Y21" i="10"/>
  <c r="Z21" i="10"/>
  <c r="AA21" i="10"/>
  <c r="X8" i="10"/>
  <c r="Y8" i="10"/>
  <c r="Z8" i="10"/>
  <c r="AA8" i="10"/>
  <c r="X28" i="10"/>
  <c r="Y28" i="10"/>
  <c r="Z28" i="10"/>
  <c r="AA28" i="10"/>
  <c r="X11" i="10"/>
  <c r="Y11" i="10"/>
  <c r="Z11" i="10"/>
  <c r="AA11" i="10"/>
  <c r="X15" i="10"/>
  <c r="Y15" i="10"/>
  <c r="Z15" i="10"/>
  <c r="AA15" i="10"/>
  <c r="BP2" i="14"/>
  <c r="AW2" i="14" s="1"/>
  <c r="BO2" i="14"/>
  <c r="AV2" i="14" s="1"/>
  <c r="L5" i="11"/>
  <c r="AR14" i="6" s="1"/>
  <c r="L6" i="11"/>
  <c r="AS37" i="6" s="1"/>
  <c r="L7" i="11"/>
  <c r="L8" i="11"/>
  <c r="L10" i="11"/>
  <c r="L11" i="11"/>
  <c r="AX56" i="6" s="1"/>
  <c r="L12" i="11"/>
  <c r="L9" i="11"/>
  <c r="BS2" i="15"/>
  <c r="AR2" i="15" s="1"/>
  <c r="BT2" i="15"/>
  <c r="AS2" i="15" s="1"/>
  <c r="BU2" i="15"/>
  <c r="AT2" i="15" s="1"/>
  <c r="BV2" i="15"/>
  <c r="AU2" i="15" s="1"/>
  <c r="BO2" i="15"/>
  <c r="AV2" i="15" s="1"/>
  <c r="BP2" i="15"/>
  <c r="AW2" i="15" s="1"/>
  <c r="BQ2" i="15"/>
  <c r="AX2" i="15" s="1"/>
  <c r="BR2" i="15"/>
  <c r="AY2" i="15" s="1"/>
  <c r="BS28" i="14"/>
  <c r="AR28" i="14" s="1"/>
  <c r="BT28" i="14"/>
  <c r="AS28" i="14" s="1"/>
  <c r="BU28" i="14"/>
  <c r="AT28" i="14" s="1"/>
  <c r="BV28" i="14"/>
  <c r="AU28" i="14" s="1"/>
  <c r="BO28" i="14"/>
  <c r="AV28" i="14" s="1"/>
  <c r="BP28" i="14"/>
  <c r="AW28" i="14" s="1"/>
  <c r="BQ28" i="14"/>
  <c r="AX28" i="14" s="1"/>
  <c r="BR28" i="14"/>
  <c r="AY28" i="14" s="1"/>
  <c r="BS27" i="14"/>
  <c r="AR27" i="14" s="1"/>
  <c r="BT27" i="14"/>
  <c r="AS27" i="14" s="1"/>
  <c r="BU27" i="14"/>
  <c r="AT27" i="14" s="1"/>
  <c r="BV27" i="14"/>
  <c r="AU27" i="14" s="1"/>
  <c r="BO27" i="14"/>
  <c r="AV27" i="14" s="1"/>
  <c r="BP27" i="14"/>
  <c r="AW27" i="14" s="1"/>
  <c r="BQ27" i="14"/>
  <c r="AX27" i="14" s="1"/>
  <c r="BR27" i="14"/>
  <c r="AY27" i="14" s="1"/>
  <c r="BS26" i="14"/>
  <c r="AR26" i="14" s="1"/>
  <c r="BT26" i="14"/>
  <c r="AS26" i="14" s="1"/>
  <c r="BU26" i="14"/>
  <c r="AT26" i="14" s="1"/>
  <c r="BV26" i="14"/>
  <c r="AU26" i="14" s="1"/>
  <c r="BO26" i="14"/>
  <c r="AV26" i="14" s="1"/>
  <c r="BP26" i="14"/>
  <c r="AW26" i="14" s="1"/>
  <c r="BQ26" i="14"/>
  <c r="AX26" i="14" s="1"/>
  <c r="BR26" i="14"/>
  <c r="AY26" i="14" s="1"/>
  <c r="BS25" i="14"/>
  <c r="AR25" i="14" s="1"/>
  <c r="BT25" i="14"/>
  <c r="AS25" i="14" s="1"/>
  <c r="BU25" i="14"/>
  <c r="AT25" i="14" s="1"/>
  <c r="BV25" i="14"/>
  <c r="AU25" i="14" s="1"/>
  <c r="BO25" i="14"/>
  <c r="AV25" i="14" s="1"/>
  <c r="BP25" i="14"/>
  <c r="AW25" i="14" s="1"/>
  <c r="BQ25" i="14"/>
  <c r="AX25" i="14" s="1"/>
  <c r="BR25" i="14"/>
  <c r="AY25" i="14" s="1"/>
  <c r="BS24" i="14"/>
  <c r="AR24" i="14" s="1"/>
  <c r="BT24" i="14"/>
  <c r="AS24" i="14" s="1"/>
  <c r="BU24" i="14"/>
  <c r="AT24" i="14" s="1"/>
  <c r="BV24" i="14"/>
  <c r="AU24" i="14" s="1"/>
  <c r="BO24" i="14"/>
  <c r="AV24" i="14" s="1"/>
  <c r="BP24" i="14"/>
  <c r="AW24" i="14" s="1"/>
  <c r="BQ24" i="14"/>
  <c r="AX24" i="14" s="1"/>
  <c r="BR24" i="14"/>
  <c r="AY24" i="14" s="1"/>
  <c r="BS23" i="14"/>
  <c r="AR23" i="14" s="1"/>
  <c r="BT23" i="14"/>
  <c r="AS23" i="14" s="1"/>
  <c r="BU23" i="14"/>
  <c r="AT23" i="14" s="1"/>
  <c r="BV23" i="14"/>
  <c r="AU23" i="14" s="1"/>
  <c r="BO23" i="14"/>
  <c r="AV23" i="14" s="1"/>
  <c r="BP23" i="14"/>
  <c r="AW23" i="14" s="1"/>
  <c r="BQ23" i="14"/>
  <c r="AX23" i="14" s="1"/>
  <c r="BR23" i="14"/>
  <c r="AY23" i="14" s="1"/>
  <c r="BS22" i="14"/>
  <c r="AR22" i="14" s="1"/>
  <c r="BT22" i="14"/>
  <c r="AS22" i="14" s="1"/>
  <c r="BU22" i="14"/>
  <c r="AT22" i="14" s="1"/>
  <c r="BV22" i="14"/>
  <c r="AU22" i="14" s="1"/>
  <c r="BO22" i="14"/>
  <c r="AV22" i="14" s="1"/>
  <c r="BP22" i="14"/>
  <c r="AW22" i="14" s="1"/>
  <c r="BQ22" i="14"/>
  <c r="AX22" i="14" s="1"/>
  <c r="BR22" i="14"/>
  <c r="AY22" i="14" s="1"/>
  <c r="BS21" i="14"/>
  <c r="AR21" i="14" s="1"/>
  <c r="BT21" i="14"/>
  <c r="AS21" i="14" s="1"/>
  <c r="BU21" i="14"/>
  <c r="AT21" i="14" s="1"/>
  <c r="BV21" i="14"/>
  <c r="AU21" i="14" s="1"/>
  <c r="BO21" i="14"/>
  <c r="AV21" i="14" s="1"/>
  <c r="BP21" i="14"/>
  <c r="AW21" i="14" s="1"/>
  <c r="BQ21" i="14"/>
  <c r="AX21" i="14" s="1"/>
  <c r="BR21" i="14"/>
  <c r="AY21" i="14" s="1"/>
  <c r="BS20" i="14"/>
  <c r="AR20" i="14" s="1"/>
  <c r="BT20" i="14"/>
  <c r="AS20" i="14" s="1"/>
  <c r="BU20" i="14"/>
  <c r="AT20" i="14" s="1"/>
  <c r="BV20" i="14"/>
  <c r="AU20" i="14" s="1"/>
  <c r="BO20" i="14"/>
  <c r="AV20" i="14" s="1"/>
  <c r="BP20" i="14"/>
  <c r="AW20" i="14" s="1"/>
  <c r="BQ20" i="14"/>
  <c r="AX20" i="14" s="1"/>
  <c r="BR20" i="14"/>
  <c r="AY20" i="14" s="1"/>
  <c r="BS19" i="14"/>
  <c r="AR19" i="14" s="1"/>
  <c r="BT19" i="14"/>
  <c r="AS19" i="14" s="1"/>
  <c r="BU19" i="14"/>
  <c r="AT19" i="14" s="1"/>
  <c r="BV19" i="14"/>
  <c r="AU19" i="14" s="1"/>
  <c r="BO19" i="14"/>
  <c r="AV19" i="14" s="1"/>
  <c r="BP19" i="14"/>
  <c r="AW19" i="14" s="1"/>
  <c r="BQ19" i="14"/>
  <c r="AX19" i="14" s="1"/>
  <c r="BR19" i="14"/>
  <c r="AY19" i="14" s="1"/>
  <c r="BS18" i="14"/>
  <c r="AR18" i="14" s="1"/>
  <c r="BT18" i="14"/>
  <c r="AS18" i="14" s="1"/>
  <c r="BU18" i="14"/>
  <c r="AT18" i="14" s="1"/>
  <c r="BV18" i="14"/>
  <c r="AU18" i="14" s="1"/>
  <c r="BO18" i="14"/>
  <c r="AV18" i="14" s="1"/>
  <c r="BP18" i="14"/>
  <c r="AW18" i="14" s="1"/>
  <c r="BQ18" i="14"/>
  <c r="AX18" i="14" s="1"/>
  <c r="BR18" i="14"/>
  <c r="AY18" i="14" s="1"/>
  <c r="BS17" i="14"/>
  <c r="AR17" i="14" s="1"/>
  <c r="BT17" i="14"/>
  <c r="AS17" i="14" s="1"/>
  <c r="BU17" i="14"/>
  <c r="AT17" i="14" s="1"/>
  <c r="BV17" i="14"/>
  <c r="AU17" i="14" s="1"/>
  <c r="BO17" i="14"/>
  <c r="AV17" i="14" s="1"/>
  <c r="BP17" i="14"/>
  <c r="AW17" i="14" s="1"/>
  <c r="BQ17" i="14"/>
  <c r="AX17" i="14" s="1"/>
  <c r="BR17" i="14"/>
  <c r="AY17" i="14" s="1"/>
  <c r="BS16" i="14"/>
  <c r="AR16" i="14" s="1"/>
  <c r="BT16" i="14"/>
  <c r="AS16" i="14" s="1"/>
  <c r="BU16" i="14"/>
  <c r="AT16" i="14" s="1"/>
  <c r="BV16" i="14"/>
  <c r="AU16" i="14" s="1"/>
  <c r="BO16" i="14"/>
  <c r="AV16" i="14" s="1"/>
  <c r="BP16" i="14"/>
  <c r="AW16" i="14" s="1"/>
  <c r="BQ16" i="14"/>
  <c r="AX16" i="14" s="1"/>
  <c r="BR16" i="14"/>
  <c r="AY16" i="14" s="1"/>
  <c r="BS15" i="14"/>
  <c r="AR15" i="14" s="1"/>
  <c r="BT15" i="14"/>
  <c r="AS15" i="14" s="1"/>
  <c r="BU15" i="14"/>
  <c r="AT15" i="14" s="1"/>
  <c r="BV15" i="14"/>
  <c r="AU15" i="14" s="1"/>
  <c r="BO15" i="14"/>
  <c r="AV15" i="14" s="1"/>
  <c r="BP15" i="14"/>
  <c r="AW15" i="14" s="1"/>
  <c r="BQ15" i="14"/>
  <c r="AX15" i="14" s="1"/>
  <c r="BR15" i="14"/>
  <c r="AY15" i="14" s="1"/>
  <c r="BS14" i="14"/>
  <c r="AR14" i="14" s="1"/>
  <c r="BT14" i="14"/>
  <c r="AS14" i="14" s="1"/>
  <c r="BU14" i="14"/>
  <c r="AT14" i="14" s="1"/>
  <c r="BV14" i="14"/>
  <c r="AU14" i="14" s="1"/>
  <c r="BO14" i="14"/>
  <c r="AV14" i="14" s="1"/>
  <c r="BP14" i="14"/>
  <c r="AW14" i="14" s="1"/>
  <c r="BQ14" i="14"/>
  <c r="AX14" i="14" s="1"/>
  <c r="BR14" i="14"/>
  <c r="AY14" i="14" s="1"/>
  <c r="BS13" i="14"/>
  <c r="AR13" i="14" s="1"/>
  <c r="BT13" i="14"/>
  <c r="AS13" i="14" s="1"/>
  <c r="BU13" i="14"/>
  <c r="AT13" i="14" s="1"/>
  <c r="BV13" i="14"/>
  <c r="AU13" i="14" s="1"/>
  <c r="BO13" i="14"/>
  <c r="AV13" i="14" s="1"/>
  <c r="BP13" i="14"/>
  <c r="AW13" i="14" s="1"/>
  <c r="BQ13" i="14"/>
  <c r="AX13" i="14" s="1"/>
  <c r="BR13" i="14"/>
  <c r="AY13" i="14" s="1"/>
  <c r="BS12" i="14"/>
  <c r="AR12" i="14" s="1"/>
  <c r="BT12" i="14"/>
  <c r="AS12" i="14" s="1"/>
  <c r="BU12" i="14"/>
  <c r="AT12" i="14" s="1"/>
  <c r="BV12" i="14"/>
  <c r="AU12" i="14" s="1"/>
  <c r="BO12" i="14"/>
  <c r="AV12" i="14" s="1"/>
  <c r="BP12" i="14"/>
  <c r="AW12" i="14" s="1"/>
  <c r="BQ12" i="14"/>
  <c r="AX12" i="14" s="1"/>
  <c r="BR12" i="14"/>
  <c r="AY12" i="14" s="1"/>
  <c r="BS11" i="14"/>
  <c r="AR11" i="14" s="1"/>
  <c r="BT11" i="14"/>
  <c r="AS11" i="14" s="1"/>
  <c r="BU11" i="14"/>
  <c r="AT11" i="14" s="1"/>
  <c r="BV11" i="14"/>
  <c r="AU11" i="14" s="1"/>
  <c r="BO11" i="14"/>
  <c r="AV11" i="14" s="1"/>
  <c r="BP11" i="14"/>
  <c r="AW11" i="14" s="1"/>
  <c r="BQ11" i="14"/>
  <c r="AX11" i="14" s="1"/>
  <c r="BR11" i="14"/>
  <c r="AY11" i="14" s="1"/>
  <c r="BS10" i="14"/>
  <c r="AR10" i="14" s="1"/>
  <c r="BT10" i="14"/>
  <c r="AS10" i="14" s="1"/>
  <c r="BU10" i="14"/>
  <c r="AT10" i="14" s="1"/>
  <c r="BV10" i="14"/>
  <c r="AU10" i="14" s="1"/>
  <c r="BO10" i="14"/>
  <c r="AV10" i="14" s="1"/>
  <c r="BP10" i="14"/>
  <c r="AW10" i="14" s="1"/>
  <c r="BQ10" i="14"/>
  <c r="AX10" i="14" s="1"/>
  <c r="BR10" i="14"/>
  <c r="AY10" i="14" s="1"/>
  <c r="BS9" i="14"/>
  <c r="AR9" i="14" s="1"/>
  <c r="BT9" i="14"/>
  <c r="AS9" i="14" s="1"/>
  <c r="BU9" i="14"/>
  <c r="AT9" i="14" s="1"/>
  <c r="BV9" i="14"/>
  <c r="AU9" i="14" s="1"/>
  <c r="BO9" i="14"/>
  <c r="AV9" i="14" s="1"/>
  <c r="BP9" i="14"/>
  <c r="AW9" i="14" s="1"/>
  <c r="BQ9" i="14"/>
  <c r="AX9" i="14" s="1"/>
  <c r="BR9" i="14"/>
  <c r="AY9" i="14" s="1"/>
  <c r="BS8" i="14"/>
  <c r="AR8" i="14" s="1"/>
  <c r="BT8" i="14"/>
  <c r="AS8" i="14" s="1"/>
  <c r="BU8" i="14"/>
  <c r="AT8" i="14" s="1"/>
  <c r="BV8" i="14"/>
  <c r="AU8" i="14" s="1"/>
  <c r="BO8" i="14"/>
  <c r="AV8" i="14" s="1"/>
  <c r="BP8" i="14"/>
  <c r="AW8" i="14" s="1"/>
  <c r="BQ8" i="14"/>
  <c r="AX8" i="14" s="1"/>
  <c r="BR8" i="14"/>
  <c r="AY8" i="14" s="1"/>
  <c r="BS7" i="14"/>
  <c r="AR7" i="14" s="1"/>
  <c r="BT7" i="14"/>
  <c r="AS7" i="14" s="1"/>
  <c r="BU7" i="14"/>
  <c r="AT7" i="14" s="1"/>
  <c r="BV7" i="14"/>
  <c r="AU7" i="14" s="1"/>
  <c r="BO7" i="14"/>
  <c r="AV7" i="14" s="1"/>
  <c r="BP7" i="14"/>
  <c r="AW7" i="14" s="1"/>
  <c r="BQ7" i="14"/>
  <c r="AX7" i="14" s="1"/>
  <c r="BR7" i="14"/>
  <c r="AY7" i="14" s="1"/>
  <c r="BS6" i="14"/>
  <c r="AR6" i="14" s="1"/>
  <c r="BT6" i="14"/>
  <c r="AS6" i="14" s="1"/>
  <c r="BU6" i="14"/>
  <c r="AT6" i="14" s="1"/>
  <c r="BV6" i="14"/>
  <c r="AU6" i="14" s="1"/>
  <c r="BO6" i="14"/>
  <c r="AV6" i="14" s="1"/>
  <c r="BP6" i="14"/>
  <c r="AW6" i="14" s="1"/>
  <c r="BQ6" i="14"/>
  <c r="AX6" i="14" s="1"/>
  <c r="BR6" i="14"/>
  <c r="AY6" i="14" s="1"/>
  <c r="BS5" i="14"/>
  <c r="AR5" i="14" s="1"/>
  <c r="BT5" i="14"/>
  <c r="AS5" i="14" s="1"/>
  <c r="BU5" i="14"/>
  <c r="AT5" i="14" s="1"/>
  <c r="BV5" i="14"/>
  <c r="AU5" i="14" s="1"/>
  <c r="BO5" i="14"/>
  <c r="AV5" i="14" s="1"/>
  <c r="BP5" i="14"/>
  <c r="AW5" i="14" s="1"/>
  <c r="BQ5" i="14"/>
  <c r="AX5" i="14" s="1"/>
  <c r="BR5" i="14"/>
  <c r="AY5" i="14" s="1"/>
  <c r="BS4" i="14"/>
  <c r="AR4" i="14" s="1"/>
  <c r="BT4" i="14"/>
  <c r="AS4" i="14" s="1"/>
  <c r="BU4" i="14"/>
  <c r="AT4" i="14" s="1"/>
  <c r="BV4" i="14"/>
  <c r="AU4" i="14" s="1"/>
  <c r="BO4" i="14"/>
  <c r="AV4" i="14" s="1"/>
  <c r="BP4" i="14"/>
  <c r="AW4" i="14" s="1"/>
  <c r="BQ4" i="14"/>
  <c r="AX4" i="14" s="1"/>
  <c r="BR4" i="14"/>
  <c r="AY4" i="14" s="1"/>
  <c r="BS3" i="14"/>
  <c r="AR3" i="14" s="1"/>
  <c r="BT3" i="14"/>
  <c r="AS3" i="14" s="1"/>
  <c r="BU3" i="14"/>
  <c r="AT3" i="14" s="1"/>
  <c r="BV3" i="14"/>
  <c r="AU3" i="14" s="1"/>
  <c r="BO3" i="14"/>
  <c r="AV3" i="14" s="1"/>
  <c r="BP3" i="14"/>
  <c r="AW3" i="14" s="1"/>
  <c r="BQ3" i="14"/>
  <c r="AX3" i="14" s="1"/>
  <c r="BR3" i="14"/>
  <c r="AY3" i="14" s="1"/>
  <c r="BS2" i="14"/>
  <c r="AR2" i="14" s="1"/>
  <c r="BT2" i="14"/>
  <c r="AS2" i="14" s="1"/>
  <c r="BU2" i="14"/>
  <c r="AT2" i="14" s="1"/>
  <c r="BV2" i="14"/>
  <c r="AU2" i="14" s="1"/>
  <c r="BQ2" i="14"/>
  <c r="AX2" i="14" s="1"/>
  <c r="BR2" i="14"/>
  <c r="AY2" i="14" s="1"/>
  <c r="P36" i="9"/>
  <c r="P5" i="9"/>
  <c r="P53" i="8"/>
  <c r="P47" i="8"/>
  <c r="P34" i="8"/>
  <c r="P25" i="8"/>
  <c r="P19" i="8"/>
  <c r="P11" i="8"/>
  <c r="P78" i="8"/>
  <c r="P85" i="8"/>
  <c r="P68" i="8"/>
  <c r="P57" i="8"/>
  <c r="AH2" i="15"/>
  <c r="P2" i="15" s="1"/>
  <c r="S2" i="15" s="1"/>
  <c r="AI2" i="15"/>
  <c r="AH28" i="14"/>
  <c r="AI28" i="14"/>
  <c r="AH27" i="14"/>
  <c r="AI27" i="14"/>
  <c r="AH26" i="14"/>
  <c r="AI26" i="14"/>
  <c r="AH25" i="14"/>
  <c r="AI25" i="14"/>
  <c r="AH24" i="14"/>
  <c r="AI24" i="14"/>
  <c r="AH23" i="14"/>
  <c r="AI23" i="14"/>
  <c r="AH22" i="14"/>
  <c r="AI22" i="14"/>
  <c r="AH21" i="14"/>
  <c r="AI21" i="14"/>
  <c r="AH20" i="14"/>
  <c r="AI20" i="14"/>
  <c r="AH19" i="14"/>
  <c r="AI19" i="14"/>
  <c r="AH18" i="14"/>
  <c r="AI18" i="14"/>
  <c r="AH17" i="14"/>
  <c r="AI17" i="14"/>
  <c r="AH16" i="14"/>
  <c r="AI16" i="14"/>
  <c r="AH15" i="14"/>
  <c r="AI15" i="14"/>
  <c r="AH14" i="14"/>
  <c r="AI14" i="14"/>
  <c r="AH13" i="14"/>
  <c r="AI13" i="14"/>
  <c r="AH12" i="14"/>
  <c r="AI12" i="14"/>
  <c r="AH11" i="14"/>
  <c r="AI11" i="14"/>
  <c r="AH10" i="14"/>
  <c r="AI10" i="14"/>
  <c r="AH9" i="14"/>
  <c r="AI9" i="14"/>
  <c r="AH8" i="14"/>
  <c r="AI8" i="14"/>
  <c r="AH7" i="14"/>
  <c r="AI7" i="14"/>
  <c r="AH6" i="14"/>
  <c r="AI6" i="14"/>
  <c r="AH5" i="14"/>
  <c r="AI5" i="14"/>
  <c r="AH4" i="14"/>
  <c r="AI4" i="14"/>
  <c r="AH3" i="14"/>
  <c r="AI3" i="14"/>
  <c r="AH2" i="14"/>
  <c r="AI2" i="14"/>
  <c r="AD2" i="5"/>
  <c r="AE2" i="5"/>
  <c r="AF2" i="5"/>
  <c r="AG2" i="5"/>
  <c r="AD4" i="5"/>
  <c r="AE4" i="5"/>
  <c r="AF4" i="5"/>
  <c r="AG4" i="5"/>
  <c r="AD3" i="5"/>
  <c r="AE3" i="5"/>
  <c r="AF3" i="5"/>
  <c r="AG3" i="5"/>
  <c r="AD5" i="5"/>
  <c r="AE5" i="5"/>
  <c r="AF5" i="5"/>
  <c r="AG5" i="5"/>
  <c r="AD7" i="5"/>
  <c r="AE7" i="5"/>
  <c r="AF7" i="5"/>
  <c r="AG7" i="5"/>
  <c r="AD8" i="5"/>
  <c r="AE8" i="5"/>
  <c r="AF8" i="5"/>
  <c r="AG8" i="5"/>
  <c r="AD6" i="5"/>
  <c r="AE6" i="5"/>
  <c r="AF6" i="5"/>
  <c r="AG6" i="5"/>
  <c r="AD10" i="5"/>
  <c r="AE10" i="5"/>
  <c r="AF10" i="5"/>
  <c r="AG10" i="5"/>
  <c r="AD12" i="5"/>
  <c r="AE12" i="5"/>
  <c r="AF12" i="5"/>
  <c r="AG12" i="5"/>
  <c r="AD13" i="5"/>
  <c r="AE13" i="5"/>
  <c r="AF13" i="5"/>
  <c r="AG13" i="5"/>
  <c r="AD26" i="5"/>
  <c r="AE26" i="5"/>
  <c r="AF26" i="5"/>
  <c r="AG26" i="5"/>
  <c r="AD16" i="5"/>
  <c r="AE16" i="5"/>
  <c r="AF16" i="5"/>
  <c r="AG16" i="5"/>
  <c r="AD18" i="5"/>
  <c r="AE18" i="5"/>
  <c r="AF18" i="5"/>
  <c r="AG18" i="5"/>
  <c r="AD32" i="5"/>
  <c r="AE32" i="5"/>
  <c r="AF32" i="5"/>
  <c r="AG32" i="5"/>
  <c r="AD23" i="5"/>
  <c r="AE23" i="5"/>
  <c r="AF23" i="5"/>
  <c r="AG23" i="5"/>
  <c r="AD24" i="5"/>
  <c r="AE24" i="5"/>
  <c r="AF24" i="5"/>
  <c r="AG24" i="5"/>
  <c r="AD25" i="5"/>
  <c r="AE25" i="5"/>
  <c r="AF25" i="5"/>
  <c r="AG25" i="5"/>
  <c r="AD29" i="5"/>
  <c r="AE29" i="5"/>
  <c r="AF29" i="5"/>
  <c r="AG29" i="5"/>
  <c r="AD27" i="5"/>
  <c r="AE27" i="5"/>
  <c r="AF27" i="5"/>
  <c r="AG27" i="5"/>
  <c r="AD34" i="5"/>
  <c r="AE34" i="5"/>
  <c r="AF34" i="5"/>
  <c r="AG34" i="5"/>
  <c r="AD38" i="5"/>
  <c r="AE38" i="5"/>
  <c r="AF38" i="5"/>
  <c r="AG38" i="5"/>
  <c r="AD39" i="5"/>
  <c r="AE39" i="5"/>
  <c r="AF39" i="5"/>
  <c r="AG39" i="5"/>
  <c r="AD43" i="5"/>
  <c r="AE43" i="5"/>
  <c r="AF43" i="5"/>
  <c r="AG43" i="5"/>
  <c r="AD37" i="5"/>
  <c r="AE37" i="5"/>
  <c r="AF37" i="5"/>
  <c r="AG37" i="5"/>
  <c r="AD40" i="5"/>
  <c r="AE40" i="5"/>
  <c r="AF40" i="5"/>
  <c r="AG40" i="5"/>
  <c r="AD45" i="5"/>
  <c r="AE45" i="5"/>
  <c r="AF45" i="5"/>
  <c r="AG45" i="5"/>
  <c r="AD56" i="5"/>
  <c r="AE56" i="5"/>
  <c r="AF56" i="5"/>
  <c r="AG56" i="5"/>
  <c r="AD50" i="5"/>
  <c r="AE50" i="5"/>
  <c r="AF50" i="5"/>
  <c r="AG50" i="5"/>
  <c r="AD48" i="5"/>
  <c r="AE48" i="5"/>
  <c r="AF48" i="5"/>
  <c r="AG48" i="5"/>
  <c r="AD65" i="5"/>
  <c r="AE65" i="5"/>
  <c r="AF65" i="5"/>
  <c r="AG65" i="5"/>
  <c r="AD52" i="5"/>
  <c r="AE52" i="5"/>
  <c r="AF52" i="5"/>
  <c r="AG52" i="5"/>
  <c r="AD61" i="5"/>
  <c r="AE61" i="5"/>
  <c r="AF61" i="5"/>
  <c r="AG61" i="5"/>
  <c r="AD71" i="5"/>
  <c r="AE71" i="5"/>
  <c r="AF71" i="5"/>
  <c r="AG71" i="5"/>
  <c r="AD74" i="5"/>
  <c r="AE74" i="5"/>
  <c r="AF74" i="5"/>
  <c r="AG74" i="5"/>
  <c r="AD64" i="5"/>
  <c r="AE64" i="5"/>
  <c r="AF64" i="5"/>
  <c r="AG64" i="5"/>
  <c r="AD67" i="5"/>
  <c r="AE67" i="5"/>
  <c r="AF67" i="5"/>
  <c r="AG67" i="5"/>
  <c r="AD68" i="5"/>
  <c r="AE68" i="5"/>
  <c r="AF68" i="5"/>
  <c r="AG68" i="5"/>
  <c r="AD75" i="5"/>
  <c r="AE75" i="5"/>
  <c r="AF75" i="5"/>
  <c r="AG75" i="5"/>
  <c r="AD79" i="5"/>
  <c r="AE79" i="5"/>
  <c r="AF79" i="5"/>
  <c r="AG79" i="5"/>
  <c r="AD63" i="5"/>
  <c r="AE63" i="5"/>
  <c r="AF63" i="5"/>
  <c r="AG63" i="5"/>
  <c r="AD42" i="5"/>
  <c r="AE42" i="5"/>
  <c r="AF42" i="5"/>
  <c r="AG42" i="5"/>
  <c r="AD80" i="5"/>
  <c r="AE80" i="5"/>
  <c r="AF80" i="5"/>
  <c r="AG80" i="5"/>
  <c r="AD21" i="5"/>
  <c r="AE21" i="5"/>
  <c r="AF21" i="5"/>
  <c r="AG21" i="5"/>
  <c r="AD11" i="5"/>
  <c r="AE11" i="5"/>
  <c r="AF11" i="5"/>
  <c r="AG11" i="5"/>
  <c r="AD30" i="5"/>
  <c r="AE30" i="5"/>
  <c r="AF30" i="5"/>
  <c r="AG30" i="5"/>
  <c r="AD20" i="5"/>
  <c r="AE20" i="5"/>
  <c r="AF20" i="5"/>
  <c r="AG20" i="5"/>
  <c r="AD35" i="5"/>
  <c r="AE35" i="5"/>
  <c r="AF35" i="5"/>
  <c r="AG35" i="5"/>
  <c r="AD77" i="5"/>
  <c r="AE77" i="5"/>
  <c r="AF77" i="5"/>
  <c r="AG77" i="5"/>
  <c r="AD66" i="5"/>
  <c r="AE66" i="5"/>
  <c r="AF66" i="5"/>
  <c r="AG66" i="5"/>
  <c r="AD51" i="5"/>
  <c r="AE51" i="5"/>
  <c r="AF51" i="5"/>
  <c r="AG51" i="5"/>
  <c r="AD55" i="5"/>
  <c r="AE55" i="5"/>
  <c r="AF55" i="5"/>
  <c r="AG55" i="5"/>
  <c r="AD69" i="5"/>
  <c r="AE69" i="5"/>
  <c r="AF69" i="5"/>
  <c r="AG69" i="5"/>
  <c r="AB2" i="14"/>
  <c r="AC2" i="14"/>
  <c r="X2" i="14"/>
  <c r="Y2" i="14"/>
  <c r="Z2" i="14"/>
  <c r="AA2" i="14"/>
  <c r="X3" i="14"/>
  <c r="Y3" i="14"/>
  <c r="Z3" i="14"/>
  <c r="AA3" i="14"/>
  <c r="AB3" i="14"/>
  <c r="AC3" i="14"/>
  <c r="X4" i="14"/>
  <c r="Y4" i="14"/>
  <c r="Z4" i="14"/>
  <c r="AA4" i="14"/>
  <c r="AB4" i="14"/>
  <c r="AC4" i="14"/>
  <c r="X5" i="14"/>
  <c r="Y5" i="14"/>
  <c r="Z5" i="14"/>
  <c r="AA5" i="14"/>
  <c r="AB5" i="14"/>
  <c r="AC5" i="14"/>
  <c r="X6" i="14"/>
  <c r="Y6" i="14"/>
  <c r="Z6" i="14"/>
  <c r="AA6" i="14"/>
  <c r="AB6" i="14"/>
  <c r="AC6" i="14"/>
  <c r="X7" i="14"/>
  <c r="Y7" i="14"/>
  <c r="Z7" i="14"/>
  <c r="AA7" i="14"/>
  <c r="AB7" i="14"/>
  <c r="AC7" i="14"/>
  <c r="X8" i="14"/>
  <c r="Y8" i="14"/>
  <c r="Z8" i="14"/>
  <c r="AA8" i="14"/>
  <c r="AB8" i="14"/>
  <c r="AC8" i="14"/>
  <c r="X9" i="14"/>
  <c r="Y9" i="14"/>
  <c r="Z9" i="14"/>
  <c r="AA9" i="14"/>
  <c r="AB9" i="14"/>
  <c r="AC9" i="14"/>
  <c r="X10" i="14"/>
  <c r="Y10" i="14"/>
  <c r="Z10" i="14"/>
  <c r="AA10" i="14"/>
  <c r="AB10" i="14"/>
  <c r="AC10" i="14"/>
  <c r="X11" i="14"/>
  <c r="Y11" i="14"/>
  <c r="Z11" i="14"/>
  <c r="AA11" i="14"/>
  <c r="AB11" i="14"/>
  <c r="AC11" i="14"/>
  <c r="X12" i="14"/>
  <c r="Y12" i="14"/>
  <c r="Z12" i="14"/>
  <c r="AA12" i="14"/>
  <c r="AB12" i="14"/>
  <c r="AC12" i="14"/>
  <c r="X13" i="14"/>
  <c r="Y13" i="14"/>
  <c r="Z13" i="14"/>
  <c r="AA13" i="14"/>
  <c r="AB13" i="14"/>
  <c r="AC13" i="14"/>
  <c r="X14" i="14"/>
  <c r="Y14" i="14"/>
  <c r="Z14" i="14"/>
  <c r="AA14" i="14"/>
  <c r="AB14" i="14"/>
  <c r="AC14" i="14"/>
  <c r="X15" i="14"/>
  <c r="Y15" i="14"/>
  <c r="Z15" i="14"/>
  <c r="AA15" i="14"/>
  <c r="AB15" i="14"/>
  <c r="AC15" i="14"/>
  <c r="X16" i="14"/>
  <c r="Y16" i="14"/>
  <c r="Z16" i="14"/>
  <c r="AA16" i="14"/>
  <c r="AB16" i="14"/>
  <c r="AC16" i="14"/>
  <c r="X17" i="14"/>
  <c r="Y17" i="14"/>
  <c r="Z17" i="14"/>
  <c r="AA17" i="14"/>
  <c r="AB17" i="14"/>
  <c r="AC17" i="14"/>
  <c r="X18" i="14"/>
  <c r="Y18" i="14"/>
  <c r="Z18" i="14"/>
  <c r="AA18" i="14"/>
  <c r="AB18" i="14"/>
  <c r="AC18" i="14"/>
  <c r="X19" i="14"/>
  <c r="Y19" i="14"/>
  <c r="Z19" i="14"/>
  <c r="AA19" i="14"/>
  <c r="AB19" i="14"/>
  <c r="AC19" i="14"/>
  <c r="X20" i="14"/>
  <c r="Y20" i="14"/>
  <c r="Z20" i="14"/>
  <c r="AA20" i="14"/>
  <c r="AB20" i="14"/>
  <c r="AC20" i="14"/>
  <c r="X21" i="14"/>
  <c r="Y21" i="14"/>
  <c r="Z21" i="14"/>
  <c r="AA21" i="14"/>
  <c r="AB21" i="14"/>
  <c r="AC21" i="14"/>
  <c r="X22" i="14"/>
  <c r="Y22" i="14"/>
  <c r="Z22" i="14"/>
  <c r="AA22" i="14"/>
  <c r="AB22" i="14"/>
  <c r="AC22" i="14"/>
  <c r="X23" i="14"/>
  <c r="Y23" i="14"/>
  <c r="Z23" i="14"/>
  <c r="AA23" i="14"/>
  <c r="AB23" i="14"/>
  <c r="AC23" i="14"/>
  <c r="X24" i="14"/>
  <c r="Y24" i="14"/>
  <c r="Z24" i="14"/>
  <c r="AA24" i="14"/>
  <c r="AB24" i="14"/>
  <c r="AC24" i="14"/>
  <c r="X25" i="14"/>
  <c r="Y25" i="14"/>
  <c r="Z25" i="14"/>
  <c r="AA25" i="14"/>
  <c r="AB25" i="14"/>
  <c r="AC25" i="14"/>
  <c r="X26" i="14"/>
  <c r="Y26" i="14"/>
  <c r="Z26" i="14"/>
  <c r="AA26" i="14"/>
  <c r="AB26" i="14"/>
  <c r="AC26" i="14"/>
  <c r="X27" i="14"/>
  <c r="Y27" i="14"/>
  <c r="Z27" i="14"/>
  <c r="AA27" i="14"/>
  <c r="AB27" i="14"/>
  <c r="AC27" i="14"/>
  <c r="X28" i="14"/>
  <c r="Y28" i="14"/>
  <c r="Z28" i="14"/>
  <c r="AA28" i="14"/>
  <c r="AB28" i="14"/>
  <c r="AC28" i="14"/>
  <c r="AD2" i="14"/>
  <c r="AE2" i="14"/>
  <c r="AF2" i="14"/>
  <c r="AG2" i="14"/>
  <c r="AD3" i="14"/>
  <c r="AE3" i="14"/>
  <c r="AF3" i="14"/>
  <c r="AG3" i="14"/>
  <c r="AD4" i="14"/>
  <c r="AE4" i="14"/>
  <c r="AF4" i="14"/>
  <c r="AG4" i="14"/>
  <c r="AD5" i="14"/>
  <c r="AE5" i="14"/>
  <c r="AF5" i="14"/>
  <c r="AG5" i="14"/>
  <c r="AD6" i="14"/>
  <c r="AE6" i="14"/>
  <c r="AF6" i="14"/>
  <c r="AG6" i="14"/>
  <c r="AD7" i="14"/>
  <c r="AE7" i="14"/>
  <c r="AF7" i="14"/>
  <c r="AG7" i="14"/>
  <c r="AD8" i="14"/>
  <c r="AE8" i="14"/>
  <c r="AF8" i="14"/>
  <c r="AG8" i="14"/>
  <c r="AD9" i="14"/>
  <c r="AE9" i="14"/>
  <c r="AF9" i="14"/>
  <c r="AG9" i="14"/>
  <c r="AD10" i="14"/>
  <c r="AE10" i="14"/>
  <c r="AF10" i="14"/>
  <c r="AG10" i="14"/>
  <c r="AD11" i="14"/>
  <c r="AE11" i="14"/>
  <c r="AF11" i="14"/>
  <c r="AG11" i="14"/>
  <c r="AD12" i="14"/>
  <c r="AE12" i="14"/>
  <c r="AF12" i="14"/>
  <c r="AG12" i="14"/>
  <c r="AD13" i="14"/>
  <c r="AE13" i="14"/>
  <c r="AF13" i="14"/>
  <c r="AG13" i="14"/>
  <c r="AD14" i="14"/>
  <c r="AE14" i="14"/>
  <c r="AF14" i="14"/>
  <c r="AG14" i="14"/>
  <c r="AD15" i="14"/>
  <c r="AE15" i="14"/>
  <c r="AF15" i="14"/>
  <c r="AG15" i="14"/>
  <c r="AD16" i="14"/>
  <c r="AE16" i="14"/>
  <c r="AF16" i="14"/>
  <c r="AG16" i="14"/>
  <c r="AD17" i="14"/>
  <c r="AE17" i="14"/>
  <c r="AF17" i="14"/>
  <c r="AG17" i="14"/>
  <c r="AD18" i="14"/>
  <c r="AE18" i="14"/>
  <c r="AF18" i="14"/>
  <c r="AG18" i="14"/>
  <c r="AD19" i="14"/>
  <c r="AE19" i="14"/>
  <c r="AF19" i="14"/>
  <c r="AG19" i="14"/>
  <c r="AD20" i="14"/>
  <c r="AE20" i="14"/>
  <c r="AF20" i="14"/>
  <c r="AG20" i="14"/>
  <c r="AD21" i="14"/>
  <c r="AE21" i="14"/>
  <c r="AF21" i="14"/>
  <c r="AG21" i="14"/>
  <c r="AD22" i="14"/>
  <c r="AE22" i="14"/>
  <c r="AF22" i="14"/>
  <c r="AG22" i="14"/>
  <c r="AD23" i="14"/>
  <c r="AE23" i="14"/>
  <c r="AF23" i="14"/>
  <c r="AG23" i="14"/>
  <c r="AD24" i="14"/>
  <c r="AE24" i="14"/>
  <c r="AF24" i="14"/>
  <c r="AG24" i="14"/>
  <c r="AD25" i="14"/>
  <c r="AE25" i="14"/>
  <c r="AF25" i="14"/>
  <c r="AG25" i="14"/>
  <c r="AD26" i="14"/>
  <c r="AE26" i="14"/>
  <c r="AF26" i="14"/>
  <c r="AG26" i="14"/>
  <c r="AD27" i="14"/>
  <c r="AE27" i="14"/>
  <c r="AF27" i="14"/>
  <c r="AG27" i="14"/>
  <c r="AD28" i="14"/>
  <c r="AE28" i="14"/>
  <c r="AF28" i="14"/>
  <c r="AG28" i="14"/>
  <c r="AD7" i="10"/>
  <c r="AE7" i="10"/>
  <c r="AF7" i="10"/>
  <c r="AG7" i="10"/>
  <c r="AD2" i="10"/>
  <c r="AE2" i="10"/>
  <c r="AF2" i="10"/>
  <c r="AG2" i="10"/>
  <c r="AD4" i="10"/>
  <c r="AE4" i="10"/>
  <c r="AF4" i="10"/>
  <c r="AG4" i="10"/>
  <c r="AD6" i="10"/>
  <c r="AE6" i="10"/>
  <c r="AF6" i="10"/>
  <c r="AG6" i="10"/>
  <c r="AD9" i="10"/>
  <c r="AE9" i="10"/>
  <c r="AF9" i="10"/>
  <c r="AG9" i="10"/>
  <c r="AD10" i="10"/>
  <c r="AE10" i="10"/>
  <c r="AF10" i="10"/>
  <c r="AG10" i="10"/>
  <c r="AD20" i="10"/>
  <c r="AE20" i="10"/>
  <c r="AF20" i="10"/>
  <c r="AG20" i="10"/>
  <c r="AD14" i="10"/>
  <c r="AE14" i="10"/>
  <c r="AF14" i="10"/>
  <c r="AG14" i="10"/>
  <c r="AD26" i="10"/>
  <c r="AE26" i="10"/>
  <c r="AF26" i="10"/>
  <c r="AG26" i="10"/>
  <c r="AD16" i="10"/>
  <c r="AE16" i="10"/>
  <c r="AF16" i="10"/>
  <c r="AG16" i="10"/>
  <c r="AD25" i="10"/>
  <c r="AE25" i="10"/>
  <c r="AF25" i="10"/>
  <c r="AG25" i="10"/>
  <c r="AD23" i="10"/>
  <c r="AE23" i="10"/>
  <c r="AF23" i="10"/>
  <c r="AG23" i="10"/>
  <c r="AD24" i="10"/>
  <c r="AE24" i="10"/>
  <c r="AF24" i="10"/>
  <c r="AG24" i="10"/>
  <c r="AD5" i="10"/>
  <c r="AE5" i="10"/>
  <c r="AF5" i="10"/>
  <c r="AG5" i="10"/>
  <c r="AD22" i="10"/>
  <c r="AE22" i="10"/>
  <c r="AF22" i="10"/>
  <c r="AG22" i="10"/>
  <c r="AD27" i="10"/>
  <c r="AE27" i="10"/>
  <c r="AF27" i="10"/>
  <c r="AG27" i="10"/>
  <c r="AD12" i="10"/>
  <c r="AE12" i="10"/>
  <c r="AF12" i="10"/>
  <c r="AG12" i="10"/>
  <c r="AD13" i="10"/>
  <c r="AE13" i="10"/>
  <c r="AF13" i="10"/>
  <c r="AG13" i="10"/>
  <c r="AD3" i="10"/>
  <c r="AE3" i="10"/>
  <c r="AF3" i="10"/>
  <c r="AG3" i="10"/>
  <c r="AD19" i="10"/>
  <c r="AE19" i="10"/>
  <c r="AF19" i="10"/>
  <c r="AG19" i="10"/>
  <c r="AD17" i="10"/>
  <c r="AE17" i="10"/>
  <c r="AF17" i="10"/>
  <c r="AG17" i="10"/>
  <c r="AD18" i="10"/>
  <c r="AE18" i="10"/>
  <c r="AF18" i="10"/>
  <c r="AG18" i="10"/>
  <c r="AD21" i="10"/>
  <c r="AE21" i="10"/>
  <c r="AF21" i="10"/>
  <c r="AG21" i="10"/>
  <c r="AD8" i="10"/>
  <c r="AE8" i="10"/>
  <c r="AF8" i="10"/>
  <c r="AG8" i="10"/>
  <c r="AD28" i="10"/>
  <c r="AE28" i="10"/>
  <c r="AF28" i="10"/>
  <c r="AG28" i="10"/>
  <c r="AD11" i="10"/>
  <c r="AE11" i="10"/>
  <c r="AF11" i="10"/>
  <c r="AG11" i="10"/>
  <c r="AD15" i="10"/>
  <c r="AE15" i="10"/>
  <c r="AF15" i="10"/>
  <c r="AG15" i="10"/>
  <c r="AD5" i="4"/>
  <c r="AE5" i="4"/>
  <c r="AF5" i="4"/>
  <c r="AG5" i="4"/>
  <c r="AD2" i="4"/>
  <c r="AE2" i="4"/>
  <c r="AF2" i="4"/>
  <c r="AG2" i="4"/>
  <c r="AD6" i="4"/>
  <c r="AE6" i="4"/>
  <c r="AF6" i="4"/>
  <c r="AG6" i="4"/>
  <c r="AD3" i="4"/>
  <c r="AE3" i="4"/>
  <c r="AF3" i="4"/>
  <c r="AG3" i="4"/>
  <c r="AD4" i="4"/>
  <c r="AE4" i="4"/>
  <c r="AF4" i="4"/>
  <c r="AG4" i="4"/>
  <c r="AD7" i="4"/>
  <c r="AE7" i="4"/>
  <c r="AF7" i="4"/>
  <c r="AG7" i="4"/>
  <c r="AD8" i="4"/>
  <c r="AE8" i="4"/>
  <c r="AF8" i="4"/>
  <c r="AG8" i="4"/>
  <c r="AD9" i="4"/>
  <c r="AE9" i="4"/>
  <c r="AF9" i="4"/>
  <c r="AG9" i="4"/>
  <c r="AD13" i="4"/>
  <c r="AE13" i="4"/>
  <c r="AF13" i="4"/>
  <c r="AG13" i="4"/>
  <c r="AD14" i="4"/>
  <c r="AE14" i="4"/>
  <c r="AF14" i="4"/>
  <c r="AG14" i="4"/>
  <c r="AD10" i="4"/>
  <c r="AE10" i="4"/>
  <c r="AF10" i="4"/>
  <c r="AG10" i="4"/>
  <c r="AD15" i="4"/>
  <c r="AE15" i="4"/>
  <c r="AF15" i="4"/>
  <c r="AG15" i="4"/>
  <c r="AD16" i="4"/>
  <c r="AE16" i="4"/>
  <c r="AF16" i="4"/>
  <c r="AG16" i="4"/>
  <c r="AD11" i="4"/>
  <c r="AE11" i="4"/>
  <c r="AF11" i="4"/>
  <c r="AG11" i="4"/>
  <c r="AD23" i="4"/>
  <c r="AE23" i="4"/>
  <c r="AF23" i="4"/>
  <c r="AG23" i="4"/>
  <c r="AD19" i="4"/>
  <c r="AE19" i="4"/>
  <c r="AF19" i="4"/>
  <c r="AG19" i="4"/>
  <c r="AD18" i="4"/>
  <c r="AE18" i="4"/>
  <c r="AF18" i="4"/>
  <c r="AG18" i="4"/>
  <c r="AD17" i="4"/>
  <c r="AE17" i="4"/>
  <c r="AF17" i="4"/>
  <c r="AG17" i="4"/>
  <c r="AD21" i="4"/>
  <c r="AE21" i="4"/>
  <c r="AF21" i="4"/>
  <c r="AG21" i="4"/>
  <c r="AD20" i="4"/>
  <c r="AE20" i="4"/>
  <c r="AF20" i="4"/>
  <c r="AG20" i="4"/>
  <c r="AD22" i="4"/>
  <c r="AE22" i="4"/>
  <c r="AF22" i="4"/>
  <c r="AG22" i="4"/>
  <c r="AD25" i="4"/>
  <c r="AE25" i="4"/>
  <c r="AF25" i="4"/>
  <c r="AG25" i="4"/>
  <c r="AD26" i="4"/>
  <c r="AE26" i="4"/>
  <c r="AF26" i="4"/>
  <c r="AG26" i="4"/>
  <c r="AD29" i="4"/>
  <c r="AE29" i="4"/>
  <c r="AF29" i="4"/>
  <c r="AG29" i="4"/>
  <c r="AD28" i="4"/>
  <c r="AE28" i="4"/>
  <c r="AF28" i="4"/>
  <c r="AG28" i="4"/>
  <c r="AD27" i="4"/>
  <c r="AE27" i="4"/>
  <c r="AF27" i="4"/>
  <c r="AG27" i="4"/>
  <c r="AD32" i="4"/>
  <c r="AE32" i="4"/>
  <c r="AF32" i="4"/>
  <c r="AG32" i="4"/>
  <c r="AD35" i="4"/>
  <c r="AE35" i="4"/>
  <c r="AF35" i="4"/>
  <c r="AG35" i="4"/>
  <c r="AD31" i="4"/>
  <c r="AE31" i="4"/>
  <c r="AF31" i="4"/>
  <c r="AG31" i="4"/>
  <c r="AD30" i="4"/>
  <c r="AE30" i="4"/>
  <c r="AF30" i="4"/>
  <c r="AG30" i="4"/>
  <c r="AD36" i="4"/>
  <c r="AE36" i="4"/>
  <c r="AF36" i="4"/>
  <c r="AG36" i="4"/>
  <c r="AD33" i="4"/>
  <c r="AE33" i="4"/>
  <c r="AF33" i="4"/>
  <c r="AG33" i="4"/>
  <c r="AD39" i="4"/>
  <c r="AE39" i="4"/>
  <c r="AF39" i="4"/>
  <c r="AG39" i="4"/>
  <c r="AD37" i="4"/>
  <c r="AE37" i="4"/>
  <c r="AF37" i="4"/>
  <c r="AG37" i="4"/>
  <c r="AD46" i="4"/>
  <c r="AE46" i="4"/>
  <c r="AF46" i="4"/>
  <c r="AG46" i="4"/>
  <c r="AD40" i="4"/>
  <c r="AE40" i="4"/>
  <c r="AF40" i="4"/>
  <c r="AG40" i="4"/>
  <c r="AD42" i="4"/>
  <c r="AE42" i="4"/>
  <c r="AF42" i="4"/>
  <c r="AG42" i="4"/>
  <c r="AD41" i="4"/>
  <c r="AE41" i="4"/>
  <c r="AF41" i="4"/>
  <c r="AG41" i="4"/>
  <c r="AD47" i="4"/>
  <c r="AE47" i="4"/>
  <c r="AF47" i="4"/>
  <c r="AG47" i="4"/>
  <c r="AD48" i="4"/>
  <c r="AE48" i="4"/>
  <c r="AF48" i="4"/>
  <c r="AG48" i="4"/>
  <c r="AD52" i="4"/>
  <c r="AE52" i="4"/>
  <c r="AF52" i="4"/>
  <c r="AG52" i="4"/>
  <c r="AD44" i="4"/>
  <c r="AE44" i="4"/>
  <c r="AF44" i="4"/>
  <c r="AG44" i="4"/>
  <c r="AD53" i="4"/>
  <c r="AE53" i="4"/>
  <c r="AF53" i="4"/>
  <c r="AG53" i="4"/>
  <c r="AD45" i="4"/>
  <c r="AE45" i="4"/>
  <c r="AF45" i="4"/>
  <c r="AG45" i="4"/>
  <c r="AD50" i="4"/>
  <c r="AE50" i="4"/>
  <c r="AF50" i="4"/>
  <c r="AG50" i="4"/>
  <c r="AD51" i="4"/>
  <c r="AE51" i="4"/>
  <c r="AF51" i="4"/>
  <c r="AG51" i="4"/>
  <c r="AD55" i="4"/>
  <c r="AE55" i="4"/>
  <c r="AF55" i="4"/>
  <c r="AG55" i="4"/>
  <c r="AD60" i="4"/>
  <c r="AE60" i="4"/>
  <c r="AF60" i="4"/>
  <c r="AG60" i="4"/>
  <c r="AD58" i="4"/>
  <c r="AE58" i="4"/>
  <c r="AF58" i="4"/>
  <c r="AG58" i="4"/>
  <c r="AD62" i="4"/>
  <c r="AE62" i="4"/>
  <c r="AF62" i="4"/>
  <c r="AG62" i="4"/>
  <c r="AD56" i="4"/>
  <c r="AE56" i="4"/>
  <c r="AF56" i="4"/>
  <c r="AG56" i="4"/>
  <c r="AD65" i="4"/>
  <c r="AE65" i="4"/>
  <c r="AF65" i="4"/>
  <c r="AG65" i="4"/>
  <c r="AD57" i="4"/>
  <c r="AE57" i="4"/>
  <c r="AF57" i="4"/>
  <c r="AG57" i="4"/>
  <c r="AD61" i="4"/>
  <c r="AE61" i="4"/>
  <c r="AF61" i="4"/>
  <c r="AG61" i="4"/>
  <c r="AD64" i="4"/>
  <c r="AE64" i="4"/>
  <c r="AF64" i="4"/>
  <c r="AG64" i="4"/>
  <c r="AD63" i="4"/>
  <c r="AE63" i="4"/>
  <c r="AF63" i="4"/>
  <c r="AG63" i="4"/>
  <c r="AD67" i="4"/>
  <c r="AE67" i="4"/>
  <c r="AF67" i="4"/>
  <c r="AG67" i="4"/>
  <c r="AD66" i="4"/>
  <c r="AE66" i="4"/>
  <c r="AF66" i="4"/>
  <c r="AG66" i="4"/>
  <c r="AD70" i="4"/>
  <c r="AE70" i="4"/>
  <c r="AF70" i="4"/>
  <c r="AG70" i="4"/>
  <c r="AD73" i="4"/>
  <c r="AE73" i="4"/>
  <c r="AF73" i="4"/>
  <c r="AG73" i="4"/>
  <c r="AD74" i="4"/>
  <c r="AE74" i="4"/>
  <c r="AF74" i="4"/>
  <c r="AG74" i="4"/>
  <c r="AD72" i="4"/>
  <c r="AE72" i="4"/>
  <c r="AF72" i="4"/>
  <c r="AG72" i="4"/>
  <c r="AD59" i="4"/>
  <c r="AE59" i="4"/>
  <c r="AF59" i="4"/>
  <c r="AG59" i="4"/>
  <c r="AD75" i="4"/>
  <c r="AE75" i="4"/>
  <c r="AF75" i="4"/>
  <c r="AG75" i="4"/>
  <c r="AD76" i="4"/>
  <c r="AE76" i="4"/>
  <c r="AF76" i="4"/>
  <c r="AG76" i="4"/>
  <c r="AD79" i="4"/>
  <c r="AE79" i="4"/>
  <c r="AF79" i="4"/>
  <c r="AG79" i="4"/>
  <c r="AD81" i="4"/>
  <c r="AE81" i="4"/>
  <c r="AF81" i="4"/>
  <c r="AG81" i="4"/>
  <c r="AD78" i="4"/>
  <c r="AE78" i="4"/>
  <c r="AF78" i="4"/>
  <c r="AG78" i="4"/>
  <c r="AD84" i="4"/>
  <c r="AE84" i="4"/>
  <c r="AF84" i="4"/>
  <c r="AG84" i="4"/>
  <c r="AD80" i="4"/>
  <c r="AE80" i="4"/>
  <c r="AF80" i="4"/>
  <c r="AG80" i="4"/>
  <c r="AD88" i="4"/>
  <c r="AE88" i="4"/>
  <c r="AF88" i="4"/>
  <c r="AG88" i="4"/>
  <c r="AD90" i="4"/>
  <c r="AE90" i="4"/>
  <c r="AF90" i="4"/>
  <c r="AG90" i="4"/>
  <c r="AD89" i="4"/>
  <c r="AE89" i="4"/>
  <c r="AF89" i="4"/>
  <c r="AG89" i="4"/>
  <c r="AD92" i="4"/>
  <c r="AE92" i="4"/>
  <c r="AF92" i="4"/>
  <c r="AG92" i="4"/>
  <c r="AD94" i="4"/>
  <c r="AE94" i="4"/>
  <c r="AF94" i="4"/>
  <c r="AG94" i="4"/>
  <c r="AD91" i="4"/>
  <c r="AE91" i="4"/>
  <c r="AF91" i="4"/>
  <c r="AG91" i="4"/>
  <c r="AD96" i="4"/>
  <c r="AE96" i="4"/>
  <c r="AF96" i="4"/>
  <c r="AG96" i="4"/>
  <c r="AD101" i="4"/>
  <c r="AE101" i="4"/>
  <c r="AF101" i="4"/>
  <c r="AG101" i="4"/>
  <c r="AD93" i="4"/>
  <c r="AE93" i="4"/>
  <c r="AF93" i="4"/>
  <c r="AG93" i="4"/>
  <c r="AD68" i="4"/>
  <c r="AE68" i="4"/>
  <c r="AF68" i="4"/>
  <c r="AG68" i="4"/>
  <c r="AD98" i="4"/>
  <c r="AE98" i="4"/>
  <c r="AF98" i="4"/>
  <c r="AG98" i="4"/>
  <c r="AD100" i="4"/>
  <c r="AE100" i="4"/>
  <c r="AF100" i="4"/>
  <c r="AG100" i="4"/>
  <c r="AD82" i="4"/>
  <c r="AE82" i="4"/>
  <c r="AF82" i="4"/>
  <c r="AG82" i="4"/>
  <c r="AD95" i="4"/>
  <c r="AE95" i="4"/>
  <c r="AF95" i="4"/>
  <c r="AG95" i="4"/>
  <c r="AD87" i="4"/>
  <c r="AE87" i="4"/>
  <c r="AF87" i="4"/>
  <c r="AG87" i="4"/>
  <c r="AD71" i="4"/>
  <c r="AE71" i="4"/>
  <c r="AF71" i="4"/>
  <c r="AG71" i="4"/>
  <c r="AD69" i="4"/>
  <c r="AE69" i="4"/>
  <c r="AF69" i="4"/>
  <c r="AG69" i="4"/>
  <c r="AD24" i="4"/>
  <c r="AE24" i="4"/>
  <c r="AF24" i="4"/>
  <c r="AG24" i="4"/>
  <c r="AD83" i="4"/>
  <c r="AE83" i="4"/>
  <c r="AF83" i="4"/>
  <c r="AG83" i="4"/>
  <c r="AD105" i="4"/>
  <c r="AE105" i="4"/>
  <c r="AF105" i="4"/>
  <c r="AG105" i="4"/>
  <c r="AD111" i="4"/>
  <c r="AE111" i="4"/>
  <c r="AF111" i="4"/>
  <c r="AG111" i="4"/>
  <c r="AD49" i="4"/>
  <c r="AE49" i="4"/>
  <c r="AF49" i="4"/>
  <c r="AG49" i="4"/>
  <c r="AD12" i="4"/>
  <c r="AE12" i="4"/>
  <c r="AF12" i="4"/>
  <c r="AG12" i="4"/>
  <c r="AD109" i="4"/>
  <c r="AE109" i="4"/>
  <c r="AF109" i="4"/>
  <c r="AG109" i="4"/>
  <c r="AD43" i="4"/>
  <c r="AE43" i="4"/>
  <c r="AF43" i="4"/>
  <c r="AG43" i="4"/>
  <c r="AD38" i="4"/>
  <c r="AE38" i="4"/>
  <c r="AF38" i="4"/>
  <c r="AG38" i="4"/>
  <c r="AD97" i="4"/>
  <c r="AE97" i="4"/>
  <c r="AF97" i="4"/>
  <c r="AG97" i="4"/>
  <c r="AD86" i="4"/>
  <c r="AE86" i="4"/>
  <c r="AF86" i="4"/>
  <c r="AG86" i="4"/>
  <c r="AD77" i="4"/>
  <c r="AE77" i="4"/>
  <c r="AF77" i="4"/>
  <c r="AG77" i="4"/>
  <c r="AD104" i="4"/>
  <c r="AE104" i="4"/>
  <c r="AF104" i="4"/>
  <c r="AG104" i="4"/>
  <c r="AD85" i="4"/>
  <c r="AE85" i="4"/>
  <c r="AF85" i="4"/>
  <c r="AG85" i="4"/>
  <c r="AD103" i="4"/>
  <c r="AE103" i="4"/>
  <c r="AF103" i="4"/>
  <c r="AG103" i="4"/>
  <c r="AD106" i="4"/>
  <c r="AE106" i="4"/>
  <c r="AF106" i="4"/>
  <c r="AG106" i="4"/>
  <c r="AD54" i="4"/>
  <c r="AE54" i="4"/>
  <c r="AF54" i="4"/>
  <c r="AG54" i="4"/>
  <c r="AD99" i="4"/>
  <c r="AE99" i="4"/>
  <c r="AF99" i="4"/>
  <c r="AG99" i="4"/>
  <c r="AD107" i="4"/>
  <c r="AE107" i="4"/>
  <c r="AF107" i="4"/>
  <c r="AG107" i="4"/>
  <c r="AD110" i="4"/>
  <c r="AE110" i="4"/>
  <c r="AF110" i="4"/>
  <c r="AG110" i="4"/>
  <c r="AD34" i="4"/>
  <c r="AE34" i="4"/>
  <c r="AF34" i="4"/>
  <c r="AG34" i="4"/>
  <c r="AD108" i="4"/>
  <c r="AE108" i="4"/>
  <c r="AF108" i="4"/>
  <c r="AG108" i="4"/>
  <c r="AD102" i="4"/>
  <c r="AE102" i="4"/>
  <c r="AF102" i="4"/>
  <c r="AG102" i="4"/>
  <c r="AD2" i="6"/>
  <c r="AE2" i="6"/>
  <c r="AF2" i="6"/>
  <c r="AG2" i="6"/>
  <c r="AD3" i="6"/>
  <c r="AE3" i="6"/>
  <c r="AF3" i="6"/>
  <c r="AG3" i="6"/>
  <c r="AD4" i="6"/>
  <c r="AE4" i="6"/>
  <c r="AF4" i="6"/>
  <c r="AG4" i="6"/>
  <c r="AD6" i="6"/>
  <c r="AE6" i="6"/>
  <c r="AF6" i="6"/>
  <c r="AG6" i="6"/>
  <c r="AD12" i="6"/>
  <c r="AE12" i="6"/>
  <c r="AF12" i="6"/>
  <c r="AG12" i="6"/>
  <c r="AD13" i="6"/>
  <c r="AE13" i="6"/>
  <c r="AF13" i="6"/>
  <c r="AG13" i="6"/>
  <c r="AD14" i="6"/>
  <c r="AE14" i="6"/>
  <c r="AF14" i="6"/>
  <c r="AG14" i="6"/>
  <c r="AD15" i="6"/>
  <c r="AE15" i="6"/>
  <c r="AF15" i="6"/>
  <c r="AG15" i="6"/>
  <c r="AD16" i="6"/>
  <c r="AE16" i="6"/>
  <c r="AF16" i="6"/>
  <c r="AG16" i="6"/>
  <c r="AD18" i="6"/>
  <c r="AE18" i="6"/>
  <c r="AF18" i="6"/>
  <c r="AG18" i="6"/>
  <c r="AD24" i="6"/>
  <c r="AE24" i="6"/>
  <c r="AF24" i="6"/>
  <c r="AG24" i="6"/>
  <c r="AD29" i="6"/>
  <c r="AE29" i="6"/>
  <c r="AF29" i="6"/>
  <c r="AG29" i="6"/>
  <c r="AD26" i="6"/>
  <c r="AE26" i="6"/>
  <c r="AF26" i="6"/>
  <c r="AG26" i="6"/>
  <c r="AD38" i="6"/>
  <c r="AE38" i="6"/>
  <c r="AF38" i="6"/>
  <c r="AG38" i="6"/>
  <c r="AD31" i="6"/>
  <c r="AE31" i="6"/>
  <c r="AF31" i="6"/>
  <c r="AG31" i="6"/>
  <c r="AD33" i="6"/>
  <c r="AE33" i="6"/>
  <c r="AF33" i="6"/>
  <c r="AG33" i="6"/>
  <c r="AD42" i="6"/>
  <c r="AE42" i="6"/>
  <c r="AF42" i="6"/>
  <c r="AG42" i="6"/>
  <c r="AD44" i="6"/>
  <c r="AE44" i="6"/>
  <c r="AF44" i="6"/>
  <c r="AG44" i="6"/>
  <c r="AD48" i="6"/>
  <c r="AE48" i="6"/>
  <c r="AF48" i="6"/>
  <c r="AG48" i="6"/>
  <c r="AD41" i="6"/>
  <c r="AE41" i="6"/>
  <c r="AF41" i="6"/>
  <c r="AG41" i="6"/>
  <c r="AD50" i="6"/>
  <c r="AE50" i="6"/>
  <c r="AF50" i="6"/>
  <c r="AG50" i="6"/>
  <c r="AD45" i="6"/>
  <c r="AE45" i="6"/>
  <c r="AF45" i="6"/>
  <c r="AG45" i="6"/>
  <c r="AD43" i="6"/>
  <c r="AE43" i="6"/>
  <c r="AF43" i="6"/>
  <c r="AG43" i="6"/>
  <c r="AD63" i="6"/>
  <c r="AE63" i="6"/>
  <c r="AF63" i="6"/>
  <c r="AG63" i="6"/>
  <c r="AD65" i="6"/>
  <c r="AE65" i="6"/>
  <c r="AF65" i="6"/>
  <c r="AG65" i="6"/>
  <c r="AD64" i="6"/>
  <c r="AE64" i="6"/>
  <c r="AF64" i="6"/>
  <c r="AG64" i="6"/>
  <c r="AD47" i="6"/>
  <c r="AE47" i="6"/>
  <c r="AF47" i="6"/>
  <c r="AG47" i="6"/>
  <c r="AD60" i="6"/>
  <c r="AE60" i="6"/>
  <c r="AF60" i="6"/>
  <c r="AG60" i="6"/>
  <c r="AD55" i="6"/>
  <c r="AE55" i="6"/>
  <c r="AF55" i="6"/>
  <c r="AG55" i="6"/>
  <c r="AD61" i="6"/>
  <c r="AE61" i="6"/>
  <c r="AF61" i="6"/>
  <c r="AG61" i="6"/>
  <c r="AD8" i="6"/>
  <c r="AE8" i="6"/>
  <c r="AF8" i="6"/>
  <c r="AG8" i="6"/>
  <c r="AD28" i="6"/>
  <c r="AE28" i="6"/>
  <c r="AF28" i="6"/>
  <c r="AG28" i="6"/>
  <c r="AD51" i="6"/>
  <c r="AE51" i="6"/>
  <c r="AF51" i="6"/>
  <c r="AG51" i="6"/>
  <c r="AD66" i="6"/>
  <c r="AE66" i="6"/>
  <c r="AF66" i="6"/>
  <c r="AG66" i="6"/>
  <c r="AD72" i="6"/>
  <c r="AE72" i="6"/>
  <c r="AF72" i="6"/>
  <c r="AG72" i="6"/>
  <c r="AD5" i="6"/>
  <c r="AE5" i="6"/>
  <c r="AF5" i="6"/>
  <c r="AG5" i="6"/>
  <c r="AD27" i="6"/>
  <c r="AE27" i="6"/>
  <c r="AF27" i="6"/>
  <c r="AG27" i="6"/>
  <c r="AD34" i="6"/>
  <c r="AE34" i="6"/>
  <c r="AF34" i="6"/>
  <c r="AG34" i="6"/>
  <c r="AD21" i="6"/>
  <c r="AE21" i="6"/>
  <c r="AF21" i="6"/>
  <c r="AG21" i="6"/>
  <c r="AD62" i="6"/>
  <c r="AE62" i="6"/>
  <c r="AF62" i="6"/>
  <c r="AG62" i="6"/>
  <c r="AD59" i="6"/>
  <c r="AE59" i="6"/>
  <c r="AF59" i="6"/>
  <c r="AG59" i="6"/>
  <c r="AD46" i="6"/>
  <c r="AE46" i="6"/>
  <c r="AF46" i="6"/>
  <c r="AG46" i="6"/>
  <c r="AD7" i="6"/>
  <c r="AE7" i="6"/>
  <c r="AF7" i="6"/>
  <c r="AG7" i="6"/>
  <c r="AD56" i="6"/>
  <c r="AE56" i="6"/>
  <c r="AF56" i="6"/>
  <c r="AG56" i="6"/>
  <c r="AD58" i="6"/>
  <c r="AE58" i="6"/>
  <c r="AF58" i="6"/>
  <c r="AG58" i="6"/>
  <c r="AD5" i="1"/>
  <c r="AE5" i="1"/>
  <c r="AF5" i="1"/>
  <c r="AG5" i="1"/>
  <c r="AD4" i="1"/>
  <c r="AE4" i="1"/>
  <c r="AF4" i="1"/>
  <c r="AG4" i="1"/>
  <c r="AD3" i="1"/>
  <c r="AE3" i="1"/>
  <c r="AF3" i="1"/>
  <c r="AG3" i="1"/>
  <c r="AD6" i="1"/>
  <c r="AE6" i="1"/>
  <c r="AF6" i="1"/>
  <c r="AG6" i="1"/>
  <c r="AD10" i="1"/>
  <c r="AE10" i="1"/>
  <c r="AF10" i="1"/>
  <c r="AG10" i="1"/>
  <c r="AD15" i="1"/>
  <c r="AE15" i="1"/>
  <c r="AF15" i="1"/>
  <c r="AG15" i="1"/>
  <c r="AD14" i="1"/>
  <c r="AE14" i="1"/>
  <c r="AF14" i="1"/>
  <c r="AG14" i="1"/>
  <c r="AD11" i="1"/>
  <c r="AE11" i="1"/>
  <c r="AF11" i="1"/>
  <c r="AG11" i="1"/>
  <c r="AD13" i="1"/>
  <c r="AE13" i="1"/>
  <c r="AF13" i="1"/>
  <c r="AG13" i="1"/>
  <c r="AD17" i="1"/>
  <c r="AE17" i="1"/>
  <c r="AF17" i="1"/>
  <c r="AG17" i="1"/>
  <c r="AD19" i="1"/>
  <c r="AE19" i="1"/>
  <c r="AF19" i="1"/>
  <c r="AG19" i="1"/>
  <c r="AD21" i="1"/>
  <c r="AE21" i="1"/>
  <c r="AF21" i="1"/>
  <c r="AG21" i="1"/>
  <c r="AD25" i="1"/>
  <c r="AE25" i="1"/>
  <c r="AF25" i="1"/>
  <c r="AG25" i="1"/>
  <c r="AD24" i="1"/>
  <c r="AE24" i="1"/>
  <c r="AF24" i="1"/>
  <c r="AG24" i="1"/>
  <c r="AD32" i="1"/>
  <c r="AE32" i="1"/>
  <c r="AF32" i="1"/>
  <c r="AG32" i="1"/>
  <c r="AD49" i="1"/>
  <c r="AE49" i="1"/>
  <c r="AF49" i="1"/>
  <c r="AG49" i="1"/>
  <c r="AD34" i="1"/>
  <c r="AE34" i="1"/>
  <c r="AF34" i="1"/>
  <c r="AG34" i="1"/>
  <c r="AD39" i="1"/>
  <c r="AE39" i="1"/>
  <c r="AF39" i="1"/>
  <c r="AG39" i="1"/>
  <c r="AD52" i="1"/>
  <c r="AE52" i="1"/>
  <c r="AF52" i="1"/>
  <c r="AG52" i="1"/>
  <c r="AD28" i="1"/>
  <c r="AE28" i="1"/>
  <c r="AF28" i="1"/>
  <c r="AG28" i="1"/>
  <c r="AD36" i="1"/>
  <c r="AE36" i="1"/>
  <c r="AF36" i="1"/>
  <c r="AG36" i="1"/>
  <c r="AD31" i="1"/>
  <c r="AE31" i="1"/>
  <c r="AF31" i="1"/>
  <c r="AG31" i="1"/>
  <c r="AD29" i="1"/>
  <c r="AE29" i="1"/>
  <c r="AF29" i="1"/>
  <c r="AG29" i="1"/>
  <c r="AD30" i="1"/>
  <c r="AE30" i="1"/>
  <c r="AF30" i="1"/>
  <c r="AG30" i="1"/>
  <c r="AD33" i="1"/>
  <c r="AE33" i="1"/>
  <c r="AF33" i="1"/>
  <c r="AG33" i="1"/>
  <c r="AD45" i="1"/>
  <c r="AE45" i="1"/>
  <c r="AF45" i="1"/>
  <c r="AG45" i="1"/>
  <c r="AD46" i="1"/>
  <c r="AE46" i="1"/>
  <c r="AF46" i="1"/>
  <c r="AG46" i="1"/>
  <c r="AD57" i="1"/>
  <c r="AE57" i="1"/>
  <c r="AF57" i="1"/>
  <c r="AG57" i="1"/>
  <c r="AD151" i="1"/>
  <c r="AE151" i="1"/>
  <c r="AF151" i="1"/>
  <c r="AG151" i="1"/>
  <c r="AD56" i="1"/>
  <c r="AE56" i="1"/>
  <c r="AF56" i="1"/>
  <c r="AG56" i="1"/>
  <c r="AD48" i="1"/>
  <c r="AE48" i="1"/>
  <c r="AF48" i="1"/>
  <c r="AG48" i="1"/>
  <c r="AD42" i="1"/>
  <c r="AE42" i="1"/>
  <c r="AF42" i="1"/>
  <c r="AG42" i="1"/>
  <c r="AD62" i="1"/>
  <c r="AE62" i="1"/>
  <c r="AF62" i="1"/>
  <c r="AG62" i="1"/>
  <c r="AD51" i="1"/>
  <c r="AE51" i="1"/>
  <c r="AF51" i="1"/>
  <c r="AG51" i="1"/>
  <c r="AD44" i="1"/>
  <c r="AE44" i="1"/>
  <c r="AF44" i="1"/>
  <c r="AG44" i="1"/>
  <c r="AD75" i="1"/>
  <c r="AE75" i="1"/>
  <c r="AF75" i="1"/>
  <c r="AG75" i="1"/>
  <c r="AD59" i="1"/>
  <c r="AE59" i="1"/>
  <c r="AF59" i="1"/>
  <c r="AG59" i="1"/>
  <c r="AD64" i="1"/>
  <c r="AE64" i="1"/>
  <c r="AF64" i="1"/>
  <c r="AG64" i="1"/>
  <c r="AD53" i="1"/>
  <c r="AE53" i="1"/>
  <c r="AF53" i="1"/>
  <c r="AG53" i="1"/>
  <c r="AD77" i="1"/>
  <c r="AE77" i="1"/>
  <c r="AF77" i="1"/>
  <c r="AG77" i="1"/>
  <c r="AD108" i="1"/>
  <c r="AE108" i="1"/>
  <c r="AF108" i="1"/>
  <c r="AG108" i="1"/>
  <c r="AD35" i="1"/>
  <c r="AE35" i="1"/>
  <c r="AF35" i="1"/>
  <c r="AG35" i="1"/>
  <c r="AD76" i="1"/>
  <c r="AE76" i="1"/>
  <c r="AF76" i="1"/>
  <c r="AG76" i="1"/>
  <c r="AD86" i="1"/>
  <c r="AE86" i="1"/>
  <c r="AF86" i="1"/>
  <c r="AG86" i="1"/>
  <c r="AD70" i="1"/>
  <c r="AE70" i="1"/>
  <c r="AF70" i="1"/>
  <c r="AG70" i="1"/>
  <c r="AD55" i="1"/>
  <c r="AE55" i="1"/>
  <c r="AF55" i="1"/>
  <c r="AG55" i="1"/>
  <c r="AD84" i="1"/>
  <c r="AE84" i="1"/>
  <c r="AF84" i="1"/>
  <c r="AG84" i="1"/>
  <c r="AD81" i="1"/>
  <c r="AE81" i="1"/>
  <c r="AF81" i="1"/>
  <c r="AG81" i="1"/>
  <c r="AD78" i="1"/>
  <c r="AE78" i="1"/>
  <c r="AF78" i="1"/>
  <c r="AG78" i="1"/>
  <c r="AD93" i="1"/>
  <c r="AE93" i="1"/>
  <c r="AF93" i="1"/>
  <c r="AG93" i="1"/>
  <c r="AD72" i="1"/>
  <c r="AE72" i="1"/>
  <c r="AF72" i="1"/>
  <c r="AG72" i="1"/>
  <c r="AD80" i="1"/>
  <c r="AE80" i="1"/>
  <c r="AF80" i="1"/>
  <c r="AG80" i="1"/>
  <c r="AD116" i="1"/>
  <c r="AE116" i="1"/>
  <c r="AF116" i="1"/>
  <c r="AG116" i="1"/>
  <c r="AD65" i="1"/>
  <c r="AE65" i="1"/>
  <c r="AF65" i="1"/>
  <c r="AG65" i="1"/>
  <c r="AD71" i="1"/>
  <c r="AE71" i="1"/>
  <c r="AF71" i="1"/>
  <c r="AG71" i="1"/>
  <c r="AD83" i="1"/>
  <c r="AE83" i="1"/>
  <c r="AF83" i="1"/>
  <c r="AG83" i="1"/>
  <c r="AD96" i="1"/>
  <c r="AE96" i="1"/>
  <c r="AF96" i="1"/>
  <c r="AG96" i="1"/>
  <c r="AD102" i="1"/>
  <c r="AE102" i="1"/>
  <c r="AF102" i="1"/>
  <c r="AG102" i="1"/>
  <c r="AD67" i="1"/>
  <c r="AE67" i="1"/>
  <c r="AF67" i="1"/>
  <c r="AG67" i="1"/>
  <c r="AD79" i="1"/>
  <c r="AE79" i="1"/>
  <c r="AF79" i="1"/>
  <c r="AG79" i="1"/>
  <c r="AD90" i="1"/>
  <c r="AE90" i="1"/>
  <c r="AF90" i="1"/>
  <c r="AG90" i="1"/>
  <c r="AD94" i="1"/>
  <c r="AE94" i="1"/>
  <c r="AF94" i="1"/>
  <c r="AG94" i="1"/>
  <c r="AD101" i="1"/>
  <c r="AE101" i="1"/>
  <c r="AF101" i="1"/>
  <c r="AG101" i="1"/>
  <c r="AD124" i="1"/>
  <c r="AE124" i="1"/>
  <c r="AF124" i="1"/>
  <c r="AG124" i="1"/>
  <c r="AD129" i="1"/>
  <c r="AE129" i="1"/>
  <c r="AF129" i="1"/>
  <c r="AG129" i="1"/>
  <c r="AD91" i="1"/>
  <c r="AE91" i="1"/>
  <c r="AF91" i="1"/>
  <c r="AG91" i="1"/>
  <c r="AD100" i="1"/>
  <c r="AE100" i="1"/>
  <c r="AF100" i="1"/>
  <c r="AG100" i="1"/>
  <c r="AD98" i="1"/>
  <c r="AE98" i="1"/>
  <c r="AF98" i="1"/>
  <c r="AG98" i="1"/>
  <c r="AD117" i="1"/>
  <c r="AE117" i="1"/>
  <c r="AF117" i="1"/>
  <c r="AG117" i="1"/>
  <c r="AD121" i="1"/>
  <c r="AE121" i="1"/>
  <c r="AF121" i="1"/>
  <c r="AG121" i="1"/>
  <c r="AD122" i="1"/>
  <c r="AE122" i="1"/>
  <c r="AF122" i="1"/>
  <c r="AG122" i="1"/>
  <c r="AD131" i="1"/>
  <c r="AE131" i="1"/>
  <c r="AF131" i="1"/>
  <c r="AG131" i="1"/>
  <c r="AD126" i="1"/>
  <c r="AE126" i="1"/>
  <c r="AF126" i="1"/>
  <c r="AG126" i="1"/>
  <c r="AD130" i="1"/>
  <c r="AE130" i="1"/>
  <c r="AF130" i="1"/>
  <c r="AG130" i="1"/>
  <c r="AD137" i="1"/>
  <c r="AE137" i="1"/>
  <c r="AF137" i="1"/>
  <c r="AG137" i="1"/>
  <c r="AD136" i="1"/>
  <c r="AE136" i="1"/>
  <c r="AF136" i="1"/>
  <c r="AG136" i="1"/>
  <c r="AD99" i="1"/>
  <c r="AE99" i="1"/>
  <c r="AF99" i="1"/>
  <c r="AG99" i="1"/>
  <c r="AD172" i="1"/>
  <c r="AE172" i="1"/>
  <c r="AF172" i="1"/>
  <c r="AG172" i="1"/>
  <c r="AD171" i="1"/>
  <c r="AE171" i="1"/>
  <c r="AF171" i="1"/>
  <c r="AG171" i="1"/>
  <c r="AD160" i="1"/>
  <c r="AE160" i="1"/>
  <c r="AF160" i="1"/>
  <c r="AG160" i="1"/>
  <c r="AD163" i="1"/>
  <c r="AE163" i="1"/>
  <c r="AF163" i="1"/>
  <c r="AG163" i="1"/>
  <c r="AD74" i="1"/>
  <c r="AE74" i="1"/>
  <c r="AF74" i="1"/>
  <c r="AG74" i="1"/>
  <c r="AD180" i="1"/>
  <c r="AE180" i="1"/>
  <c r="AF180" i="1"/>
  <c r="AG180" i="1"/>
  <c r="AD82" i="1"/>
  <c r="AE82" i="1"/>
  <c r="AF82" i="1"/>
  <c r="AG82" i="1"/>
  <c r="AD119" i="1"/>
  <c r="AE119" i="1"/>
  <c r="AF119" i="1"/>
  <c r="AG119" i="1"/>
  <c r="AD128" i="1"/>
  <c r="AE128" i="1"/>
  <c r="AF128" i="1"/>
  <c r="AG128" i="1"/>
  <c r="AD140" i="1"/>
  <c r="AE140" i="1"/>
  <c r="AF140" i="1"/>
  <c r="AG140" i="1"/>
  <c r="AD113" i="1"/>
  <c r="AE113" i="1"/>
  <c r="AF113" i="1"/>
  <c r="AG113" i="1"/>
  <c r="AD109" i="1"/>
  <c r="AE109" i="1"/>
  <c r="AF109" i="1"/>
  <c r="AG109" i="1"/>
  <c r="AD159" i="1"/>
  <c r="AE159" i="1"/>
  <c r="AF159" i="1"/>
  <c r="AG159" i="1"/>
  <c r="AD43" i="1"/>
  <c r="AE43" i="1"/>
  <c r="AF43" i="1"/>
  <c r="AG43" i="1"/>
  <c r="AD167" i="1"/>
  <c r="AE167" i="1"/>
  <c r="AF167" i="1"/>
  <c r="AG167" i="1"/>
  <c r="AD145" i="1"/>
  <c r="AE145" i="1"/>
  <c r="AF145" i="1"/>
  <c r="AG145" i="1"/>
  <c r="AD204" i="1"/>
  <c r="AE204" i="1"/>
  <c r="AF204" i="1"/>
  <c r="AG204" i="1"/>
  <c r="AD41" i="1"/>
  <c r="AE41" i="1"/>
  <c r="AF41" i="1"/>
  <c r="AG41" i="1"/>
  <c r="AD202" i="1"/>
  <c r="AE202" i="1"/>
  <c r="AF202" i="1"/>
  <c r="AG202" i="1"/>
  <c r="AD139" i="1"/>
  <c r="AE139" i="1"/>
  <c r="AF139" i="1"/>
  <c r="AG139" i="1"/>
  <c r="AD118" i="1"/>
  <c r="AE118" i="1"/>
  <c r="AF118" i="1"/>
  <c r="AG118" i="1"/>
  <c r="AD61" i="1"/>
  <c r="AE61" i="1"/>
  <c r="AF61" i="1"/>
  <c r="AG61" i="1"/>
  <c r="AD104" i="1"/>
  <c r="AE104" i="1"/>
  <c r="AF104" i="1"/>
  <c r="AG104" i="1"/>
  <c r="AD125" i="1"/>
  <c r="AE125" i="1"/>
  <c r="AF125" i="1"/>
  <c r="AG125" i="1"/>
  <c r="AD193" i="1"/>
  <c r="AE193" i="1"/>
  <c r="AF193" i="1"/>
  <c r="AG193" i="1"/>
  <c r="AD170" i="1"/>
  <c r="AE170" i="1"/>
  <c r="AF170" i="1"/>
  <c r="AG170" i="1"/>
  <c r="AD60" i="1"/>
  <c r="AE60" i="1"/>
  <c r="AF60" i="1"/>
  <c r="AG60" i="1"/>
  <c r="AD68" i="1"/>
  <c r="AE68" i="1"/>
  <c r="AF68" i="1"/>
  <c r="AG68" i="1"/>
  <c r="AD106" i="1"/>
  <c r="AE106" i="1"/>
  <c r="AF106" i="1"/>
  <c r="AG106" i="1"/>
  <c r="AD89" i="1"/>
  <c r="AE89" i="1"/>
  <c r="AF89" i="1"/>
  <c r="AG89" i="1"/>
  <c r="AD97" i="1"/>
  <c r="AE97" i="1"/>
  <c r="AF97" i="1"/>
  <c r="AG97" i="1"/>
  <c r="AD40" i="1"/>
  <c r="AE40" i="1"/>
  <c r="AF40" i="1"/>
  <c r="AG40" i="1"/>
  <c r="AD191" i="1"/>
  <c r="AE191" i="1"/>
  <c r="AF191" i="1"/>
  <c r="AG191" i="1"/>
  <c r="AD161" i="1"/>
  <c r="AE161" i="1"/>
  <c r="AF161" i="1"/>
  <c r="AG161" i="1"/>
  <c r="AD164" i="1"/>
  <c r="AE164" i="1"/>
  <c r="AF164" i="1"/>
  <c r="AG164" i="1"/>
  <c r="AD155" i="1"/>
  <c r="AE155" i="1"/>
  <c r="AF155" i="1"/>
  <c r="AG155" i="1"/>
  <c r="AD54" i="1"/>
  <c r="AE54" i="1"/>
  <c r="AF54" i="1"/>
  <c r="AG54" i="1"/>
  <c r="AD115" i="1"/>
  <c r="AE115" i="1"/>
  <c r="AF115" i="1"/>
  <c r="AG115" i="1"/>
  <c r="AD114" i="1"/>
  <c r="AE114" i="1"/>
  <c r="AF114" i="1"/>
  <c r="AG114" i="1"/>
  <c r="AD195" i="1"/>
  <c r="AE195" i="1"/>
  <c r="AF195" i="1"/>
  <c r="AG195" i="1"/>
  <c r="AD182" i="1"/>
  <c r="AE182" i="1"/>
  <c r="AF182" i="1"/>
  <c r="AG182" i="1"/>
  <c r="AD63" i="1"/>
  <c r="AE63" i="1"/>
  <c r="AF63" i="1"/>
  <c r="AG63" i="1"/>
  <c r="AD134" i="1"/>
  <c r="AE134" i="1"/>
  <c r="AF134" i="1"/>
  <c r="AG134" i="1"/>
  <c r="AD197" i="1"/>
  <c r="AE197" i="1"/>
  <c r="AF197" i="1"/>
  <c r="AG197" i="1"/>
  <c r="AD152" i="1"/>
  <c r="AE152" i="1"/>
  <c r="AF152" i="1"/>
  <c r="AG152" i="1"/>
  <c r="AD138" i="1"/>
  <c r="AE138" i="1"/>
  <c r="AF138" i="1"/>
  <c r="AG138" i="1"/>
  <c r="AD58" i="1"/>
  <c r="AE58" i="1"/>
  <c r="AF58" i="1"/>
  <c r="AG58" i="1"/>
  <c r="AD188" i="1"/>
  <c r="AE188" i="1"/>
  <c r="AF188" i="1"/>
  <c r="AG188" i="1"/>
  <c r="AD189" i="1"/>
  <c r="AE189" i="1"/>
  <c r="AF189" i="1"/>
  <c r="AG189" i="1"/>
  <c r="AD190" i="1"/>
  <c r="AE190" i="1"/>
  <c r="AF190" i="1"/>
  <c r="AG190" i="1"/>
  <c r="AD87" i="1"/>
  <c r="AE87" i="1"/>
  <c r="AF87" i="1"/>
  <c r="AG87" i="1"/>
  <c r="AD203" i="1"/>
  <c r="AE203" i="1"/>
  <c r="AF203" i="1"/>
  <c r="AG203" i="1"/>
  <c r="AD111" i="1"/>
  <c r="AE111" i="1"/>
  <c r="AF111" i="1"/>
  <c r="AG111" i="1"/>
  <c r="AD178" i="1"/>
  <c r="AE178" i="1"/>
  <c r="AF178" i="1"/>
  <c r="AG178" i="1"/>
  <c r="AD27" i="1"/>
  <c r="AE27" i="1"/>
  <c r="AF27" i="1"/>
  <c r="AG27" i="1"/>
  <c r="AD23" i="1"/>
  <c r="AE23" i="1"/>
  <c r="AF23" i="1"/>
  <c r="AG23" i="1"/>
  <c r="AD7" i="1"/>
  <c r="AE7" i="1"/>
  <c r="AF7" i="1"/>
  <c r="AG7" i="1"/>
  <c r="AD153" i="1"/>
  <c r="AE153" i="1"/>
  <c r="AF153" i="1"/>
  <c r="AG153" i="1"/>
  <c r="AD9" i="1"/>
  <c r="AE9" i="1"/>
  <c r="AF9" i="1"/>
  <c r="AG9" i="1"/>
  <c r="AD105" i="1"/>
  <c r="AE105" i="1"/>
  <c r="AF105" i="1"/>
  <c r="AG105" i="1"/>
  <c r="AD95" i="1"/>
  <c r="AE95" i="1"/>
  <c r="AF95" i="1"/>
  <c r="AG95" i="1"/>
  <c r="AD198" i="1"/>
  <c r="AE198" i="1"/>
  <c r="AF198" i="1"/>
  <c r="AG198" i="1"/>
  <c r="AD147" i="1"/>
  <c r="AE147" i="1"/>
  <c r="AF147" i="1"/>
  <c r="AG147" i="1"/>
  <c r="AD205" i="1"/>
  <c r="AE205" i="1"/>
  <c r="AF205" i="1"/>
  <c r="AG205" i="1"/>
  <c r="AD73" i="1"/>
  <c r="AE73" i="1"/>
  <c r="AF73" i="1"/>
  <c r="AG73" i="1"/>
  <c r="AD110" i="1"/>
  <c r="AE110" i="1"/>
  <c r="AF110" i="1"/>
  <c r="AG110" i="1"/>
  <c r="AD88" i="1"/>
  <c r="AE88" i="1"/>
  <c r="AF88" i="1"/>
  <c r="AG88" i="1"/>
  <c r="AD166" i="1"/>
  <c r="AE166" i="1"/>
  <c r="AF166" i="1"/>
  <c r="AG166" i="1"/>
  <c r="AD156" i="1"/>
  <c r="AE156" i="1"/>
  <c r="AF156" i="1"/>
  <c r="AG156" i="1"/>
  <c r="AD120" i="1"/>
  <c r="AE120" i="1"/>
  <c r="AF120" i="1"/>
  <c r="AG120" i="1"/>
  <c r="AD66" i="1"/>
  <c r="AE66" i="1"/>
  <c r="AF66" i="1"/>
  <c r="AG66" i="1"/>
  <c r="AD181" i="1"/>
  <c r="AE181" i="1"/>
  <c r="AF181" i="1"/>
  <c r="AG181" i="1"/>
  <c r="AD22" i="1"/>
  <c r="AE22" i="1"/>
  <c r="AF22" i="1"/>
  <c r="AG22" i="1"/>
  <c r="AD187" i="1"/>
  <c r="AE187" i="1"/>
  <c r="AF187" i="1"/>
  <c r="AG187" i="1"/>
  <c r="AD8" i="1"/>
  <c r="AE8" i="1"/>
  <c r="AF8" i="1"/>
  <c r="AG8" i="1"/>
  <c r="AD142" i="1"/>
  <c r="AE142" i="1"/>
  <c r="AF142" i="1"/>
  <c r="AG142" i="1"/>
  <c r="AD183" i="1"/>
  <c r="AE183" i="1"/>
  <c r="AF183" i="1"/>
  <c r="AG183" i="1"/>
  <c r="AD186" i="1"/>
  <c r="AE186" i="1"/>
  <c r="AF186" i="1"/>
  <c r="AG186" i="1"/>
  <c r="AD103" i="1"/>
  <c r="AE103" i="1"/>
  <c r="AF103" i="1"/>
  <c r="AG103" i="1"/>
  <c r="AD174" i="1"/>
  <c r="AE174" i="1"/>
  <c r="AF174" i="1"/>
  <c r="AG174" i="1"/>
  <c r="AD168" i="1"/>
  <c r="AE168" i="1"/>
  <c r="AF168" i="1"/>
  <c r="AG168" i="1"/>
  <c r="AD112" i="1"/>
  <c r="AE112" i="1"/>
  <c r="AF112" i="1"/>
  <c r="AG112" i="1"/>
  <c r="AD185" i="1"/>
  <c r="AE185" i="1"/>
  <c r="AF185" i="1"/>
  <c r="AG185" i="1"/>
  <c r="AD194" i="1"/>
  <c r="AE194" i="1"/>
  <c r="AF194" i="1"/>
  <c r="AG194" i="1"/>
  <c r="AD149" i="1"/>
  <c r="AE149" i="1"/>
  <c r="AF149" i="1"/>
  <c r="AG149" i="1"/>
  <c r="AD173" i="1"/>
  <c r="AE173" i="1"/>
  <c r="AF173" i="1"/>
  <c r="AG173" i="1"/>
  <c r="AD92" i="1"/>
  <c r="AE92" i="1"/>
  <c r="AF92" i="1"/>
  <c r="AG92" i="1"/>
  <c r="AD176" i="1"/>
  <c r="AE176" i="1"/>
  <c r="AF176" i="1"/>
  <c r="AG176" i="1"/>
  <c r="AD165" i="1"/>
  <c r="AE165" i="1"/>
  <c r="AF165" i="1"/>
  <c r="AG165" i="1"/>
  <c r="AD107" i="1"/>
  <c r="AE107" i="1"/>
  <c r="AF107" i="1"/>
  <c r="AG107" i="1"/>
  <c r="AD12" i="1"/>
  <c r="AE12" i="1"/>
  <c r="AF12" i="1"/>
  <c r="AG12" i="1"/>
  <c r="AD47" i="1"/>
  <c r="AE47" i="1"/>
  <c r="AF47" i="1"/>
  <c r="AG47" i="1"/>
  <c r="AD169" i="1"/>
  <c r="AE169" i="1"/>
  <c r="AF169" i="1"/>
  <c r="AG169" i="1"/>
  <c r="AD141" i="1"/>
  <c r="AE141" i="1"/>
  <c r="AF141" i="1"/>
  <c r="AG141" i="1"/>
  <c r="AD157" i="1"/>
  <c r="AE157" i="1"/>
  <c r="AF157" i="1"/>
  <c r="AG157" i="1"/>
  <c r="AD158" i="1"/>
  <c r="AE158" i="1"/>
  <c r="AF158" i="1"/>
  <c r="AG158" i="1"/>
  <c r="AD132" i="1"/>
  <c r="AE132" i="1"/>
  <c r="AF132" i="1"/>
  <c r="AG132" i="1"/>
  <c r="AD20" i="1"/>
  <c r="AE20" i="1"/>
  <c r="AF20" i="1"/>
  <c r="AG20" i="1"/>
  <c r="AD69" i="1"/>
  <c r="AE69" i="1"/>
  <c r="AF69" i="1"/>
  <c r="AG69" i="1"/>
  <c r="AD133" i="1"/>
  <c r="AE133" i="1"/>
  <c r="AF133" i="1"/>
  <c r="AG133" i="1"/>
  <c r="AD192" i="1"/>
  <c r="AE192" i="1"/>
  <c r="AF192" i="1"/>
  <c r="AG192" i="1"/>
  <c r="AD135" i="1"/>
  <c r="AE135" i="1"/>
  <c r="AF135" i="1"/>
  <c r="AG135" i="1"/>
  <c r="Z24" i="1"/>
  <c r="Z108" i="1"/>
  <c r="X160" i="1"/>
  <c r="Y160" i="1"/>
  <c r="AA160" i="1"/>
  <c r="AA180" i="1"/>
  <c r="X113" i="1"/>
  <c r="Y113" i="1"/>
  <c r="Z113" i="1"/>
  <c r="AA113" i="1"/>
  <c r="X109" i="1"/>
  <c r="Y109" i="1"/>
  <c r="Z109" i="1"/>
  <c r="AA109" i="1"/>
  <c r="X159" i="1"/>
  <c r="Y159" i="1"/>
  <c r="Z159" i="1"/>
  <c r="AA159" i="1"/>
  <c r="X43" i="1"/>
  <c r="Y43" i="1"/>
  <c r="Z43" i="1"/>
  <c r="AA43" i="1"/>
  <c r="X167" i="1"/>
  <c r="Y167" i="1"/>
  <c r="Z167" i="1"/>
  <c r="AA167" i="1"/>
  <c r="X145" i="1"/>
  <c r="Y145" i="1"/>
  <c r="Z145" i="1"/>
  <c r="AA145" i="1"/>
  <c r="X204" i="1"/>
  <c r="Y204" i="1"/>
  <c r="Z204" i="1"/>
  <c r="AA204" i="1"/>
  <c r="X41" i="1"/>
  <c r="Y41" i="1"/>
  <c r="Z41" i="1"/>
  <c r="AA41" i="1"/>
  <c r="X202" i="1"/>
  <c r="Y202" i="1"/>
  <c r="Z202" i="1"/>
  <c r="AA202" i="1"/>
  <c r="X139" i="1"/>
  <c r="Y139" i="1"/>
  <c r="Z139" i="1"/>
  <c r="AA139" i="1"/>
  <c r="X118" i="1"/>
  <c r="Y118" i="1"/>
  <c r="Z118" i="1"/>
  <c r="AA118" i="1"/>
  <c r="X61" i="1"/>
  <c r="Y61" i="1"/>
  <c r="Z61" i="1"/>
  <c r="AA61" i="1"/>
  <c r="X104" i="1"/>
  <c r="Y104" i="1"/>
  <c r="Z104" i="1"/>
  <c r="AA104" i="1"/>
  <c r="X125" i="1"/>
  <c r="Y125" i="1"/>
  <c r="Z125" i="1"/>
  <c r="AA125" i="1"/>
  <c r="X193" i="1"/>
  <c r="Y193" i="1"/>
  <c r="Z193" i="1"/>
  <c r="AA193" i="1"/>
  <c r="X170" i="1"/>
  <c r="Y170" i="1"/>
  <c r="Z170" i="1"/>
  <c r="AA170" i="1"/>
  <c r="X60" i="1"/>
  <c r="Y60" i="1"/>
  <c r="Z60" i="1"/>
  <c r="AA60" i="1"/>
  <c r="X68" i="1"/>
  <c r="Y68" i="1"/>
  <c r="Z68" i="1"/>
  <c r="AA68" i="1"/>
  <c r="X106" i="1"/>
  <c r="Y106" i="1"/>
  <c r="Z106" i="1"/>
  <c r="AA106" i="1"/>
  <c r="X89" i="1"/>
  <c r="Y89" i="1"/>
  <c r="Z89" i="1"/>
  <c r="AA89" i="1"/>
  <c r="X97" i="1"/>
  <c r="Y97" i="1"/>
  <c r="Z97" i="1"/>
  <c r="AA97" i="1"/>
  <c r="X40" i="1"/>
  <c r="Y40" i="1"/>
  <c r="Z40" i="1"/>
  <c r="AA40" i="1"/>
  <c r="X191" i="1"/>
  <c r="Y191" i="1"/>
  <c r="Z191" i="1"/>
  <c r="AA191" i="1"/>
  <c r="X161" i="1"/>
  <c r="Y161" i="1"/>
  <c r="Z161" i="1"/>
  <c r="AA161" i="1"/>
  <c r="X164" i="1"/>
  <c r="Y164" i="1"/>
  <c r="Z164" i="1"/>
  <c r="AA164" i="1"/>
  <c r="X155" i="1"/>
  <c r="Y155" i="1"/>
  <c r="Z155" i="1"/>
  <c r="AA155" i="1"/>
  <c r="X54" i="1"/>
  <c r="Y54" i="1"/>
  <c r="Z54" i="1"/>
  <c r="AA54" i="1"/>
  <c r="X115" i="1"/>
  <c r="Y115" i="1"/>
  <c r="Z115" i="1"/>
  <c r="AA115" i="1"/>
  <c r="X114" i="1"/>
  <c r="Y114" i="1"/>
  <c r="Z114" i="1"/>
  <c r="AA114" i="1"/>
  <c r="X195" i="1"/>
  <c r="Y195" i="1"/>
  <c r="Z195" i="1"/>
  <c r="AA195" i="1"/>
  <c r="X182" i="1"/>
  <c r="Y182" i="1"/>
  <c r="Z182" i="1"/>
  <c r="AA182" i="1"/>
  <c r="X63" i="1"/>
  <c r="Y63" i="1"/>
  <c r="Z63" i="1"/>
  <c r="AA63" i="1"/>
  <c r="X134" i="1"/>
  <c r="Y134" i="1"/>
  <c r="Z134" i="1"/>
  <c r="AA134" i="1"/>
  <c r="X197" i="1"/>
  <c r="Y197" i="1"/>
  <c r="Z197" i="1"/>
  <c r="AA197" i="1"/>
  <c r="X152" i="1"/>
  <c r="Y152" i="1"/>
  <c r="Z152" i="1"/>
  <c r="AA152" i="1"/>
  <c r="X138" i="1"/>
  <c r="Y138" i="1"/>
  <c r="Z138" i="1"/>
  <c r="AA138" i="1"/>
  <c r="X58" i="1"/>
  <c r="Y58" i="1"/>
  <c r="Z58" i="1"/>
  <c r="AA58" i="1"/>
  <c r="X188" i="1"/>
  <c r="Y188" i="1"/>
  <c r="Z188" i="1"/>
  <c r="AA188" i="1"/>
  <c r="X189" i="1"/>
  <c r="Y189" i="1"/>
  <c r="Z189" i="1"/>
  <c r="AA189" i="1"/>
  <c r="X190" i="1"/>
  <c r="Y190" i="1"/>
  <c r="Z190" i="1"/>
  <c r="AA190" i="1"/>
  <c r="X87" i="1"/>
  <c r="Y87" i="1"/>
  <c r="Z87" i="1"/>
  <c r="AA87" i="1"/>
  <c r="X203" i="1"/>
  <c r="Y203" i="1"/>
  <c r="Z203" i="1"/>
  <c r="AA203" i="1"/>
  <c r="X111" i="1"/>
  <c r="Y111" i="1"/>
  <c r="Z111" i="1"/>
  <c r="AA111" i="1"/>
  <c r="X178" i="1"/>
  <c r="Y178" i="1"/>
  <c r="Z178" i="1"/>
  <c r="AA178" i="1"/>
  <c r="X27" i="1"/>
  <c r="Y27" i="1"/>
  <c r="Z27" i="1"/>
  <c r="AA27" i="1"/>
  <c r="X23" i="1"/>
  <c r="Y23" i="1"/>
  <c r="Z23" i="1"/>
  <c r="AA23" i="1"/>
  <c r="X7" i="1"/>
  <c r="Y7" i="1"/>
  <c r="Z7" i="1"/>
  <c r="AA7" i="1"/>
  <c r="X153" i="1"/>
  <c r="Y153" i="1"/>
  <c r="Z153" i="1"/>
  <c r="AA153" i="1"/>
  <c r="X9" i="1"/>
  <c r="Y9" i="1"/>
  <c r="Z9" i="1"/>
  <c r="AA9" i="1"/>
  <c r="X105" i="1"/>
  <c r="Y105" i="1"/>
  <c r="Z105" i="1"/>
  <c r="AA105" i="1"/>
  <c r="X95" i="1"/>
  <c r="Y95" i="1"/>
  <c r="Z95" i="1"/>
  <c r="AA95" i="1"/>
  <c r="X198" i="1"/>
  <c r="Y198" i="1"/>
  <c r="Z198" i="1"/>
  <c r="AA198" i="1"/>
  <c r="X147" i="1"/>
  <c r="Y147" i="1"/>
  <c r="Z147" i="1"/>
  <c r="AA147" i="1"/>
  <c r="X205" i="1"/>
  <c r="Y205" i="1"/>
  <c r="Z205" i="1"/>
  <c r="AA205" i="1"/>
  <c r="X73" i="1"/>
  <c r="Y73" i="1"/>
  <c r="Z73" i="1"/>
  <c r="AA73" i="1"/>
  <c r="X110" i="1"/>
  <c r="Y110" i="1"/>
  <c r="Z110" i="1"/>
  <c r="AA110" i="1"/>
  <c r="X88" i="1"/>
  <c r="Y88" i="1"/>
  <c r="Z88" i="1"/>
  <c r="AA88" i="1"/>
  <c r="X166" i="1"/>
  <c r="Y166" i="1"/>
  <c r="Z166" i="1"/>
  <c r="AA166" i="1"/>
  <c r="X156" i="1"/>
  <c r="Y156" i="1"/>
  <c r="Z156" i="1"/>
  <c r="AA156" i="1"/>
  <c r="X120" i="1"/>
  <c r="Y120" i="1"/>
  <c r="Z120" i="1"/>
  <c r="AA120" i="1"/>
  <c r="X66" i="1"/>
  <c r="Y66" i="1"/>
  <c r="Z66" i="1"/>
  <c r="AA66" i="1"/>
  <c r="X181" i="1"/>
  <c r="Y181" i="1"/>
  <c r="Z181" i="1"/>
  <c r="AA181" i="1"/>
  <c r="X22" i="1"/>
  <c r="Y22" i="1"/>
  <c r="Z22" i="1"/>
  <c r="AA22" i="1"/>
  <c r="X187" i="1"/>
  <c r="Y187" i="1"/>
  <c r="Z187" i="1"/>
  <c r="AA187" i="1"/>
  <c r="X8" i="1"/>
  <c r="Y8" i="1"/>
  <c r="Z8" i="1"/>
  <c r="AA8" i="1"/>
  <c r="X142" i="1"/>
  <c r="Y142" i="1"/>
  <c r="Z142" i="1"/>
  <c r="AA142" i="1"/>
  <c r="X183" i="1"/>
  <c r="Y183" i="1"/>
  <c r="Z183" i="1"/>
  <c r="AA183" i="1"/>
  <c r="X186" i="1"/>
  <c r="Y186" i="1"/>
  <c r="Z186" i="1"/>
  <c r="AA186" i="1"/>
  <c r="X103" i="1"/>
  <c r="Y103" i="1"/>
  <c r="Z103" i="1"/>
  <c r="AA103" i="1"/>
  <c r="X174" i="1"/>
  <c r="Y174" i="1"/>
  <c r="Z174" i="1"/>
  <c r="AA174" i="1"/>
  <c r="X168" i="1"/>
  <c r="Y168" i="1"/>
  <c r="Z168" i="1"/>
  <c r="AA168" i="1"/>
  <c r="X112" i="1"/>
  <c r="Y112" i="1"/>
  <c r="Z112" i="1"/>
  <c r="AA112" i="1"/>
  <c r="X185" i="1"/>
  <c r="Y185" i="1"/>
  <c r="Z185" i="1"/>
  <c r="AA185" i="1"/>
  <c r="X194" i="1"/>
  <c r="Y194" i="1"/>
  <c r="Z194" i="1"/>
  <c r="AA194" i="1"/>
  <c r="X149" i="1"/>
  <c r="Y149" i="1"/>
  <c r="Z149" i="1"/>
  <c r="AA149" i="1"/>
  <c r="X173" i="1"/>
  <c r="Y173" i="1"/>
  <c r="Z173" i="1"/>
  <c r="AA173" i="1"/>
  <c r="X92" i="1"/>
  <c r="Y92" i="1"/>
  <c r="Z92" i="1"/>
  <c r="AA92" i="1"/>
  <c r="X176" i="1"/>
  <c r="Y176" i="1"/>
  <c r="Z176" i="1"/>
  <c r="AA176" i="1"/>
  <c r="X165" i="1"/>
  <c r="Y165" i="1"/>
  <c r="Z165" i="1"/>
  <c r="AA165" i="1"/>
  <c r="X107" i="1"/>
  <c r="Y107" i="1"/>
  <c r="Z107" i="1"/>
  <c r="AA107" i="1"/>
  <c r="X12" i="1"/>
  <c r="Y12" i="1"/>
  <c r="Z12" i="1"/>
  <c r="AA12" i="1"/>
  <c r="X47" i="1"/>
  <c r="Y47" i="1"/>
  <c r="Z47" i="1"/>
  <c r="AA47" i="1"/>
  <c r="X169" i="1"/>
  <c r="Y169" i="1"/>
  <c r="Z169" i="1"/>
  <c r="AA169" i="1"/>
  <c r="X141" i="1"/>
  <c r="Y141" i="1"/>
  <c r="Z141" i="1"/>
  <c r="AA141" i="1"/>
  <c r="X157" i="1"/>
  <c r="Y157" i="1"/>
  <c r="Z157" i="1"/>
  <c r="AA157" i="1"/>
  <c r="X158" i="1"/>
  <c r="Y158" i="1"/>
  <c r="Z158" i="1"/>
  <c r="AA158" i="1"/>
  <c r="X132" i="1"/>
  <c r="Y132" i="1"/>
  <c r="Z132" i="1"/>
  <c r="AA132" i="1"/>
  <c r="X20" i="1"/>
  <c r="Y20" i="1"/>
  <c r="Z20" i="1"/>
  <c r="AA20" i="1"/>
  <c r="X69" i="1"/>
  <c r="Y69" i="1"/>
  <c r="Z69" i="1"/>
  <c r="AA69" i="1"/>
  <c r="X133" i="1"/>
  <c r="Y133" i="1"/>
  <c r="Z133" i="1"/>
  <c r="AA133" i="1"/>
  <c r="X192" i="1"/>
  <c r="Y192" i="1"/>
  <c r="Z192" i="1"/>
  <c r="AA192" i="1"/>
  <c r="X135" i="1"/>
  <c r="Y135" i="1"/>
  <c r="Z135" i="1"/>
  <c r="AA135" i="1"/>
  <c r="P5" i="14"/>
  <c r="S5" i="14" s="1"/>
  <c r="P3" i="14"/>
  <c r="S3" i="14" s="1"/>
  <c r="AG2" i="15"/>
  <c r="AF2" i="15"/>
  <c r="AE2" i="15"/>
  <c r="AD2" i="15"/>
  <c r="AC2" i="15"/>
  <c r="AB2" i="15"/>
  <c r="AA2" i="15"/>
  <c r="Z2" i="15"/>
  <c r="Y2" i="15"/>
  <c r="X2" i="15"/>
  <c r="P7" i="14"/>
  <c r="S7" i="14" s="1"/>
  <c r="P9" i="14"/>
  <c r="S9" i="14" s="1"/>
  <c r="P10" i="14"/>
  <c r="S10" i="14" s="1"/>
  <c r="P11" i="14"/>
  <c r="S11" i="14" s="1"/>
  <c r="P13" i="14"/>
  <c r="S13" i="14" s="1"/>
  <c r="P15" i="14"/>
  <c r="S15" i="14" s="1"/>
  <c r="P17" i="14"/>
  <c r="S17" i="14" s="1"/>
  <c r="P19" i="14"/>
  <c r="S19" i="14" s="1"/>
  <c r="P21" i="14"/>
  <c r="S21" i="14" s="1"/>
  <c r="P23" i="14"/>
  <c r="S23" i="14" s="1"/>
  <c r="P25" i="14"/>
  <c r="S25" i="14" s="1"/>
  <c r="P27" i="14"/>
  <c r="S27" i="14" s="1"/>
  <c r="Z29" i="5"/>
  <c r="X38" i="5"/>
  <c r="Y38" i="5"/>
  <c r="AA38" i="5"/>
  <c r="X39" i="5"/>
  <c r="Y39" i="5"/>
  <c r="AA39" i="5"/>
  <c r="X40" i="5"/>
  <c r="Y40" i="5"/>
  <c r="AA40" i="5"/>
  <c r="X65" i="5"/>
  <c r="Y65" i="5"/>
  <c r="AA65" i="5"/>
  <c r="X52" i="5"/>
  <c r="Y52" i="5"/>
  <c r="Z52" i="5"/>
  <c r="AA52" i="5"/>
  <c r="X61" i="5"/>
  <c r="Y61" i="5"/>
  <c r="AA61" i="5"/>
  <c r="X71" i="5"/>
  <c r="Y71" i="5"/>
  <c r="AA71" i="5"/>
  <c r="X74" i="5"/>
  <c r="Y74" i="5"/>
  <c r="AA74" i="5"/>
  <c r="X64" i="5"/>
  <c r="Y64" i="5"/>
  <c r="AA64" i="5"/>
  <c r="X67" i="5"/>
  <c r="Y67" i="5"/>
  <c r="AA67" i="5"/>
  <c r="X68" i="5"/>
  <c r="Y68" i="5"/>
  <c r="Z68" i="5"/>
  <c r="AA68" i="5"/>
  <c r="Z75" i="5"/>
  <c r="X79" i="5"/>
  <c r="Y79" i="5"/>
  <c r="AA79" i="5"/>
  <c r="X63" i="5"/>
  <c r="Y63" i="5"/>
  <c r="Z63" i="5"/>
  <c r="AA63" i="5"/>
  <c r="X42" i="5"/>
  <c r="Y42" i="5"/>
  <c r="Z42" i="5"/>
  <c r="AA42" i="5"/>
  <c r="X80" i="5"/>
  <c r="Y80" i="5"/>
  <c r="Z80" i="5"/>
  <c r="AA80" i="5"/>
  <c r="X21" i="5"/>
  <c r="Y21" i="5"/>
  <c r="Z21" i="5"/>
  <c r="AA21" i="5"/>
  <c r="X11" i="5"/>
  <c r="Y11" i="5"/>
  <c r="Z11" i="5"/>
  <c r="AA11" i="5"/>
  <c r="X30" i="5"/>
  <c r="Y30" i="5"/>
  <c r="Z30" i="5"/>
  <c r="AA30" i="5"/>
  <c r="X20" i="5"/>
  <c r="Y20" i="5"/>
  <c r="Z20" i="5"/>
  <c r="AA20" i="5"/>
  <c r="X35" i="5"/>
  <c r="Y35" i="5"/>
  <c r="Z35" i="5"/>
  <c r="AA35" i="5"/>
  <c r="X77" i="5"/>
  <c r="Y77" i="5"/>
  <c r="Z77" i="5"/>
  <c r="AA77" i="5"/>
  <c r="X66" i="5"/>
  <c r="Y66" i="5"/>
  <c r="Z66" i="5"/>
  <c r="AA66" i="5"/>
  <c r="X51" i="5"/>
  <c r="Y51" i="5"/>
  <c r="Z51" i="5"/>
  <c r="AA51" i="5"/>
  <c r="X55" i="5"/>
  <c r="Y55" i="5"/>
  <c r="Z55" i="5"/>
  <c r="AA55" i="5"/>
  <c r="X69" i="5"/>
  <c r="Y69" i="5"/>
  <c r="Z69" i="5"/>
  <c r="AA69" i="5"/>
  <c r="X38" i="6"/>
  <c r="Y38" i="6"/>
  <c r="X42" i="6"/>
  <c r="Y42" i="6"/>
  <c r="AA42" i="6"/>
  <c r="AA48" i="6"/>
  <c r="X50" i="6"/>
  <c r="Y50" i="6"/>
  <c r="AA50" i="6"/>
  <c r="X45" i="6"/>
  <c r="Y45" i="6"/>
  <c r="Z45" i="6"/>
  <c r="AA45" i="6"/>
  <c r="X43" i="6"/>
  <c r="Y43" i="6"/>
  <c r="AA43" i="6"/>
  <c r="X65" i="6"/>
  <c r="Y65" i="6"/>
  <c r="AA65" i="6"/>
  <c r="X47" i="6"/>
  <c r="Y47" i="6"/>
  <c r="Z47" i="6"/>
  <c r="AA47" i="6"/>
  <c r="X60" i="6"/>
  <c r="Y60" i="6"/>
  <c r="Z60" i="6"/>
  <c r="AA60" i="6"/>
  <c r="X55" i="6"/>
  <c r="Y55" i="6"/>
  <c r="Z55" i="6"/>
  <c r="AA55" i="6"/>
  <c r="X61" i="6"/>
  <c r="Y61" i="6"/>
  <c r="Z61" i="6"/>
  <c r="AA61" i="6"/>
  <c r="X8" i="6"/>
  <c r="Y8" i="6"/>
  <c r="Z8" i="6"/>
  <c r="AA8" i="6"/>
  <c r="X28" i="6"/>
  <c r="Y28" i="6"/>
  <c r="Z28" i="6"/>
  <c r="AA28" i="6"/>
  <c r="X51" i="6"/>
  <c r="Y51" i="6"/>
  <c r="Z51" i="6"/>
  <c r="AA51" i="6"/>
  <c r="X66" i="6"/>
  <c r="Y66" i="6"/>
  <c r="Z66" i="6"/>
  <c r="AA66" i="6"/>
  <c r="X72" i="6"/>
  <c r="Y72" i="6"/>
  <c r="Z72" i="6"/>
  <c r="AA72" i="6"/>
  <c r="X5" i="6"/>
  <c r="Y5" i="6"/>
  <c r="Z5" i="6"/>
  <c r="AA5" i="6"/>
  <c r="X27" i="6"/>
  <c r="Y27" i="6"/>
  <c r="Z27" i="6"/>
  <c r="AA27" i="6"/>
  <c r="X34" i="6"/>
  <c r="Y34" i="6"/>
  <c r="Z34" i="6"/>
  <c r="AA34" i="6"/>
  <c r="X21" i="6"/>
  <c r="Y21" i="6"/>
  <c r="Z21" i="6"/>
  <c r="AA21" i="6"/>
  <c r="X62" i="6"/>
  <c r="Y62" i="6"/>
  <c r="Z62" i="6"/>
  <c r="AA62" i="6"/>
  <c r="X59" i="6"/>
  <c r="Y59" i="6"/>
  <c r="Z59" i="6"/>
  <c r="AA59" i="6"/>
  <c r="X46" i="6"/>
  <c r="Y46" i="6"/>
  <c r="Z46" i="6"/>
  <c r="AA46" i="6"/>
  <c r="X7" i="6"/>
  <c r="Y7" i="6"/>
  <c r="Z7" i="6"/>
  <c r="AA7" i="6"/>
  <c r="X56" i="6"/>
  <c r="Y56" i="6"/>
  <c r="Z56" i="6"/>
  <c r="AA56" i="6"/>
  <c r="X58" i="6"/>
  <c r="Y58" i="6"/>
  <c r="Z58" i="6"/>
  <c r="AA58" i="6"/>
  <c r="X96" i="4"/>
  <c r="Y96" i="4"/>
  <c r="Z96" i="4"/>
  <c r="AA96" i="4"/>
  <c r="X100" i="4"/>
  <c r="Y100" i="4"/>
  <c r="Z100" i="4"/>
  <c r="AA100" i="4"/>
  <c r="X82" i="4"/>
  <c r="Y82" i="4"/>
  <c r="AA82" i="4"/>
  <c r="X95" i="4"/>
  <c r="Y95" i="4"/>
  <c r="Z95" i="4"/>
  <c r="AA95" i="4"/>
  <c r="X87" i="4"/>
  <c r="Y87" i="4"/>
  <c r="AA87" i="4"/>
  <c r="X71" i="4"/>
  <c r="Y71" i="4"/>
  <c r="Z71" i="4"/>
  <c r="AA71" i="4"/>
  <c r="X69" i="4"/>
  <c r="Y69" i="4"/>
  <c r="Z69" i="4"/>
  <c r="AA69" i="4"/>
  <c r="X24" i="4"/>
  <c r="Y24" i="4"/>
  <c r="Z24" i="4"/>
  <c r="AA24" i="4"/>
  <c r="X83" i="4"/>
  <c r="Y83" i="4"/>
  <c r="Z83" i="4"/>
  <c r="AA83" i="4"/>
  <c r="X105" i="4"/>
  <c r="Y105" i="4"/>
  <c r="Z105" i="4"/>
  <c r="AA105" i="4"/>
  <c r="X111" i="4"/>
  <c r="Y111" i="4"/>
  <c r="Z111" i="4"/>
  <c r="AA111" i="4"/>
  <c r="X49" i="4"/>
  <c r="Y49" i="4"/>
  <c r="Z49" i="4"/>
  <c r="AA49" i="4"/>
  <c r="X12" i="4"/>
  <c r="Y12" i="4"/>
  <c r="Z12" i="4"/>
  <c r="AA12" i="4"/>
  <c r="X109" i="4"/>
  <c r="Y109" i="4"/>
  <c r="Z109" i="4"/>
  <c r="AA109" i="4"/>
  <c r="X43" i="4"/>
  <c r="Y43" i="4"/>
  <c r="Z43" i="4"/>
  <c r="AA43" i="4"/>
  <c r="X38" i="4"/>
  <c r="Y38" i="4"/>
  <c r="Z38" i="4"/>
  <c r="AA38" i="4"/>
  <c r="X97" i="4"/>
  <c r="Y97" i="4"/>
  <c r="Z97" i="4"/>
  <c r="AA97" i="4"/>
  <c r="X86" i="4"/>
  <c r="Y86" i="4"/>
  <c r="Z86" i="4"/>
  <c r="AA86" i="4"/>
  <c r="X77" i="4"/>
  <c r="Y77" i="4"/>
  <c r="Z77" i="4"/>
  <c r="AA77" i="4"/>
  <c r="X104" i="4"/>
  <c r="Y104" i="4"/>
  <c r="Z104" i="4"/>
  <c r="AA104" i="4"/>
  <c r="X85" i="4"/>
  <c r="Y85" i="4"/>
  <c r="Z85" i="4"/>
  <c r="AA85" i="4"/>
  <c r="X103" i="4"/>
  <c r="Y103" i="4"/>
  <c r="Z103" i="4"/>
  <c r="AA103" i="4"/>
  <c r="X106" i="4"/>
  <c r="Y106" i="4"/>
  <c r="Z106" i="4"/>
  <c r="AA106" i="4"/>
  <c r="X54" i="4"/>
  <c r="Y54" i="4"/>
  <c r="Z54" i="4"/>
  <c r="AA54" i="4"/>
  <c r="X99" i="4"/>
  <c r="Y99" i="4"/>
  <c r="Z99" i="4"/>
  <c r="AA99" i="4"/>
  <c r="X107" i="4"/>
  <c r="Y107" i="4"/>
  <c r="Z107" i="4"/>
  <c r="AA107" i="4"/>
  <c r="X110" i="4"/>
  <c r="Y110" i="4"/>
  <c r="Z110" i="4"/>
  <c r="AA110" i="4"/>
  <c r="X34" i="4"/>
  <c r="Y34" i="4"/>
  <c r="Z34" i="4"/>
  <c r="AA34" i="4"/>
  <c r="X108" i="4"/>
  <c r="Y108" i="4"/>
  <c r="Z108" i="4"/>
  <c r="AA108" i="4"/>
  <c r="X102" i="4"/>
  <c r="Y102" i="4"/>
  <c r="Z102" i="4"/>
  <c r="AA102" i="4"/>
  <c r="B93" i="8"/>
  <c r="B82" i="1"/>
  <c r="B128" i="1"/>
  <c r="B119" i="1"/>
  <c r="B140" i="1"/>
  <c r="P19" i="5"/>
  <c r="P7" i="5"/>
  <c r="P2" i="5"/>
  <c r="P65" i="4"/>
  <c r="P87" i="4"/>
  <c r="P85" i="4"/>
  <c r="P93" i="4"/>
  <c r="P94" i="4"/>
  <c r="P83" i="4"/>
  <c r="P71" i="4"/>
  <c r="P64" i="4"/>
  <c r="P57" i="4"/>
  <c r="P49" i="4"/>
  <c r="P37" i="4"/>
  <c r="P31" i="4"/>
  <c r="P22" i="4"/>
  <c r="P15" i="4"/>
  <c r="P7" i="4"/>
  <c r="P95" i="4"/>
  <c r="P110" i="4"/>
  <c r="P111" i="4"/>
  <c r="P106" i="4"/>
  <c r="P109" i="4"/>
  <c r="P104" i="4"/>
  <c r="P98" i="4"/>
  <c r="P102" i="4"/>
  <c r="P99" i="4"/>
  <c r="P103" i="4"/>
  <c r="P97" i="4"/>
  <c r="P90" i="4"/>
  <c r="P92" i="4"/>
  <c r="P84" i="4"/>
  <c r="P86" i="4"/>
  <c r="P88" i="4"/>
  <c r="P80" i="4"/>
  <c r="P81" i="4"/>
  <c r="P55" i="4"/>
  <c r="P70" i="4"/>
  <c r="P74" i="4"/>
  <c r="P59" i="4"/>
  <c r="P63" i="4"/>
  <c r="P66" i="4"/>
  <c r="P54" i="4"/>
  <c r="P58" i="4"/>
  <c r="P62" i="4"/>
  <c r="P46" i="4"/>
  <c r="P53" i="4"/>
  <c r="P51" i="4"/>
  <c r="P47" i="4"/>
  <c r="P48" i="4"/>
  <c r="P45" i="4"/>
  <c r="P42" i="4"/>
  <c r="P43" i="4"/>
  <c r="P39" i="4"/>
  <c r="P36" i="4"/>
  <c r="P35" i="4"/>
  <c r="P32" i="4"/>
  <c r="P30" i="4"/>
  <c r="P27" i="4"/>
  <c r="P26" i="4"/>
  <c r="P21" i="4"/>
  <c r="P19" i="4"/>
  <c r="P18" i="4"/>
  <c r="P16" i="4"/>
  <c r="P12" i="4"/>
  <c r="P11" i="4"/>
  <c r="P13" i="4"/>
  <c r="P8" i="4"/>
  <c r="P4" i="4"/>
  <c r="P5" i="4"/>
  <c r="P24" i="4"/>
  <c r="P6" i="4"/>
  <c r="P2" i="4"/>
  <c r="P70" i="6"/>
  <c r="P66" i="6"/>
  <c r="P56" i="6"/>
  <c r="P65" i="6"/>
  <c r="P49" i="6"/>
  <c r="P52" i="6"/>
  <c r="P48" i="6"/>
  <c r="P47" i="6"/>
  <c r="P43" i="6"/>
  <c r="P35" i="6"/>
  <c r="P33" i="6"/>
  <c r="P31" i="6"/>
  <c r="P21" i="6"/>
  <c r="P18" i="6"/>
  <c r="P9" i="6"/>
  <c r="P8" i="6"/>
  <c r="P5" i="6"/>
  <c r="P71" i="6"/>
  <c r="P59" i="6"/>
  <c r="P64" i="6"/>
  <c r="P63" i="6"/>
  <c r="P50" i="6"/>
  <c r="P36" i="6"/>
  <c r="P7" i="6"/>
  <c r="P25" i="6"/>
  <c r="P34" i="6"/>
  <c r="P19" i="6"/>
  <c r="P15" i="6"/>
  <c r="P10" i="6"/>
  <c r="P38" i="1"/>
  <c r="P50" i="1"/>
  <c r="P17" i="1"/>
  <c r="P7" i="1"/>
  <c r="P23" i="1"/>
  <c r="P26" i="1"/>
  <c r="P20" i="1"/>
  <c r="P14" i="1"/>
  <c r="P11" i="1"/>
  <c r="P6" i="1"/>
  <c r="P162" i="1"/>
  <c r="P179" i="1"/>
  <c r="P127" i="1"/>
  <c r="P24" i="1"/>
  <c r="P19" i="1"/>
  <c r="P15" i="1"/>
  <c r="P12" i="1"/>
  <c r="P5" i="1"/>
  <c r="P3" i="1"/>
  <c r="P55" i="8"/>
  <c r="P90" i="8"/>
  <c r="P11" i="10"/>
  <c r="P26" i="10"/>
  <c r="P85" i="1"/>
  <c r="P196" i="1"/>
  <c r="P200" i="1"/>
  <c r="P154" i="1"/>
  <c r="P177" i="1"/>
  <c r="P37" i="1"/>
  <c r="P148" i="1"/>
  <c r="P121" i="1"/>
  <c r="P180" i="1"/>
  <c r="P78" i="1"/>
  <c r="P194" i="1"/>
  <c r="P181" i="1"/>
  <c r="P28" i="1"/>
  <c r="P189" i="1"/>
  <c r="P63" i="1"/>
  <c r="P100" i="1"/>
  <c r="P51" i="1"/>
  <c r="P45" i="1"/>
  <c r="P40" i="1"/>
  <c r="P86" i="1"/>
  <c r="P139" i="1"/>
  <c r="P145" i="1"/>
  <c r="P109" i="1"/>
  <c r="P38" i="6"/>
  <c r="P11" i="6"/>
  <c r="P4" i="6"/>
  <c r="P6" i="9"/>
  <c r="P41" i="9"/>
  <c r="P20" i="9"/>
  <c r="P35" i="9"/>
  <c r="P24" i="9"/>
  <c r="P32" i="9"/>
  <c r="P51" i="9"/>
  <c r="P16" i="9"/>
  <c r="P54" i="9"/>
  <c r="P11" i="9"/>
  <c r="P22" i="9"/>
  <c r="P47" i="9"/>
  <c r="P24" i="5"/>
  <c r="P16" i="5"/>
  <c r="P8" i="5"/>
  <c r="P78" i="5"/>
  <c r="P59" i="5"/>
  <c r="P5" i="10"/>
  <c r="P6" i="10"/>
  <c r="P28" i="10"/>
  <c r="P21" i="10"/>
  <c r="P17" i="10"/>
  <c r="P24" i="10"/>
  <c r="P9" i="10"/>
  <c r="P2" i="10"/>
  <c r="P79" i="8"/>
  <c r="P80" i="1"/>
  <c r="P98" i="1"/>
  <c r="P166" i="1"/>
  <c r="P110" i="1"/>
  <c r="P172" i="1"/>
  <c r="P160" i="1"/>
  <c r="P188" i="1"/>
  <c r="P54" i="1"/>
  <c r="P116" i="1"/>
  <c r="P106" i="1"/>
  <c r="P48" i="1"/>
  <c r="P79" i="1"/>
  <c r="P169" i="1"/>
  <c r="P119" i="1"/>
  <c r="P94" i="1"/>
  <c r="P174" i="1"/>
  <c r="P83" i="1"/>
  <c r="P61" i="5"/>
  <c r="P57" i="5"/>
  <c r="P53" i="5"/>
  <c r="P40" i="5"/>
  <c r="P37" i="5"/>
  <c r="P67" i="5"/>
  <c r="P77" i="5"/>
  <c r="P79" i="5"/>
  <c r="P71" i="5"/>
  <c r="P63" i="5"/>
  <c r="P76" i="5"/>
  <c r="P46" i="5"/>
  <c r="P42" i="5"/>
  <c r="P45" i="5"/>
  <c r="P41" i="5"/>
  <c r="P31" i="5"/>
  <c r="P72" i="5"/>
  <c r="P64" i="5"/>
  <c r="P70" i="5"/>
  <c r="P28" i="5"/>
  <c r="P52" i="5"/>
  <c r="P56" i="5"/>
  <c r="P51" i="6"/>
  <c r="P45" i="6"/>
  <c r="P44" i="6"/>
  <c r="P39" i="6"/>
  <c r="P184" i="1"/>
  <c r="P36" i="1"/>
  <c r="P137" i="1"/>
  <c r="P30" i="1"/>
  <c r="P33" i="1"/>
  <c r="P56" i="1"/>
  <c r="P95" i="1"/>
  <c r="P171" i="1"/>
  <c r="P59" i="1"/>
  <c r="P124" i="1"/>
  <c r="P152" i="1"/>
  <c r="P197" i="1"/>
  <c r="P29" i="1"/>
  <c r="P161" i="1"/>
  <c r="P191" i="1"/>
  <c r="P89" i="1"/>
  <c r="P131" i="1"/>
  <c r="P96" i="1"/>
  <c r="P104" i="1"/>
  <c r="P52" i="1"/>
  <c r="P167" i="1"/>
  <c r="P159" i="1"/>
  <c r="P199" i="1"/>
  <c r="P21" i="1"/>
  <c r="P164" i="1"/>
  <c r="P175" i="1"/>
  <c r="P144" i="1"/>
  <c r="P16" i="1"/>
  <c r="P8" i="1"/>
  <c r="P2" i="1"/>
  <c r="P68" i="5"/>
  <c r="P21" i="5"/>
  <c r="P25" i="5"/>
  <c r="P23" i="5"/>
  <c r="P32" i="5"/>
  <c r="P17" i="5"/>
  <c r="P15" i="5"/>
  <c r="P13" i="5"/>
  <c r="P11" i="5"/>
  <c r="P9" i="5"/>
  <c r="P5" i="5"/>
  <c r="P66" i="5"/>
  <c r="P55" i="5"/>
  <c r="P67" i="6"/>
  <c r="P24" i="6"/>
  <c r="P12" i="6"/>
  <c r="P58" i="6"/>
  <c r="P14" i="6"/>
  <c r="P17" i="6"/>
  <c r="P62" i="1"/>
  <c r="P129" i="1"/>
  <c r="P192" i="1"/>
  <c r="P165" i="1"/>
  <c r="P150" i="1"/>
  <c r="P201" i="1"/>
  <c r="P25" i="1"/>
  <c r="P18" i="1"/>
  <c r="P4" i="1"/>
  <c r="P155" i="1"/>
  <c r="P35" i="1"/>
  <c r="P57" i="1"/>
  <c r="P143" i="1"/>
  <c r="P206" i="1"/>
  <c r="P146" i="1"/>
  <c r="P27" i="1"/>
  <c r="P13" i="1"/>
  <c r="P10" i="1"/>
  <c r="P9" i="1"/>
  <c r="P111" i="1"/>
  <c r="P74" i="1"/>
  <c r="P122" i="1"/>
  <c r="P107" i="1"/>
  <c r="P31" i="1"/>
  <c r="P87" i="1"/>
  <c r="P46" i="1"/>
  <c r="P55" i="1"/>
  <c r="P102" i="1"/>
  <c r="P195" i="1"/>
  <c r="P178" i="1"/>
  <c r="P72" i="1"/>
  <c r="P105" i="1"/>
  <c r="P142" i="1"/>
  <c r="P22" i="1"/>
  <c r="P66" i="1"/>
  <c r="P64" i="1"/>
  <c r="P133" i="1"/>
  <c r="P158" i="1"/>
  <c r="P185" i="1"/>
  <c r="P126" i="1"/>
  <c r="P134" i="1"/>
  <c r="P60" i="1"/>
  <c r="P170" i="1"/>
  <c r="P99" i="1"/>
  <c r="P82" i="1"/>
  <c r="P93" i="1"/>
  <c r="P117" i="1"/>
  <c r="P205" i="1"/>
  <c r="P156" i="1"/>
  <c r="P173" i="1"/>
  <c r="P47" i="1"/>
  <c r="P135" i="1"/>
  <c r="P132" i="1"/>
  <c r="P75" i="1"/>
  <c r="P141" i="1"/>
  <c r="P81" i="1"/>
  <c r="P76" i="1"/>
  <c r="P92" i="1"/>
  <c r="P149" i="1"/>
  <c r="P187" i="1"/>
  <c r="P58" i="1"/>
  <c r="P39" i="1"/>
  <c r="P97" i="1"/>
  <c r="P49" i="1"/>
  <c r="P130" i="1"/>
  <c r="P190" i="1"/>
  <c r="P183" i="1"/>
  <c r="P176" i="1"/>
  <c r="P108" i="1"/>
  <c r="P203" i="1"/>
  <c r="P77" i="1"/>
  <c r="P103" i="1"/>
  <c r="P186" i="1"/>
  <c r="P88" i="1"/>
  <c r="P198" i="1"/>
  <c r="P153" i="1"/>
  <c r="P168" i="1"/>
  <c r="P151" i="1"/>
  <c r="P44" i="1"/>
  <c r="P84" i="1"/>
  <c r="P71" i="1"/>
  <c r="P91" i="1"/>
  <c r="P128" i="1"/>
  <c r="P61" i="1"/>
  <c r="P138" i="1"/>
  <c r="P120" i="1"/>
  <c r="P112" i="1"/>
  <c r="P32" i="1"/>
  <c r="P67" i="1"/>
  <c r="P101" i="1"/>
  <c r="P140" i="1"/>
  <c r="P114" i="1"/>
  <c r="P157" i="1"/>
  <c r="P69" i="1"/>
  <c r="P4" i="10"/>
  <c r="P10" i="10"/>
  <c r="P23" i="10"/>
  <c r="P13" i="10"/>
  <c r="P27" i="10"/>
  <c r="P25" i="10"/>
  <c r="P45" i="9"/>
  <c r="P43" i="9"/>
  <c r="P50" i="9"/>
  <c r="P46" i="9"/>
  <c r="P49" i="9"/>
  <c r="P19" i="9"/>
  <c r="P18" i="9"/>
  <c r="P10" i="9"/>
  <c r="P12" i="9"/>
  <c r="P48" i="9"/>
  <c r="P34" i="9"/>
  <c r="P53" i="9"/>
  <c r="P55" i="9"/>
  <c r="P2" i="9"/>
  <c r="P42" i="9"/>
  <c r="W25" i="18" l="1"/>
  <c r="T17" i="18"/>
  <c r="W21" i="18"/>
  <c r="U14" i="18"/>
  <c r="G25" i="18"/>
  <c r="G22" i="18"/>
  <c r="W22" i="18"/>
  <c r="R22" i="18"/>
  <c r="E22" i="18" s="1"/>
  <c r="R19" i="18"/>
  <c r="E19" i="18" s="1"/>
  <c r="R27" i="18"/>
  <c r="E27" i="18" s="1"/>
  <c r="U22" i="18"/>
  <c r="G19" i="18"/>
  <c r="T5" i="18"/>
  <c r="U15" i="18"/>
  <c r="P52" i="8"/>
  <c r="P45" i="8"/>
  <c r="P86" i="8"/>
  <c r="P60" i="8"/>
  <c r="P93" i="8"/>
  <c r="P9" i="8"/>
  <c r="P7" i="8"/>
  <c r="P5" i="8"/>
  <c r="P3" i="8"/>
  <c r="P51" i="8"/>
  <c r="P49" i="8"/>
  <c r="P95" i="8"/>
  <c r="P88" i="8"/>
  <c r="P77" i="8"/>
  <c r="P72" i="8"/>
  <c r="P58" i="8"/>
  <c r="P84" i="8"/>
  <c r="P42" i="8"/>
  <c r="P40" i="8"/>
  <c r="P39" i="8"/>
  <c r="P37" i="8"/>
  <c r="P36" i="8"/>
  <c r="P35" i="8"/>
  <c r="P33" i="8"/>
  <c r="P80" i="8"/>
  <c r="P70" i="8"/>
  <c r="P66" i="8"/>
  <c r="P30" i="8"/>
  <c r="P28" i="8"/>
  <c r="P26" i="8"/>
  <c r="P61" i="8"/>
  <c r="P62" i="8"/>
  <c r="P23" i="8"/>
  <c r="P75" i="8"/>
  <c r="P71" i="8"/>
  <c r="P18" i="8"/>
  <c r="P63" i="8"/>
  <c r="P16" i="8"/>
  <c r="P73" i="8"/>
  <c r="P14" i="8"/>
  <c r="P12" i="8"/>
  <c r="V26" i="18"/>
  <c r="O26" i="18" s="1"/>
  <c r="T26" i="18"/>
  <c r="H26" i="18"/>
  <c r="U16" i="18"/>
  <c r="U4" i="18"/>
  <c r="U7" i="18"/>
  <c r="U9" i="18"/>
  <c r="K14" i="18"/>
  <c r="N14" i="18"/>
  <c r="I14" i="18"/>
  <c r="M14" i="18"/>
  <c r="J14" i="18"/>
  <c r="L14" i="18"/>
  <c r="V27" i="18"/>
  <c r="O27" i="18" s="1"/>
  <c r="H27" i="18"/>
  <c r="T27" i="18"/>
  <c r="T18" i="18"/>
  <c r="T8" i="18"/>
  <c r="T4" i="18"/>
  <c r="T7" i="18"/>
  <c r="U17" i="18"/>
  <c r="T28" i="18"/>
  <c r="H28" i="18"/>
  <c r="V28" i="18"/>
  <c r="O28" i="18" s="1"/>
  <c r="U3" i="18"/>
  <c r="V22" i="18"/>
  <c r="O22" i="18" s="1"/>
  <c r="H22" i="18"/>
  <c r="T22" i="18"/>
  <c r="T21" i="18"/>
  <c r="H21" i="18"/>
  <c r="V21" i="18"/>
  <c r="O21" i="18" s="1"/>
  <c r="W20" i="18"/>
  <c r="G20" i="18"/>
  <c r="U20" i="18"/>
  <c r="R20" i="18"/>
  <c r="E20" i="18" s="1"/>
  <c r="U26" i="18"/>
  <c r="R26" i="18"/>
  <c r="E26" i="18" s="1"/>
  <c r="W26" i="18"/>
  <c r="G26" i="18"/>
  <c r="U18" i="18"/>
  <c r="K24" i="18"/>
  <c r="L24" i="18"/>
  <c r="J24" i="18"/>
  <c r="I24" i="18"/>
  <c r="N24" i="18"/>
  <c r="M24" i="18"/>
  <c r="U13" i="18"/>
  <c r="T6" i="18"/>
  <c r="K20" i="18"/>
  <c r="L20" i="18"/>
  <c r="N20" i="18"/>
  <c r="M20" i="18"/>
  <c r="I20" i="18"/>
  <c r="J20" i="18"/>
  <c r="U12" i="18"/>
  <c r="N13" i="18"/>
  <c r="J13" i="18"/>
  <c r="I13" i="18"/>
  <c r="M13" i="18"/>
  <c r="L13" i="18"/>
  <c r="K13" i="18"/>
  <c r="N23" i="18"/>
  <c r="J23" i="18"/>
  <c r="K23" i="18"/>
  <c r="M23" i="18"/>
  <c r="L23" i="18"/>
  <c r="I23" i="18"/>
  <c r="T3" i="18"/>
  <c r="W28" i="18"/>
  <c r="G28" i="18"/>
  <c r="U28" i="18"/>
  <c r="R28" i="18"/>
  <c r="E28" i="18" s="1"/>
  <c r="U8" i="18"/>
  <c r="V18" i="18" s="1"/>
  <c r="T12" i="18"/>
  <c r="V19" i="18"/>
  <c r="O19" i="18" s="1"/>
  <c r="H19" i="18"/>
  <c r="T19" i="18"/>
  <c r="L25" i="18"/>
  <c r="M25" i="18"/>
  <c r="I25" i="18"/>
  <c r="N25" i="18"/>
  <c r="K25" i="18"/>
  <c r="J25" i="18"/>
  <c r="R23" i="18"/>
  <c r="E23" i="18" s="1"/>
  <c r="W23" i="18"/>
  <c r="G23" i="18"/>
  <c r="U23" i="18"/>
  <c r="U5" i="18"/>
  <c r="U2" i="18"/>
  <c r="AY33" i="5"/>
  <c r="AY40" i="1"/>
  <c r="AY72" i="5"/>
  <c r="AY41" i="6"/>
  <c r="AY47" i="6"/>
  <c r="AY57" i="6"/>
  <c r="AY55" i="6"/>
  <c r="AY53" i="6"/>
  <c r="AY60" i="6"/>
  <c r="AT4" i="17"/>
  <c r="AT8" i="17"/>
  <c r="AT12" i="17"/>
  <c r="AT16" i="17"/>
  <c r="AT20" i="17"/>
  <c r="AT24" i="17"/>
  <c r="AT6" i="17"/>
  <c r="AT10" i="17"/>
  <c r="AT14" i="17"/>
  <c r="AT18" i="17"/>
  <c r="AT22" i="17"/>
  <c r="AT26" i="17"/>
  <c r="AR10" i="10"/>
  <c r="AR9" i="10"/>
  <c r="AR5" i="10"/>
  <c r="AT6" i="10"/>
  <c r="AT22" i="10"/>
  <c r="AT12" i="10"/>
  <c r="AT3" i="10"/>
  <c r="AT14" i="10"/>
  <c r="AT16" i="10"/>
  <c r="AT25" i="10"/>
  <c r="AT19" i="10"/>
  <c r="AT26" i="10"/>
  <c r="AT21" i="10"/>
  <c r="AT28" i="10"/>
  <c r="AT15" i="10"/>
  <c r="AX21" i="17"/>
  <c r="AX5" i="17"/>
  <c r="AY48" i="6"/>
  <c r="AY72" i="1"/>
  <c r="AX103" i="1"/>
  <c r="AX30" i="6"/>
  <c r="AX27" i="6"/>
  <c r="AX32" i="6"/>
  <c r="AX46" i="6"/>
  <c r="AX68" i="6"/>
  <c r="AX62" i="6"/>
  <c r="AX3" i="17"/>
  <c r="AX7" i="17"/>
  <c r="AX11" i="17"/>
  <c r="AX15" i="17"/>
  <c r="AX19" i="17"/>
  <c r="AX23" i="17"/>
  <c r="AX27" i="17"/>
  <c r="AX25" i="6"/>
  <c r="AX17" i="17"/>
  <c r="AX28" i="17"/>
  <c r="AX38" i="6"/>
  <c r="AW68" i="1"/>
  <c r="AW51" i="1"/>
  <c r="AW75" i="5"/>
  <c r="AW37" i="6"/>
  <c r="AW42" i="6"/>
  <c r="AW45" i="6"/>
  <c r="AW50" i="6"/>
  <c r="AW40" i="6"/>
  <c r="AW54" i="6"/>
  <c r="AW61" i="6"/>
  <c r="AW2" i="17"/>
  <c r="AW35" i="1"/>
  <c r="AW7" i="6"/>
  <c r="AW44" i="6"/>
  <c r="AW36" i="6"/>
  <c r="AW51" i="6"/>
  <c r="AW63" i="6"/>
  <c r="AW58" i="6"/>
  <c r="AR3" i="6"/>
  <c r="AR136" i="1"/>
  <c r="AR18" i="6"/>
  <c r="AR59" i="6"/>
  <c r="AR69" i="6"/>
  <c r="AR72" i="6"/>
  <c r="AR15" i="10"/>
  <c r="AR11" i="10"/>
  <c r="AR28" i="10"/>
  <c r="AR8" i="10"/>
  <c r="AR21" i="10"/>
  <c r="AR18" i="10"/>
  <c r="AR26" i="10"/>
  <c r="AR17" i="10"/>
  <c r="AR19" i="10"/>
  <c r="AR2" i="10"/>
  <c r="AR25" i="10"/>
  <c r="AR20" i="10"/>
  <c r="AR16" i="10"/>
  <c r="AR7" i="10"/>
  <c r="AR14" i="10"/>
  <c r="AR4" i="10"/>
  <c r="AR3" i="10"/>
  <c r="AR13" i="10"/>
  <c r="AR12" i="10"/>
  <c r="AR27" i="10"/>
  <c r="AR22" i="10"/>
  <c r="AR23" i="10"/>
  <c r="AR6" i="10"/>
  <c r="AR5" i="6"/>
  <c r="AR22" i="6"/>
  <c r="AR9" i="6"/>
  <c r="AR24" i="6"/>
  <c r="AR64" i="6"/>
  <c r="AR67" i="6"/>
  <c r="AR71" i="6"/>
  <c r="P53" i="1"/>
  <c r="AX13" i="17"/>
  <c r="AX70" i="6"/>
  <c r="AY49" i="6"/>
  <c r="AY39" i="6"/>
  <c r="P2" i="14"/>
  <c r="S2" i="14" s="1"/>
  <c r="P6" i="14"/>
  <c r="S6" i="14" s="1"/>
  <c r="P14" i="14"/>
  <c r="S14" i="14" s="1"/>
  <c r="P18" i="14"/>
  <c r="S18" i="14" s="1"/>
  <c r="P22" i="14"/>
  <c r="S22" i="14" s="1"/>
  <c r="P26" i="14"/>
  <c r="S26" i="14" s="1"/>
  <c r="P28" i="14"/>
  <c r="S28" i="14" s="1"/>
  <c r="AV33" i="6"/>
  <c r="AV29" i="6"/>
  <c r="AV15" i="10"/>
  <c r="AV11" i="10"/>
  <c r="AV28" i="10"/>
  <c r="AV8" i="10"/>
  <c r="AV21" i="10"/>
  <c r="AV18" i="10"/>
  <c r="AV26" i="10"/>
  <c r="AV17" i="10"/>
  <c r="AV19" i="10"/>
  <c r="AV2" i="10"/>
  <c r="AV25" i="10"/>
  <c r="AV20" i="10"/>
  <c r="AV16" i="10"/>
  <c r="AV7" i="10"/>
  <c r="AV14" i="10"/>
  <c r="AV4" i="10"/>
  <c r="AV3" i="10"/>
  <c r="AV13" i="10"/>
  <c r="AV12" i="10"/>
  <c r="AV27" i="10"/>
  <c r="AV22" i="10"/>
  <c r="AV23" i="10"/>
  <c r="AV6" i="10"/>
  <c r="AU102" i="1"/>
  <c r="AU53" i="5"/>
  <c r="P8" i="10"/>
  <c r="P18" i="10"/>
  <c r="P19" i="10"/>
  <c r="P22" i="10"/>
  <c r="P16" i="10"/>
  <c r="P14" i="10"/>
  <c r="P15" i="10"/>
  <c r="P3" i="10"/>
  <c r="P20" i="10"/>
  <c r="P7" i="10"/>
  <c r="AX24" i="10"/>
  <c r="AW10" i="10"/>
  <c r="AW9" i="10"/>
  <c r="AW5" i="10"/>
  <c r="AW23" i="10"/>
  <c r="AW27" i="10"/>
  <c r="AW13" i="10"/>
  <c r="AW4" i="10"/>
  <c r="AW7" i="10"/>
  <c r="AW20" i="10"/>
  <c r="AW2" i="10"/>
  <c r="AW17" i="10"/>
  <c r="AW18" i="10"/>
  <c r="AW8" i="10"/>
  <c r="AW11" i="10"/>
  <c r="P65" i="1"/>
  <c r="AX25" i="17"/>
  <c r="AX9" i="17"/>
  <c r="AX66" i="6"/>
  <c r="AY52" i="6"/>
  <c r="P136" i="1"/>
  <c r="P90" i="1"/>
  <c r="P70" i="1"/>
  <c r="P163" i="1"/>
  <c r="P113" i="1"/>
  <c r="P80" i="5"/>
  <c r="P73" i="5"/>
  <c r="P75" i="5"/>
  <c r="P69" i="5"/>
  <c r="P62" i="5"/>
  <c r="P74" i="5"/>
  <c r="P58" i="5"/>
  <c r="P60" i="5"/>
  <c r="P49" i="5"/>
  <c r="P54" i="5"/>
  <c r="P47" i="5"/>
  <c r="P48" i="5"/>
  <c r="P123" i="1"/>
  <c r="P44" i="8"/>
  <c r="P32" i="8"/>
  <c r="P7" i="9"/>
  <c r="P14" i="9"/>
  <c r="P21" i="9"/>
  <c r="P25" i="9"/>
  <c r="P4" i="9"/>
  <c r="P44" i="9"/>
  <c r="P3" i="9"/>
  <c r="P31" i="9"/>
  <c r="P23" i="9"/>
  <c r="P8" i="9"/>
  <c r="P17" i="9"/>
  <c r="P9" i="9"/>
  <c r="P52" i="9"/>
  <c r="P39" i="9"/>
  <c r="P33" i="9"/>
  <c r="P38" i="9"/>
  <c r="P13" i="9"/>
  <c r="P40" i="9"/>
  <c r="P26" i="9"/>
  <c r="P15" i="9"/>
  <c r="P125" i="1"/>
  <c r="P118" i="1"/>
  <c r="P41" i="1"/>
  <c r="F2" i="15"/>
  <c r="P50" i="5"/>
  <c r="P36" i="5"/>
  <c r="P30" i="5"/>
  <c r="P65" i="5"/>
  <c r="P37" i="6"/>
  <c r="P50" i="8"/>
  <c r="P48" i="8"/>
  <c r="P87" i="8"/>
  <c r="P91" i="8"/>
  <c r="P94" i="8"/>
  <c r="P74" i="8"/>
  <c r="P29" i="9"/>
  <c r="F5" i="14"/>
  <c r="F21" i="14"/>
  <c r="G21" i="14" s="1"/>
  <c r="F9" i="14"/>
  <c r="R9" i="14" s="1"/>
  <c r="F25" i="14"/>
  <c r="F13" i="14"/>
  <c r="G13" i="14" s="1"/>
  <c r="F3" i="14"/>
  <c r="R3" i="14" s="1"/>
  <c r="F11" i="14"/>
  <c r="G11" i="14" s="1"/>
  <c r="F19" i="14"/>
  <c r="G19" i="14" s="1"/>
  <c r="F27" i="14"/>
  <c r="U27" i="14" s="1"/>
  <c r="U3" i="14"/>
  <c r="U11" i="14"/>
  <c r="Q11" i="14"/>
  <c r="Q15" i="14"/>
  <c r="U19" i="14"/>
  <c r="R19" i="14"/>
  <c r="W19" i="14"/>
  <c r="R27" i="14"/>
  <c r="W27" i="14"/>
  <c r="Q27" i="14"/>
  <c r="U5" i="14"/>
  <c r="R5" i="14"/>
  <c r="W5" i="14"/>
  <c r="G5" i="14"/>
  <c r="R13" i="14"/>
  <c r="W13" i="14"/>
  <c r="Q3" i="14"/>
  <c r="F7" i="14"/>
  <c r="F23" i="14"/>
  <c r="U25" i="14"/>
  <c r="G25" i="14"/>
  <c r="R25" i="14"/>
  <c r="W25" i="14"/>
  <c r="U21" i="14"/>
  <c r="W21" i="14"/>
  <c r="U9" i="14"/>
  <c r="G9" i="14"/>
  <c r="Q19" i="14"/>
  <c r="Q10" i="14"/>
  <c r="Q12" i="14"/>
  <c r="Q17" i="14"/>
  <c r="Q26" i="14"/>
  <c r="Q28" i="14"/>
  <c r="Q7" i="14"/>
  <c r="Q23" i="14"/>
  <c r="P27" i="17"/>
  <c r="P23" i="17"/>
  <c r="P19" i="17"/>
  <c r="P15" i="17"/>
  <c r="P11" i="17"/>
  <c r="P7" i="17"/>
  <c r="P3" i="17"/>
  <c r="F17" i="14"/>
  <c r="Q5" i="14"/>
  <c r="Q14" i="14"/>
  <c r="Q16" i="14"/>
  <c r="Q21" i="14"/>
  <c r="AV29" i="9"/>
  <c r="AV28" i="9"/>
  <c r="AV30" i="9"/>
  <c r="AV27" i="9"/>
  <c r="AV37" i="9"/>
  <c r="AV3" i="8"/>
  <c r="AV4" i="8"/>
  <c r="AV6" i="8"/>
  <c r="AV8" i="8"/>
  <c r="AV10" i="8"/>
  <c r="AV14" i="8"/>
  <c r="AV11" i="9"/>
  <c r="AV53" i="9"/>
  <c r="AV50" i="9"/>
  <c r="AV45" i="9"/>
  <c r="AV48" i="9"/>
  <c r="AV16" i="9"/>
  <c r="AV32" i="9"/>
  <c r="AV35" i="9"/>
  <c r="AV10" i="9"/>
  <c r="AV18" i="9"/>
  <c r="AV46" i="9"/>
  <c r="AV49" i="9"/>
  <c r="AV5" i="8"/>
  <c r="AV7" i="8"/>
  <c r="AV9" i="8"/>
  <c r="AV66" i="8"/>
  <c r="AV70" i="8"/>
  <c r="AV84" i="8"/>
  <c r="AV91" i="8"/>
  <c r="AV26" i="9"/>
  <c r="AV40" i="9"/>
  <c r="AV5" i="9"/>
  <c r="AV38" i="9"/>
  <c r="AV39" i="9"/>
  <c r="AV9" i="9"/>
  <c r="AV17" i="9"/>
  <c r="AV23" i="9"/>
  <c r="AV3" i="9"/>
  <c r="AV4" i="9"/>
  <c r="AV25" i="9"/>
  <c r="AV14" i="9"/>
  <c r="AV93" i="8"/>
  <c r="AV11" i="8"/>
  <c r="AV12" i="8"/>
  <c r="AV13" i="8"/>
  <c r="AV15" i="8"/>
  <c r="AV68" i="8"/>
  <c r="AV69" i="8"/>
  <c r="AV17" i="8"/>
  <c r="AV19" i="8"/>
  <c r="AV20" i="8"/>
  <c r="AV21" i="8"/>
  <c r="AV22" i="8"/>
  <c r="AV2" i="8"/>
  <c r="AV25" i="8"/>
  <c r="AV78" i="8"/>
  <c r="AV57" i="8"/>
  <c r="AV64" i="8"/>
  <c r="AV27" i="8"/>
  <c r="AV29" i="8"/>
  <c r="AV31" i="8"/>
  <c r="AV32" i="8"/>
  <c r="AV67" i="8"/>
  <c r="AV34" i="8"/>
  <c r="AV65" i="8"/>
  <c r="AV83" i="8"/>
  <c r="AV59" i="8"/>
  <c r="AV76" i="8"/>
  <c r="AV38" i="8"/>
  <c r="AV85" i="8"/>
  <c r="AV22" i="9"/>
  <c r="AV42" i="9"/>
  <c r="AV54" i="9"/>
  <c r="AV43" i="9"/>
  <c r="AV34" i="9"/>
  <c r="AV12" i="9"/>
  <c r="AV51" i="9"/>
  <c r="AV24" i="9"/>
  <c r="AV55" i="9"/>
  <c r="AV20" i="9"/>
  <c r="AV41" i="9"/>
  <c r="AV19" i="9"/>
  <c r="AV56" i="8"/>
  <c r="AV82" i="8"/>
  <c r="AV89" i="8"/>
  <c r="AV55" i="8"/>
  <c r="AV74" i="8"/>
  <c r="AV43" i="8"/>
  <c r="AV87" i="8"/>
  <c r="AV46" i="8"/>
  <c r="AV47" i="8"/>
  <c r="AV54" i="8"/>
  <c r="AV51" i="8"/>
  <c r="AV15" i="9"/>
  <c r="AV47" i="9"/>
  <c r="AV13" i="9"/>
  <c r="AV2" i="9"/>
  <c r="AV8" i="9"/>
  <c r="AV21" i="9"/>
  <c r="AV42" i="8"/>
  <c r="AV44" i="8"/>
  <c r="AV45" i="8"/>
  <c r="AV77" i="8"/>
  <c r="AV88" i="8"/>
  <c r="AV95" i="8"/>
  <c r="AV48" i="8"/>
  <c r="AV49" i="8"/>
  <c r="AV5" i="4"/>
  <c r="AV33" i="9"/>
  <c r="AV31" i="9"/>
  <c r="AV7" i="9"/>
  <c r="AV58" i="8"/>
  <c r="AV50" i="8"/>
  <c r="AV52" i="8"/>
  <c r="AV52" i="9"/>
  <c r="AV44" i="9"/>
  <c r="AV73" i="8"/>
  <c r="AV90" i="8"/>
  <c r="AV16" i="8"/>
  <c r="AV63" i="8"/>
  <c r="AV18" i="8"/>
  <c r="AV60" i="8"/>
  <c r="AV71" i="8"/>
  <c r="AV75" i="8"/>
  <c r="AV23" i="8"/>
  <c r="AV24" i="8"/>
  <c r="AV62" i="8"/>
  <c r="AV61" i="8"/>
  <c r="AV26" i="8"/>
  <c r="AV81" i="8"/>
  <c r="AV28" i="8"/>
  <c r="AV30" i="8"/>
  <c r="AV80" i="8"/>
  <c r="AV33" i="8"/>
  <c r="AV35" i="8"/>
  <c r="AV36" i="8"/>
  <c r="AV79" i="8"/>
  <c r="AV86" i="8"/>
  <c r="AV37" i="8"/>
  <c r="AV39" i="8"/>
  <c r="AV40" i="8"/>
  <c r="AV41" i="8"/>
  <c r="AV2" i="4"/>
  <c r="AV6" i="9"/>
  <c r="AV36" i="9"/>
  <c r="AV94" i="8"/>
  <c r="AV72" i="8"/>
  <c r="AV92" i="8"/>
  <c r="AV53" i="8"/>
  <c r="AV6" i="4"/>
  <c r="AV3" i="4"/>
  <c r="AV4" i="4"/>
  <c r="AV7" i="4"/>
  <c r="AV8" i="4"/>
  <c r="AV9" i="4"/>
  <c r="AV13" i="4"/>
  <c r="AV14" i="4"/>
  <c r="AV11" i="4"/>
  <c r="AV10" i="4"/>
  <c r="AV12" i="4"/>
  <c r="AV15" i="4"/>
  <c r="AV16" i="4"/>
  <c r="AV23" i="4"/>
  <c r="AV18" i="4"/>
  <c r="AV17" i="4"/>
  <c r="AV19" i="4"/>
  <c r="AV20" i="4"/>
  <c r="AV24" i="4"/>
  <c r="AV22" i="4"/>
  <c r="AV21" i="4"/>
  <c r="AV25" i="4"/>
  <c r="AV26" i="4"/>
  <c r="AV28" i="4"/>
  <c r="AV27" i="4"/>
  <c r="AV29" i="4"/>
  <c r="AV30" i="4"/>
  <c r="AV31" i="4"/>
  <c r="AV32" i="4"/>
  <c r="AV34" i="4"/>
  <c r="AV2" i="1"/>
  <c r="AV205" i="1"/>
  <c r="AV197" i="1"/>
  <c r="AV191" i="1"/>
  <c r="AV183" i="1"/>
  <c r="AV203" i="1"/>
  <c r="AV186" i="1"/>
  <c r="AV180" i="1"/>
  <c r="AV195" i="1"/>
  <c r="AV152" i="1"/>
  <c r="AV178" i="1"/>
  <c r="AV187" i="1"/>
  <c r="AV35" i="4"/>
  <c r="AV38" i="4"/>
  <c r="AV36" i="4"/>
  <c r="AV33" i="4"/>
  <c r="AV39" i="4"/>
  <c r="AV37" i="4"/>
  <c r="AV43" i="4"/>
  <c r="AV40" i="4"/>
  <c r="AV42" i="4"/>
  <c r="AV44" i="4"/>
  <c r="AV45" i="4"/>
  <c r="AV41" i="4"/>
  <c r="AV48" i="4"/>
  <c r="AV49" i="4"/>
  <c r="AV47" i="4"/>
  <c r="AV50" i="4"/>
  <c r="AV51" i="4"/>
  <c r="AV52" i="4"/>
  <c r="AV53" i="4"/>
  <c r="AV69" i="4"/>
  <c r="AV46" i="4"/>
  <c r="AV57" i="4"/>
  <c r="AV62" i="4"/>
  <c r="AV56" i="4"/>
  <c r="AV58" i="4"/>
  <c r="AV60" i="4"/>
  <c r="AV54" i="4"/>
  <c r="AV61" i="4"/>
  <c r="AV65" i="4"/>
  <c r="AV64" i="4"/>
  <c r="AV66" i="4"/>
  <c r="AV67" i="4"/>
  <c r="AV63" i="4"/>
  <c r="AV77" i="4"/>
  <c r="AV59" i="4"/>
  <c r="AV73" i="4"/>
  <c r="AV74" i="4"/>
  <c r="AV71" i="4"/>
  <c r="AV70" i="4"/>
  <c r="AV75" i="4"/>
  <c r="AV55" i="4"/>
  <c r="AV76" i="4"/>
  <c r="AV81" i="4"/>
  <c r="AV78" i="4"/>
  <c r="AV80" i="4"/>
  <c r="AV83" i="4"/>
  <c r="AV88" i="4"/>
  <c r="AV79" i="4"/>
  <c r="AV86" i="4"/>
  <c r="AV96" i="4"/>
  <c r="AV72" i="4"/>
  <c r="AV101" i="4"/>
  <c r="AV190" i="1"/>
  <c r="AV192" i="1"/>
  <c r="AV193" i="1"/>
  <c r="AV198" i="1"/>
  <c r="AV189" i="1"/>
  <c r="AV173" i="1"/>
  <c r="AV171" i="1"/>
  <c r="AV159" i="1"/>
  <c r="AV167" i="1"/>
  <c r="AV156" i="1"/>
  <c r="AV153" i="1"/>
  <c r="AV149" i="1"/>
  <c r="AV140" i="1"/>
  <c r="AV133" i="1"/>
  <c r="AV145" i="1"/>
  <c r="AV119" i="1"/>
  <c r="AV128" i="1"/>
  <c r="AV136" i="1"/>
  <c r="AV134" i="1"/>
  <c r="AV129" i="1"/>
  <c r="AV132" i="1"/>
  <c r="AV130" i="1"/>
  <c r="AV124" i="1"/>
  <c r="AV105" i="1"/>
  <c r="AV122" i="1"/>
  <c r="AV121" i="1"/>
  <c r="AV84" i="4"/>
  <c r="AV90" i="4"/>
  <c r="AV103" i="4"/>
  <c r="AV102" i="4"/>
  <c r="AV68" i="4"/>
  <c r="AV98" i="4"/>
  <c r="AV105" i="4"/>
  <c r="AV104" i="4"/>
  <c r="AV100" i="4"/>
  <c r="AV109" i="4"/>
  <c r="AV85" i="4"/>
  <c r="AV106" i="4"/>
  <c r="AV108" i="4"/>
  <c r="AV111" i="4"/>
  <c r="AV107" i="4"/>
  <c r="AV110" i="4"/>
  <c r="AV82" i="4"/>
  <c r="AV95" i="4"/>
  <c r="AV87" i="4"/>
  <c r="AV89" i="4"/>
  <c r="AV94" i="4"/>
  <c r="AV91" i="4"/>
  <c r="AV93" i="4"/>
  <c r="AV92" i="4"/>
  <c r="AV97" i="4"/>
  <c r="AV99" i="4"/>
  <c r="AV3" i="1"/>
  <c r="AV4" i="1"/>
  <c r="AV5" i="1"/>
  <c r="AV6" i="1"/>
  <c r="AV7" i="1"/>
  <c r="AV8" i="1"/>
  <c r="AV9" i="1"/>
  <c r="AV10" i="1"/>
  <c r="AV11" i="1"/>
  <c r="AV12" i="1"/>
  <c r="AV16" i="1"/>
  <c r="AV13" i="1"/>
  <c r="AV14" i="1"/>
  <c r="AV15" i="1"/>
  <c r="AV18" i="1"/>
  <c r="AV17" i="1"/>
  <c r="AV20" i="1"/>
  <c r="AV19" i="1"/>
  <c r="AV26" i="1"/>
  <c r="AV21" i="1"/>
  <c r="AV23" i="1"/>
  <c r="AV24" i="1"/>
  <c r="AV25" i="1"/>
  <c r="AV27" i="1"/>
  <c r="AV148" i="1"/>
  <c r="AV146" i="1"/>
  <c r="AV37" i="1"/>
  <c r="AV50" i="1"/>
  <c r="AV177" i="1"/>
  <c r="AV199" i="1"/>
  <c r="AV154" i="1"/>
  <c r="AV127" i="1"/>
  <c r="AV200" i="1"/>
  <c r="AV206" i="1"/>
  <c r="AV201" i="1"/>
  <c r="AV179" i="1"/>
  <c r="AV196" i="1"/>
  <c r="AV162" i="1"/>
  <c r="AV150" i="1"/>
  <c r="AV143" i="1"/>
  <c r="AV144" i="1"/>
  <c r="AV38" i="1"/>
  <c r="AV175" i="1"/>
  <c r="AV184" i="1"/>
  <c r="AV85" i="1"/>
  <c r="AV123" i="1"/>
  <c r="AV170" i="1"/>
  <c r="AV174" i="1"/>
  <c r="AV165" i="1"/>
  <c r="AV176" i="1"/>
  <c r="AV161" i="1"/>
  <c r="AV157" i="1"/>
  <c r="AV169" i="1"/>
  <c r="AV163" i="1"/>
  <c r="AV115" i="1"/>
  <c r="AV113" i="1"/>
  <c r="AV107" i="1"/>
  <c r="AV100" i="1"/>
  <c r="AV91" i="1"/>
  <c r="AV94" i="1"/>
  <c r="AV95" i="1"/>
  <c r="AV90" i="1"/>
  <c r="AV86" i="1"/>
  <c r="AV35" i="1"/>
  <c r="AV87" i="1"/>
  <c r="AV79" i="1"/>
  <c r="AV81" i="1"/>
  <c r="AV77" i="1"/>
  <c r="AV74" i="1"/>
  <c r="AV73" i="1"/>
  <c r="AV67" i="1"/>
  <c r="AV68" i="1"/>
  <c r="AV66" i="1"/>
  <c r="AV56" i="1"/>
  <c r="AV58" i="1"/>
  <c r="AV118" i="1"/>
  <c r="AV57" i="1"/>
  <c r="AV54" i="1"/>
  <c r="AV52" i="1"/>
  <c r="AV51" i="1"/>
  <c r="AV47" i="1"/>
  <c r="AV48" i="1"/>
  <c r="AV44" i="1"/>
  <c r="AV42" i="1"/>
  <c r="AV41" i="1"/>
  <c r="AV39" i="1"/>
  <c r="AV151" i="1"/>
  <c r="AV34" i="1"/>
  <c r="AV32" i="1"/>
  <c r="AV30" i="1"/>
  <c r="AV28" i="1"/>
  <c r="AV80" i="5"/>
  <c r="AV73" i="5"/>
  <c r="AV75" i="5"/>
  <c r="AV69" i="5"/>
  <c r="AV62" i="5"/>
  <c r="AV67" i="5"/>
  <c r="AV68" i="5"/>
  <c r="AV74" i="5"/>
  <c r="AV58" i="5"/>
  <c r="AV60" i="5"/>
  <c r="AV49" i="5"/>
  <c r="AV52" i="5"/>
  <c r="AV54" i="5"/>
  <c r="AV65" i="5"/>
  <c r="AV47" i="5"/>
  <c r="AV48" i="5"/>
  <c r="AV51" i="5"/>
  <c r="AV50" i="5"/>
  <c r="AV44" i="5"/>
  <c r="AV39" i="5"/>
  <c r="AV43" i="5"/>
  <c r="AV38" i="5"/>
  <c r="AV36" i="5"/>
  <c r="AV30" i="5"/>
  <c r="AV31" i="5"/>
  <c r="AV28" i="5"/>
  <c r="AV181" i="1"/>
  <c r="AV182" i="1"/>
  <c r="AV188" i="1"/>
  <c r="AV166" i="1"/>
  <c r="AV164" i="1"/>
  <c r="AV155" i="1"/>
  <c r="AV135" i="1"/>
  <c r="AV142" i="1"/>
  <c r="AV99" i="1"/>
  <c r="AV137" i="1"/>
  <c r="AV112" i="1"/>
  <c r="AV125" i="1"/>
  <c r="AV82" i="1"/>
  <c r="AV97" i="1"/>
  <c r="AV114" i="1"/>
  <c r="AV103" i="1"/>
  <c r="AV104" i="1"/>
  <c r="AV3" i="5"/>
  <c r="AV172" i="1"/>
  <c r="AV160" i="1"/>
  <c r="AV120" i="1"/>
  <c r="AV117" i="1"/>
  <c r="AV111" i="1"/>
  <c r="AV88" i="1"/>
  <c r="AV101" i="1"/>
  <c r="AV102" i="1"/>
  <c r="AV93" i="1"/>
  <c r="AV92" i="1"/>
  <c r="AV89" i="1"/>
  <c r="AV76" i="1"/>
  <c r="AV83" i="1"/>
  <c r="AV84" i="1"/>
  <c r="AV80" i="1"/>
  <c r="AV78" i="1"/>
  <c r="AV75" i="1"/>
  <c r="AV72" i="1"/>
  <c r="AV70" i="1"/>
  <c r="AV71" i="1"/>
  <c r="AV69" i="1"/>
  <c r="AV65" i="1"/>
  <c r="AV64" i="1"/>
  <c r="AV60" i="1"/>
  <c r="AV62" i="1"/>
  <c r="AV55" i="1"/>
  <c r="AV53" i="1"/>
  <c r="AV59" i="1"/>
  <c r="AV63" i="1"/>
  <c r="AV49" i="1"/>
  <c r="AV45" i="1"/>
  <c r="AV43" i="1"/>
  <c r="AV46" i="1"/>
  <c r="AV40" i="1"/>
  <c r="AV36" i="1"/>
  <c r="AV22" i="1"/>
  <c r="AV33" i="1"/>
  <c r="AV31" i="1"/>
  <c r="AV29" i="1"/>
  <c r="AV77" i="5"/>
  <c r="AV79" i="5"/>
  <c r="AV78" i="5"/>
  <c r="AV71" i="5"/>
  <c r="AV63" i="5"/>
  <c r="AV76" i="5"/>
  <c r="AV66" i="5"/>
  <c r="AV61" i="5"/>
  <c r="AV72" i="5"/>
  <c r="AV64" i="5"/>
  <c r="AV70" i="5"/>
  <c r="AV57" i="5"/>
  <c r="AV59" i="5"/>
  <c r="AV53" i="5"/>
  <c r="AV55" i="5"/>
  <c r="AV56" i="5"/>
  <c r="AV46" i="5"/>
  <c r="AV42" i="5"/>
  <c r="AV45" i="5"/>
  <c r="AV40" i="5"/>
  <c r="AV41" i="5"/>
  <c r="AV37" i="5"/>
  <c r="AV35" i="5"/>
  <c r="AV34" i="5"/>
  <c r="AV33" i="5"/>
  <c r="AV29" i="5"/>
  <c r="AV4" i="6"/>
  <c r="AV6" i="6"/>
  <c r="AV11" i="6"/>
  <c r="AV10" i="6"/>
  <c r="AV13" i="6"/>
  <c r="AV15" i="6"/>
  <c r="AV17" i="6"/>
  <c r="AV19" i="6"/>
  <c r="AV34" i="6"/>
  <c r="AV23" i="6"/>
  <c r="AV26" i="6"/>
  <c r="AV204" i="1"/>
  <c r="AV185" i="1"/>
  <c r="AV168" i="1"/>
  <c r="AV147" i="1"/>
  <c r="AV109" i="1"/>
  <c r="AV108" i="1"/>
  <c r="AV98" i="1"/>
  <c r="AV6" i="5"/>
  <c r="AV10" i="5"/>
  <c r="AV14" i="5"/>
  <c r="AV18" i="5"/>
  <c r="AV22" i="5"/>
  <c r="AV26" i="5"/>
  <c r="AV39" i="6"/>
  <c r="AV41" i="6"/>
  <c r="AV43" i="6"/>
  <c r="AV47" i="6"/>
  <c r="AV48" i="6"/>
  <c r="AV57" i="6"/>
  <c r="AV52" i="6"/>
  <c r="AV55" i="6"/>
  <c r="AV49" i="6"/>
  <c r="AV53" i="6"/>
  <c r="AV65" i="6"/>
  <c r="AV60" i="6"/>
  <c r="AV56" i="6"/>
  <c r="AV46" i="6"/>
  <c r="AV66" i="6"/>
  <c r="AV68" i="6"/>
  <c r="AV70" i="6"/>
  <c r="AV62" i="6"/>
  <c r="AV28" i="17"/>
  <c r="AV3" i="17"/>
  <c r="AV4" i="17"/>
  <c r="AV5" i="17"/>
  <c r="AV6" i="17"/>
  <c r="AV7" i="17"/>
  <c r="AV8" i="17"/>
  <c r="AV9" i="17"/>
  <c r="AV10" i="17"/>
  <c r="AV11" i="17"/>
  <c r="AV12" i="17"/>
  <c r="AV13" i="17"/>
  <c r="AV14" i="17"/>
  <c r="AV15" i="17"/>
  <c r="AV16" i="17"/>
  <c r="AV17" i="17"/>
  <c r="AV18" i="17"/>
  <c r="AV19" i="17"/>
  <c r="AV20" i="17"/>
  <c r="AV21" i="17"/>
  <c r="AV22" i="17"/>
  <c r="AV23" i="17"/>
  <c r="AV24" i="17"/>
  <c r="AV25" i="17"/>
  <c r="AV26" i="17"/>
  <c r="AV27" i="17"/>
  <c r="AV158" i="1"/>
  <c r="AV61" i="1"/>
  <c r="AV131" i="1"/>
  <c r="AV96" i="1"/>
  <c r="AV5" i="5"/>
  <c r="AV9" i="5"/>
  <c r="AV13" i="5"/>
  <c r="AV17" i="5"/>
  <c r="AV32" i="5"/>
  <c r="AV25" i="5"/>
  <c r="AV3" i="6"/>
  <c r="AV5" i="6"/>
  <c r="AV8" i="6"/>
  <c r="AV9" i="6"/>
  <c r="AV12" i="6"/>
  <c r="AV14" i="6"/>
  <c r="AV16" i="6"/>
  <c r="AV18" i="6"/>
  <c r="AV20" i="6"/>
  <c r="AV22" i="6"/>
  <c r="AV21" i="6"/>
  <c r="AV24" i="6"/>
  <c r="AV27" i="6"/>
  <c r="AV25" i="6"/>
  <c r="AV30" i="6"/>
  <c r="AV32" i="6"/>
  <c r="AV38" i="6"/>
  <c r="AV2" i="17"/>
  <c r="AV194" i="1"/>
  <c r="AV138" i="1"/>
  <c r="AV106" i="1"/>
  <c r="AV139" i="1"/>
  <c r="AV4" i="5"/>
  <c r="AV8" i="5"/>
  <c r="AV12" i="5"/>
  <c r="AV16" i="5"/>
  <c r="AV20" i="5"/>
  <c r="AV24" i="5"/>
  <c r="AV27" i="5"/>
  <c r="AV2" i="6"/>
  <c r="AV37" i="6"/>
  <c r="AV7" i="6"/>
  <c r="AV42" i="6"/>
  <c r="AV44" i="6"/>
  <c r="AV45" i="6"/>
  <c r="AV36" i="6"/>
  <c r="AV50" i="6"/>
  <c r="AV51" i="6"/>
  <c r="AV40" i="6"/>
  <c r="AV63" i="6"/>
  <c r="AV54" i="6"/>
  <c r="AV58" i="6"/>
  <c r="AV61" i="6"/>
  <c r="AV202" i="1"/>
  <c r="AV2" i="5"/>
  <c r="AV19" i="5"/>
  <c r="AV126" i="1"/>
  <c r="AV110" i="1"/>
  <c r="AV7" i="5"/>
  <c r="AV23" i="5"/>
  <c r="AV64" i="6"/>
  <c r="AV59" i="6"/>
  <c r="AV67" i="6"/>
  <c r="AV69" i="6"/>
  <c r="AV71" i="6"/>
  <c r="AV72" i="6"/>
  <c r="AV24" i="10"/>
  <c r="AV141" i="1"/>
  <c r="AV11" i="5"/>
  <c r="AV21" i="5"/>
  <c r="AU30" i="9"/>
  <c r="AU29" i="9"/>
  <c r="AU37" i="9"/>
  <c r="AU27" i="9"/>
  <c r="AU15" i="9"/>
  <c r="AU22" i="9"/>
  <c r="AU26" i="9"/>
  <c r="AU11" i="9"/>
  <c r="AU47" i="9"/>
  <c r="AU42" i="9"/>
  <c r="AU40" i="9"/>
  <c r="AU53" i="9"/>
  <c r="AU13" i="9"/>
  <c r="AU54" i="9"/>
  <c r="AU5" i="9"/>
  <c r="AU50" i="9"/>
  <c r="AU2" i="9"/>
  <c r="AU43" i="9"/>
  <c r="AU38" i="9"/>
  <c r="AU45" i="9"/>
  <c r="AU33" i="9"/>
  <c r="AU34" i="9"/>
  <c r="AU39" i="9"/>
  <c r="AU48" i="9"/>
  <c r="AU52" i="9"/>
  <c r="AU12" i="9"/>
  <c r="AU9" i="9"/>
  <c r="AU16" i="9"/>
  <c r="AU6" i="9"/>
  <c r="AU51" i="9"/>
  <c r="AU17" i="9"/>
  <c r="AU32" i="9"/>
  <c r="AU8" i="9"/>
  <c r="AU24" i="9"/>
  <c r="AU23" i="9"/>
  <c r="AU35" i="9"/>
  <c r="AU31" i="9"/>
  <c r="AU55" i="9"/>
  <c r="AU3" i="9"/>
  <c r="AU10" i="9"/>
  <c r="AU44" i="9"/>
  <c r="AU20" i="9"/>
  <c r="AU4" i="9"/>
  <c r="AU18" i="9"/>
  <c r="AU36" i="9"/>
  <c r="AU41" i="9"/>
  <c r="AU25" i="9"/>
  <c r="AU46" i="9"/>
  <c r="AU21" i="9"/>
  <c r="AU19" i="9"/>
  <c r="AU14" i="9"/>
  <c r="AU49" i="9"/>
  <c r="AU7" i="9"/>
  <c r="AU11" i="8"/>
  <c r="AU13" i="8"/>
  <c r="AU93" i="8"/>
  <c r="AU12" i="8"/>
  <c r="AU15" i="8"/>
  <c r="AU68" i="8"/>
  <c r="AU69" i="8"/>
  <c r="AU17" i="8"/>
  <c r="AU19" i="8"/>
  <c r="AU20" i="8"/>
  <c r="AU21" i="8"/>
  <c r="AU22" i="8"/>
  <c r="AU2" i="8"/>
  <c r="AU25" i="8"/>
  <c r="AU78" i="8"/>
  <c r="AU57" i="8"/>
  <c r="AU64" i="8"/>
  <c r="AU27" i="8"/>
  <c r="AU29" i="8"/>
  <c r="AU31" i="8"/>
  <c r="AU32" i="8"/>
  <c r="AU67" i="8"/>
  <c r="AU34" i="8"/>
  <c r="AU65" i="8"/>
  <c r="AU83" i="8"/>
  <c r="AU59" i="8"/>
  <c r="AU76" i="8"/>
  <c r="AU38" i="8"/>
  <c r="AU85" i="8"/>
  <c r="AU41" i="8"/>
  <c r="AU58" i="8"/>
  <c r="AU44" i="8"/>
  <c r="AU3" i="8"/>
  <c r="AU14" i="8"/>
  <c r="AU56" i="8"/>
  <c r="AU82" i="8"/>
  <c r="AU89" i="8"/>
  <c r="AU55" i="8"/>
  <c r="AU73" i="8"/>
  <c r="AU90" i="8"/>
  <c r="AU16" i="8"/>
  <c r="AU63" i="8"/>
  <c r="AU18" i="8"/>
  <c r="AU60" i="8"/>
  <c r="AU71" i="8"/>
  <c r="AU75" i="8"/>
  <c r="AU23" i="8"/>
  <c r="AU24" i="8"/>
  <c r="AU62" i="8"/>
  <c r="AU61" i="8"/>
  <c r="AU26" i="8"/>
  <c r="AU81" i="8"/>
  <c r="AU28" i="8"/>
  <c r="AU30" i="8"/>
  <c r="AU80" i="8"/>
  <c r="AU33" i="8"/>
  <c r="AU35" i="8"/>
  <c r="AU36" i="8"/>
  <c r="AU79" i="8"/>
  <c r="AU86" i="8"/>
  <c r="AU37" i="8"/>
  <c r="AU39" i="8"/>
  <c r="AU40" i="8"/>
  <c r="AU42" i="8"/>
  <c r="AU94" i="8"/>
  <c r="AU72" i="8"/>
  <c r="AU48" i="8"/>
  <c r="AU28" i="9"/>
  <c r="AU7" i="8"/>
  <c r="AU84" i="8"/>
  <c r="AU50" i="8"/>
  <c r="AU51" i="8"/>
  <c r="AU52" i="8"/>
  <c r="AU6" i="8"/>
  <c r="AU10" i="8"/>
  <c r="AU66" i="8"/>
  <c r="AU70" i="8"/>
  <c r="AU43" i="8"/>
  <c r="AU2" i="4"/>
  <c r="AU6" i="4"/>
  <c r="AU3" i="4"/>
  <c r="AU4" i="4"/>
  <c r="AU7" i="4"/>
  <c r="AU8" i="4"/>
  <c r="AU9" i="4"/>
  <c r="AU13" i="4"/>
  <c r="AU14" i="4"/>
  <c r="AU11" i="4"/>
  <c r="AU10" i="4"/>
  <c r="AU12" i="4"/>
  <c r="AU15" i="4"/>
  <c r="AU16" i="4"/>
  <c r="AU23" i="4"/>
  <c r="AU18" i="4"/>
  <c r="AU17" i="4"/>
  <c r="AU19" i="4"/>
  <c r="AU20" i="4"/>
  <c r="AU24" i="4"/>
  <c r="AU22" i="4"/>
  <c r="AU21" i="4"/>
  <c r="AU25" i="4"/>
  <c r="AU26" i="4"/>
  <c r="AU28" i="4"/>
  <c r="AU27" i="4"/>
  <c r="AU29" i="4"/>
  <c r="AU30" i="4"/>
  <c r="AU31" i="4"/>
  <c r="AU32" i="4"/>
  <c r="AU34" i="4"/>
  <c r="AU5" i="8"/>
  <c r="AU9" i="8"/>
  <c r="AU74" i="8"/>
  <c r="AU92" i="8"/>
  <c r="AU53" i="8"/>
  <c r="AU4" i="8"/>
  <c r="AU8" i="8"/>
  <c r="AU91" i="8"/>
  <c r="AU87" i="8"/>
  <c r="AU45" i="8"/>
  <c r="AU46" i="8"/>
  <c r="AU77" i="8"/>
  <c r="AU47" i="8"/>
  <c r="AU88" i="8"/>
  <c r="AU54" i="8"/>
  <c r="AU95" i="8"/>
  <c r="AU49" i="8"/>
  <c r="AU5" i="4"/>
  <c r="AU204" i="1"/>
  <c r="AU190" i="1"/>
  <c r="AU181" i="1"/>
  <c r="AU192" i="1"/>
  <c r="AU202" i="1"/>
  <c r="AU193" i="1"/>
  <c r="AU182" i="1"/>
  <c r="AU198" i="1"/>
  <c r="AU194" i="1"/>
  <c r="AU189" i="1"/>
  <c r="AU188" i="1"/>
  <c r="AU170" i="1"/>
  <c r="AU173" i="1"/>
  <c r="AU172" i="1"/>
  <c r="AU168" i="1"/>
  <c r="AU165" i="1"/>
  <c r="AU159" i="1"/>
  <c r="AU163" i="1"/>
  <c r="AU164" i="1"/>
  <c r="AU161" i="1"/>
  <c r="AU35" i="4"/>
  <c r="AU38" i="4"/>
  <c r="AU36" i="4"/>
  <c r="AU33" i="4"/>
  <c r="AU39" i="4"/>
  <c r="AU37" i="4"/>
  <c r="AU43" i="4"/>
  <c r="AU40" i="4"/>
  <c r="AU42" i="4"/>
  <c r="AU44" i="4"/>
  <c r="AU45" i="4"/>
  <c r="AU41" i="4"/>
  <c r="AU48" i="4"/>
  <c r="AU49" i="4"/>
  <c r="AU47" i="4"/>
  <c r="AU50" i="4"/>
  <c r="AU51" i="4"/>
  <c r="AU52" i="4"/>
  <c r="AU53" i="4"/>
  <c r="AU69" i="4"/>
  <c r="AU46" i="4"/>
  <c r="AU57" i="4"/>
  <c r="AU62" i="4"/>
  <c r="AU56" i="4"/>
  <c r="AU58" i="4"/>
  <c r="AU60" i="4"/>
  <c r="AU54" i="4"/>
  <c r="AU61" i="4"/>
  <c r="AU65" i="4"/>
  <c r="AU64" i="4"/>
  <c r="AU66" i="4"/>
  <c r="AU67" i="4"/>
  <c r="AU63" i="4"/>
  <c r="AU77" i="4"/>
  <c r="AU59" i="4"/>
  <c r="AU73" i="4"/>
  <c r="AU74" i="4"/>
  <c r="AU71" i="4"/>
  <c r="AU70" i="4"/>
  <c r="AU75" i="4"/>
  <c r="AU55" i="4"/>
  <c r="AU76" i="4"/>
  <c r="AU81" i="4"/>
  <c r="AU78" i="4"/>
  <c r="AU80" i="4"/>
  <c r="AU83" i="4"/>
  <c r="AU88" i="4"/>
  <c r="AU79" i="4"/>
  <c r="AU86" i="4"/>
  <c r="AU89" i="4"/>
  <c r="AU84" i="4"/>
  <c r="AU96" i="4"/>
  <c r="AU92" i="4"/>
  <c r="AU94" i="4"/>
  <c r="AU90" i="4"/>
  <c r="AU72" i="4"/>
  <c r="AU97" i="4"/>
  <c r="AU91" i="4"/>
  <c r="AU103" i="4"/>
  <c r="AU101" i="4"/>
  <c r="AU99" i="4"/>
  <c r="AU93" i="4"/>
  <c r="AU102" i="4"/>
  <c r="AU68" i="4"/>
  <c r="AU98" i="4"/>
  <c r="AU105" i="4"/>
  <c r="AU104" i="4"/>
  <c r="AU100" i="4"/>
  <c r="AU109" i="4"/>
  <c r="AU85" i="4"/>
  <c r="AU106" i="4"/>
  <c r="AU108" i="4"/>
  <c r="AU111" i="4"/>
  <c r="AU107" i="4"/>
  <c r="AU110" i="4"/>
  <c r="AU82" i="4"/>
  <c r="AU95" i="4"/>
  <c r="AU87" i="4"/>
  <c r="AU3" i="1"/>
  <c r="AU4" i="1"/>
  <c r="AU5" i="1"/>
  <c r="AU6" i="1"/>
  <c r="AU7" i="1"/>
  <c r="AU8" i="1"/>
  <c r="AU9" i="1"/>
  <c r="AU10" i="1"/>
  <c r="AU11" i="1"/>
  <c r="AU12" i="1"/>
  <c r="AU16" i="1"/>
  <c r="AU13" i="1"/>
  <c r="AU14" i="1"/>
  <c r="AU15" i="1"/>
  <c r="AU18" i="1"/>
  <c r="AU17" i="1"/>
  <c r="AU20" i="1"/>
  <c r="AU19" i="1"/>
  <c r="AU26" i="1"/>
  <c r="AU21" i="1"/>
  <c r="AU23" i="1"/>
  <c r="AU24" i="1"/>
  <c r="AU25" i="1"/>
  <c r="AU27" i="1"/>
  <c r="AU148" i="1"/>
  <c r="AU146" i="1"/>
  <c r="AU37" i="1"/>
  <c r="AU50" i="1"/>
  <c r="AU177" i="1"/>
  <c r="AU199" i="1"/>
  <c r="AU154" i="1"/>
  <c r="AU127" i="1"/>
  <c r="AU200" i="1"/>
  <c r="AU206" i="1"/>
  <c r="AU201" i="1"/>
  <c r="AU179" i="1"/>
  <c r="AU196" i="1"/>
  <c r="AU162" i="1"/>
  <c r="AU150" i="1"/>
  <c r="AU143" i="1"/>
  <c r="AU144" i="1"/>
  <c r="AU38" i="1"/>
  <c r="AU175" i="1"/>
  <c r="AU184" i="1"/>
  <c r="AU85" i="1"/>
  <c r="AU123" i="1"/>
  <c r="AU2" i="1"/>
  <c r="AU174" i="1"/>
  <c r="AU176" i="1"/>
  <c r="AU157" i="1"/>
  <c r="AU205" i="1"/>
  <c r="AU191" i="1"/>
  <c r="AU203" i="1"/>
  <c r="AU180" i="1"/>
  <c r="AU152" i="1"/>
  <c r="AU187" i="1"/>
  <c r="AU185" i="1"/>
  <c r="AU166" i="1"/>
  <c r="AU158" i="1"/>
  <c r="AU155" i="1"/>
  <c r="AU61" i="1"/>
  <c r="AU135" i="1"/>
  <c r="AU147" i="1"/>
  <c r="AU142" i="1"/>
  <c r="AU141" i="1"/>
  <c r="AU99" i="1"/>
  <c r="AU138" i="1"/>
  <c r="AU137" i="1"/>
  <c r="AU131" i="1"/>
  <c r="AU112" i="1"/>
  <c r="AU109" i="1"/>
  <c r="AU125" i="1"/>
  <c r="AU126" i="1"/>
  <c r="AU82" i="1"/>
  <c r="AU106" i="1"/>
  <c r="AU120" i="1"/>
  <c r="AU139" i="1"/>
  <c r="AU115" i="1"/>
  <c r="AU97" i="1"/>
  <c r="AU111" i="1"/>
  <c r="AU110" i="1"/>
  <c r="AU107" i="1"/>
  <c r="AU103" i="1"/>
  <c r="AU101" i="1"/>
  <c r="AU98" i="1"/>
  <c r="AU91" i="1"/>
  <c r="AU197" i="1"/>
  <c r="AU186" i="1"/>
  <c r="AU178" i="1"/>
  <c r="AU171" i="1"/>
  <c r="AU153" i="1"/>
  <c r="AU140" i="1"/>
  <c r="AU145" i="1"/>
  <c r="AU128" i="1"/>
  <c r="AU134" i="1"/>
  <c r="AU132" i="1"/>
  <c r="AU124" i="1"/>
  <c r="AU122" i="1"/>
  <c r="AU116" i="1"/>
  <c r="AU108" i="1"/>
  <c r="AU96" i="1"/>
  <c r="AU3" i="5"/>
  <c r="AU169" i="1"/>
  <c r="AU113" i="1"/>
  <c r="AU100" i="1"/>
  <c r="AU94" i="1"/>
  <c r="AU95" i="1"/>
  <c r="AU90" i="1"/>
  <c r="AU86" i="1"/>
  <c r="AU35" i="1"/>
  <c r="AU87" i="1"/>
  <c r="AU79" i="1"/>
  <c r="AU81" i="1"/>
  <c r="AU77" i="1"/>
  <c r="AU74" i="1"/>
  <c r="AU73" i="1"/>
  <c r="AU67" i="1"/>
  <c r="AU68" i="1"/>
  <c r="AU66" i="1"/>
  <c r="AU56" i="1"/>
  <c r="AU58" i="1"/>
  <c r="AU118" i="1"/>
  <c r="AU57" i="1"/>
  <c r="AU54" i="1"/>
  <c r="AU52" i="1"/>
  <c r="AU51" i="1"/>
  <c r="AU47" i="1"/>
  <c r="AU48" i="1"/>
  <c r="AU44" i="1"/>
  <c r="AU42" i="1"/>
  <c r="AU41" i="1"/>
  <c r="AU39" i="1"/>
  <c r="AU151" i="1"/>
  <c r="AU34" i="1"/>
  <c r="AU32" i="1"/>
  <c r="AU30" i="1"/>
  <c r="AU28" i="1"/>
  <c r="AU80" i="5"/>
  <c r="AU73" i="5"/>
  <c r="AU75" i="5"/>
  <c r="AU69" i="5"/>
  <c r="AU62" i="5"/>
  <c r="AU67" i="5"/>
  <c r="AU68" i="5"/>
  <c r="AU74" i="5"/>
  <c r="AU58" i="5"/>
  <c r="AU60" i="5"/>
  <c r="AU49" i="5"/>
  <c r="AU52" i="5"/>
  <c r="AU54" i="5"/>
  <c r="AU65" i="5"/>
  <c r="AU47" i="5"/>
  <c r="AU48" i="5"/>
  <c r="AU51" i="5"/>
  <c r="AU50" i="5"/>
  <c r="AU44" i="5"/>
  <c r="AU39" i="5"/>
  <c r="AU43" i="5"/>
  <c r="AU38" i="5"/>
  <c r="AU36" i="5"/>
  <c r="AU30" i="5"/>
  <c r="AU31" i="5"/>
  <c r="AU28" i="5"/>
  <c r="AU4" i="6"/>
  <c r="AU6" i="6"/>
  <c r="AU11" i="6"/>
  <c r="AU10" i="6"/>
  <c r="AU13" i="6"/>
  <c r="AU15" i="6"/>
  <c r="AU17" i="6"/>
  <c r="AU19" i="6"/>
  <c r="AU34" i="6"/>
  <c r="AU23" i="6"/>
  <c r="AU26" i="6"/>
  <c r="AU183" i="1"/>
  <c r="AU195" i="1"/>
  <c r="AU167" i="1"/>
  <c r="AU156" i="1"/>
  <c r="AU149" i="1"/>
  <c r="AU133" i="1"/>
  <c r="AU119" i="1"/>
  <c r="AU136" i="1"/>
  <c r="AU129" i="1"/>
  <c r="AU130" i="1"/>
  <c r="AU105" i="1"/>
  <c r="AU121" i="1"/>
  <c r="AU114" i="1"/>
  <c r="AU104" i="1"/>
  <c r="AU2" i="5"/>
  <c r="AU4" i="5"/>
  <c r="AU5" i="5"/>
  <c r="AU6" i="5"/>
  <c r="AU7" i="5"/>
  <c r="AU8" i="5"/>
  <c r="AU9" i="5"/>
  <c r="AU10" i="5"/>
  <c r="AU11" i="5"/>
  <c r="AU12" i="5"/>
  <c r="AU13" i="5"/>
  <c r="AU14" i="5"/>
  <c r="AU15" i="5"/>
  <c r="AU16" i="5"/>
  <c r="AU17" i="5"/>
  <c r="AU18" i="5"/>
  <c r="AU19" i="5"/>
  <c r="AU20" i="5"/>
  <c r="AU32" i="5"/>
  <c r="AU22" i="5"/>
  <c r="AU23" i="5"/>
  <c r="AU24" i="5"/>
  <c r="AU25" i="5"/>
  <c r="AU26" i="5"/>
  <c r="AU21" i="5"/>
  <c r="AU27" i="5"/>
  <c r="AU2" i="6"/>
  <c r="AU160" i="1"/>
  <c r="AU92" i="1"/>
  <c r="AU84" i="1"/>
  <c r="AU72" i="1"/>
  <c r="AU65" i="1"/>
  <c r="AU55" i="1"/>
  <c r="AU49" i="1"/>
  <c r="AU40" i="1"/>
  <c r="AU31" i="1"/>
  <c r="AU77" i="5"/>
  <c r="AU63" i="5"/>
  <c r="AU72" i="5"/>
  <c r="AU59" i="5"/>
  <c r="AU46" i="5"/>
  <c r="AU41" i="5"/>
  <c r="AU33" i="5"/>
  <c r="AU3" i="6"/>
  <c r="AU5" i="6"/>
  <c r="AU8" i="6"/>
  <c r="AU9" i="6"/>
  <c r="AU12" i="6"/>
  <c r="AU14" i="6"/>
  <c r="AU16" i="6"/>
  <c r="AU18" i="6"/>
  <c r="AU20" i="6"/>
  <c r="AU22" i="6"/>
  <c r="AU21" i="6"/>
  <c r="AU24" i="6"/>
  <c r="AU27" i="6"/>
  <c r="AU25" i="6"/>
  <c r="AU30" i="6"/>
  <c r="AU32" i="6"/>
  <c r="AU38" i="6"/>
  <c r="AU2" i="17"/>
  <c r="AU117" i="1"/>
  <c r="AU93" i="1"/>
  <c r="AU83" i="1"/>
  <c r="AU75" i="1"/>
  <c r="AU69" i="1"/>
  <c r="AU62" i="1"/>
  <c r="AU63" i="1"/>
  <c r="AU46" i="1"/>
  <c r="AU33" i="1"/>
  <c r="AU71" i="5"/>
  <c r="AU61" i="5"/>
  <c r="AU57" i="5"/>
  <c r="AU56" i="5"/>
  <c r="AU40" i="5"/>
  <c r="AU34" i="5"/>
  <c r="AU37" i="6"/>
  <c r="AU7" i="6"/>
  <c r="AU42" i="6"/>
  <c r="AU44" i="6"/>
  <c r="AU45" i="6"/>
  <c r="AU36" i="6"/>
  <c r="AU50" i="6"/>
  <c r="AU51" i="6"/>
  <c r="AU40" i="6"/>
  <c r="AU63" i="6"/>
  <c r="AU54" i="6"/>
  <c r="AU58" i="6"/>
  <c r="AU61" i="6"/>
  <c r="AU64" i="6"/>
  <c r="AU59" i="6"/>
  <c r="AU67" i="6"/>
  <c r="AU69" i="6"/>
  <c r="AU71" i="6"/>
  <c r="AU72" i="6"/>
  <c r="AU88" i="1"/>
  <c r="AU76" i="1"/>
  <c r="AU78" i="1"/>
  <c r="AU71" i="1"/>
  <c r="AU60" i="1"/>
  <c r="AU59" i="1"/>
  <c r="AU43" i="1"/>
  <c r="AU22" i="1"/>
  <c r="AU78" i="5"/>
  <c r="AU66" i="5"/>
  <c r="AU70" i="5"/>
  <c r="AU55" i="5"/>
  <c r="AU45" i="5"/>
  <c r="AU35" i="5"/>
  <c r="AU28" i="6"/>
  <c r="AU29" i="6"/>
  <c r="AU31" i="6"/>
  <c r="AU33" i="6"/>
  <c r="AU35" i="6"/>
  <c r="AU70" i="1"/>
  <c r="AU36" i="1"/>
  <c r="AU64" i="5"/>
  <c r="AU29" i="5"/>
  <c r="AU4" i="17"/>
  <c r="AU6" i="17"/>
  <c r="AU8" i="17"/>
  <c r="AU10" i="17"/>
  <c r="AU12" i="17"/>
  <c r="AU14" i="17"/>
  <c r="AU16" i="17"/>
  <c r="AU18" i="17"/>
  <c r="AU20" i="17"/>
  <c r="AU22" i="17"/>
  <c r="AU24" i="17"/>
  <c r="AU26" i="17"/>
  <c r="AU15" i="10"/>
  <c r="AU11" i="10"/>
  <c r="AU28" i="10"/>
  <c r="AU8" i="10"/>
  <c r="AU21" i="10"/>
  <c r="AU18" i="10"/>
  <c r="AU26" i="10"/>
  <c r="AU17" i="10"/>
  <c r="AU19" i="10"/>
  <c r="AU2" i="10"/>
  <c r="AU25" i="10"/>
  <c r="AU20" i="10"/>
  <c r="AU16" i="10"/>
  <c r="AU7" i="10"/>
  <c r="AU14" i="10"/>
  <c r="AU4" i="10"/>
  <c r="AU3" i="10"/>
  <c r="AU13" i="10"/>
  <c r="AU12" i="10"/>
  <c r="AU27" i="10"/>
  <c r="AU22" i="10"/>
  <c r="AU23" i="10"/>
  <c r="AU6" i="10"/>
  <c r="AU5" i="10"/>
  <c r="AU9" i="10"/>
  <c r="AU10" i="10"/>
  <c r="AU80" i="1"/>
  <c r="AU45" i="1"/>
  <c r="AU76" i="5"/>
  <c r="AU37" i="5"/>
  <c r="AU89" i="1"/>
  <c r="AU53" i="1"/>
  <c r="AU79" i="5"/>
  <c r="AU42" i="5"/>
  <c r="AU39" i="6"/>
  <c r="AU41" i="6"/>
  <c r="AU43" i="6"/>
  <c r="AU47" i="6"/>
  <c r="AU48" i="6"/>
  <c r="AU57" i="6"/>
  <c r="AU52" i="6"/>
  <c r="AU55" i="6"/>
  <c r="AU49" i="6"/>
  <c r="AU53" i="6"/>
  <c r="AU65" i="6"/>
  <c r="AU60" i="6"/>
  <c r="AU56" i="6"/>
  <c r="AU46" i="6"/>
  <c r="AU66" i="6"/>
  <c r="AU68" i="6"/>
  <c r="AU70" i="6"/>
  <c r="AU62" i="6"/>
  <c r="AU28" i="17"/>
  <c r="AU3" i="17"/>
  <c r="AU5" i="17"/>
  <c r="AU7" i="17"/>
  <c r="AU9" i="17"/>
  <c r="AU11" i="17"/>
  <c r="AU13" i="17"/>
  <c r="AU15" i="17"/>
  <c r="AU17" i="17"/>
  <c r="AU19" i="17"/>
  <c r="AU21" i="17"/>
  <c r="AU23" i="17"/>
  <c r="AU25" i="17"/>
  <c r="AU27" i="17"/>
  <c r="AU24" i="10"/>
  <c r="P34" i="1"/>
  <c r="AV15" i="5"/>
  <c r="AU64" i="1"/>
  <c r="AV116" i="1"/>
  <c r="F2" i="14"/>
  <c r="P4" i="14"/>
  <c r="S4" i="14" s="1"/>
  <c r="F4" i="14"/>
  <c r="F6" i="14"/>
  <c r="P8" i="14"/>
  <c r="S8" i="14" s="1"/>
  <c r="F8" i="14"/>
  <c r="F10" i="14"/>
  <c r="P12" i="14"/>
  <c r="S12" i="14" s="1"/>
  <c r="F12" i="14"/>
  <c r="F14" i="14"/>
  <c r="P16" i="14"/>
  <c r="S16" i="14" s="1"/>
  <c r="F16" i="14"/>
  <c r="F18" i="14"/>
  <c r="P20" i="14"/>
  <c r="S20" i="14" s="1"/>
  <c r="F20" i="14"/>
  <c r="F22" i="14"/>
  <c r="P24" i="14"/>
  <c r="S24" i="14" s="1"/>
  <c r="F24" i="14"/>
  <c r="F26" i="14"/>
  <c r="F28" i="14"/>
  <c r="F15" i="14"/>
  <c r="Q2" i="14"/>
  <c r="Q4" i="14"/>
  <c r="Q9" i="14"/>
  <c r="Q18" i="14"/>
  <c r="Q20" i="14"/>
  <c r="Q25" i="14"/>
  <c r="Q2" i="15"/>
  <c r="P25" i="17"/>
  <c r="P21" i="17"/>
  <c r="P17" i="17"/>
  <c r="P13" i="17"/>
  <c r="P9" i="17"/>
  <c r="P5" i="17"/>
  <c r="P28" i="17"/>
  <c r="AV35" i="6"/>
  <c r="AV31" i="6"/>
  <c r="AV28" i="6"/>
  <c r="AU29" i="1"/>
  <c r="Q6" i="14"/>
  <c r="Q8" i="14"/>
  <c r="Q13" i="14"/>
  <c r="Q22" i="14"/>
  <c r="Q24" i="14"/>
  <c r="P68" i="1"/>
  <c r="AY30" i="9"/>
  <c r="AY28" i="9"/>
  <c r="AY37" i="9"/>
  <c r="AY15" i="9"/>
  <c r="AY22" i="9"/>
  <c r="AY26" i="9"/>
  <c r="AY11" i="9"/>
  <c r="AY47" i="9"/>
  <c r="AY42" i="9"/>
  <c r="AY40" i="9"/>
  <c r="AY53" i="9"/>
  <c r="AY13" i="9"/>
  <c r="AY54" i="9"/>
  <c r="AY5" i="9"/>
  <c r="AY50" i="9"/>
  <c r="AY2" i="9"/>
  <c r="AY43" i="9"/>
  <c r="AY38" i="9"/>
  <c r="AY45" i="9"/>
  <c r="AY33" i="9"/>
  <c r="AY34" i="9"/>
  <c r="AY39" i="9"/>
  <c r="AY48" i="9"/>
  <c r="AY52" i="9"/>
  <c r="AY12" i="9"/>
  <c r="AY9" i="9"/>
  <c r="AY16" i="9"/>
  <c r="AY6" i="9"/>
  <c r="AY51" i="9"/>
  <c r="AY17" i="9"/>
  <c r="AY32" i="9"/>
  <c r="AY8" i="9"/>
  <c r="AY24" i="9"/>
  <c r="AY23" i="9"/>
  <c r="AY35" i="9"/>
  <c r="AY31" i="9"/>
  <c r="AY55" i="9"/>
  <c r="AY3" i="9"/>
  <c r="AY10" i="9"/>
  <c r="AY44" i="9"/>
  <c r="AY20" i="9"/>
  <c r="AY4" i="9"/>
  <c r="AY18" i="9"/>
  <c r="AY36" i="9"/>
  <c r="AY41" i="9"/>
  <c r="AY25" i="9"/>
  <c r="AY46" i="9"/>
  <c r="AY21" i="9"/>
  <c r="AY19" i="9"/>
  <c r="AY14" i="9"/>
  <c r="AY49" i="9"/>
  <c r="AY7" i="9"/>
  <c r="AY11" i="8"/>
  <c r="AY13" i="8"/>
  <c r="AY3" i="8"/>
  <c r="AY14" i="8"/>
  <c r="AY56" i="8"/>
  <c r="AY15" i="8"/>
  <c r="AY68" i="8"/>
  <c r="AY69" i="8"/>
  <c r="AY17" i="8"/>
  <c r="AY19" i="8"/>
  <c r="AY20" i="8"/>
  <c r="AY21" i="8"/>
  <c r="AY22" i="8"/>
  <c r="AY2" i="8"/>
  <c r="AY25" i="8"/>
  <c r="AY78" i="8"/>
  <c r="AY57" i="8"/>
  <c r="AY64" i="8"/>
  <c r="AY27" i="8"/>
  <c r="AY29" i="8"/>
  <c r="AY31" i="8"/>
  <c r="AY32" i="8"/>
  <c r="AY67" i="8"/>
  <c r="AY34" i="8"/>
  <c r="AY65" i="8"/>
  <c r="AY83" i="8"/>
  <c r="AY59" i="8"/>
  <c r="AY76" i="8"/>
  <c r="AY38" i="8"/>
  <c r="AY85" i="8"/>
  <c r="AY41" i="8"/>
  <c r="AY58" i="8"/>
  <c r="AY44" i="8"/>
  <c r="AY27" i="9"/>
  <c r="AY82" i="8"/>
  <c r="AY89" i="8"/>
  <c r="AY55" i="8"/>
  <c r="AY4" i="8"/>
  <c r="AY5" i="8"/>
  <c r="AY6" i="8"/>
  <c r="AY7" i="8"/>
  <c r="AY8" i="8"/>
  <c r="AY9" i="8"/>
  <c r="AY10" i="8"/>
  <c r="AY73" i="8"/>
  <c r="AY90" i="8"/>
  <c r="AY16" i="8"/>
  <c r="AY63" i="8"/>
  <c r="AY18" i="8"/>
  <c r="AY60" i="8"/>
  <c r="AY71" i="8"/>
  <c r="AY75" i="8"/>
  <c r="AY23" i="8"/>
  <c r="AY24" i="8"/>
  <c r="AY62" i="8"/>
  <c r="AY61" i="8"/>
  <c r="AY26" i="8"/>
  <c r="AY81" i="8"/>
  <c r="AY28" i="8"/>
  <c r="AY30" i="8"/>
  <c r="AY80" i="8"/>
  <c r="AY33" i="8"/>
  <c r="AY35" i="8"/>
  <c r="AY36" i="8"/>
  <c r="AY79" i="8"/>
  <c r="AY86" i="8"/>
  <c r="AY37" i="8"/>
  <c r="AY39" i="8"/>
  <c r="AY40" i="8"/>
  <c r="AY42" i="8"/>
  <c r="AY94" i="8"/>
  <c r="AY72" i="8"/>
  <c r="AY48" i="8"/>
  <c r="AY29" i="9"/>
  <c r="AY74" i="8"/>
  <c r="AY52" i="8"/>
  <c r="AY91" i="8"/>
  <c r="AY2" i="4"/>
  <c r="AY6" i="4"/>
  <c r="AY3" i="4"/>
  <c r="AY4" i="4"/>
  <c r="AY7" i="4"/>
  <c r="AY8" i="4"/>
  <c r="AY9" i="4"/>
  <c r="AY13" i="4"/>
  <c r="AY14" i="4"/>
  <c r="AY11" i="4"/>
  <c r="AY10" i="4"/>
  <c r="AY12" i="4"/>
  <c r="AY15" i="4"/>
  <c r="AY16" i="4"/>
  <c r="AY23" i="4"/>
  <c r="AY18" i="4"/>
  <c r="AY17" i="4"/>
  <c r="AY19" i="4"/>
  <c r="AY20" i="4"/>
  <c r="AY24" i="4"/>
  <c r="AY22" i="4"/>
  <c r="AY21" i="4"/>
  <c r="AY25" i="4"/>
  <c r="AY26" i="4"/>
  <c r="AY28" i="4"/>
  <c r="AY27" i="4"/>
  <c r="AY29" i="4"/>
  <c r="AY30" i="4"/>
  <c r="AY31" i="4"/>
  <c r="AY32" i="4"/>
  <c r="AY93" i="8"/>
  <c r="AY12" i="8"/>
  <c r="AY66" i="8"/>
  <c r="AY70" i="8"/>
  <c r="AY84" i="8"/>
  <c r="AY87" i="8"/>
  <c r="AY45" i="8"/>
  <c r="AY46" i="8"/>
  <c r="AY77" i="8"/>
  <c r="AY47" i="8"/>
  <c r="AY88" i="8"/>
  <c r="AY54" i="8"/>
  <c r="AY95" i="8"/>
  <c r="AY49" i="8"/>
  <c r="AY92" i="8"/>
  <c r="AY53" i="8"/>
  <c r="AY43" i="8"/>
  <c r="AY50" i="8"/>
  <c r="AY51" i="8"/>
  <c r="AY5" i="4"/>
  <c r="AY204" i="1"/>
  <c r="AY190" i="1"/>
  <c r="AY181" i="1"/>
  <c r="AY192" i="1"/>
  <c r="AY202" i="1"/>
  <c r="AY193" i="1"/>
  <c r="AY182" i="1"/>
  <c r="AY198" i="1"/>
  <c r="AY194" i="1"/>
  <c r="AY189" i="1"/>
  <c r="AY188" i="1"/>
  <c r="AY170" i="1"/>
  <c r="AY173" i="1"/>
  <c r="AY172" i="1"/>
  <c r="AY168" i="1"/>
  <c r="AY165" i="1"/>
  <c r="AY159" i="1"/>
  <c r="AY163" i="1"/>
  <c r="AY164" i="1"/>
  <c r="AY161" i="1"/>
  <c r="AY156" i="1"/>
  <c r="AY34" i="4"/>
  <c r="AY35" i="4"/>
  <c r="AY38" i="4"/>
  <c r="AY36" i="4"/>
  <c r="AY33" i="4"/>
  <c r="AY39" i="4"/>
  <c r="AY37" i="4"/>
  <c r="AY43" i="4"/>
  <c r="AY40" i="4"/>
  <c r="AY42" i="4"/>
  <c r="AY44" i="4"/>
  <c r="AY45" i="4"/>
  <c r="AY41" i="4"/>
  <c r="AY48" i="4"/>
  <c r="AY49" i="4"/>
  <c r="AY47" i="4"/>
  <c r="AY50" i="4"/>
  <c r="AY51" i="4"/>
  <c r="AY52" i="4"/>
  <c r="AY53" i="4"/>
  <c r="AY69" i="4"/>
  <c r="AY46" i="4"/>
  <c r="AY57" i="4"/>
  <c r="AY62" i="4"/>
  <c r="AY56" i="4"/>
  <c r="AY58" i="4"/>
  <c r="AY60" i="4"/>
  <c r="AY54" i="4"/>
  <c r="AY61" i="4"/>
  <c r="AY65" i="4"/>
  <c r="AY64" i="4"/>
  <c r="AY66" i="4"/>
  <c r="AY67" i="4"/>
  <c r="AY63" i="4"/>
  <c r="AY77" i="4"/>
  <c r="AY59" i="4"/>
  <c r="AY73" i="4"/>
  <c r="AY74" i="4"/>
  <c r="AY71" i="4"/>
  <c r="AY70" i="4"/>
  <c r="AY75" i="4"/>
  <c r="AY55" i="4"/>
  <c r="AY76" i="4"/>
  <c r="AY81" i="4"/>
  <c r="AY78" i="4"/>
  <c r="AY80" i="4"/>
  <c r="AY83" i="4"/>
  <c r="AY88" i="4"/>
  <c r="AY79" i="4"/>
  <c r="AY86" i="4"/>
  <c r="AY89" i="4"/>
  <c r="AY84" i="4"/>
  <c r="AY96" i="4"/>
  <c r="AY92" i="4"/>
  <c r="AY94" i="4"/>
  <c r="AY90" i="4"/>
  <c r="AY72" i="4"/>
  <c r="AY97" i="4"/>
  <c r="AY91" i="4"/>
  <c r="AY103" i="4"/>
  <c r="AY101" i="4"/>
  <c r="AY99" i="4"/>
  <c r="AY93" i="4"/>
  <c r="AY102" i="4"/>
  <c r="AY68" i="4"/>
  <c r="AY98" i="4"/>
  <c r="AY105" i="4"/>
  <c r="AY104" i="4"/>
  <c r="AY100" i="4"/>
  <c r="AY109" i="4"/>
  <c r="AY85" i="4"/>
  <c r="AY106" i="4"/>
  <c r="AY108" i="4"/>
  <c r="AY111" i="4"/>
  <c r="AY107" i="4"/>
  <c r="AY110" i="4"/>
  <c r="AY82" i="4"/>
  <c r="AY95" i="4"/>
  <c r="AY87" i="4"/>
  <c r="AY3" i="1"/>
  <c r="AY4" i="1"/>
  <c r="AY5" i="1"/>
  <c r="AY6" i="1"/>
  <c r="AY7" i="1"/>
  <c r="AY8" i="1"/>
  <c r="AY9" i="1"/>
  <c r="AY10" i="1"/>
  <c r="AY11" i="1"/>
  <c r="AY12" i="1"/>
  <c r="AY16" i="1"/>
  <c r="AY13" i="1"/>
  <c r="AY14" i="1"/>
  <c r="AY15" i="1"/>
  <c r="AY18" i="1"/>
  <c r="AY17" i="1"/>
  <c r="AY20" i="1"/>
  <c r="AY19" i="1"/>
  <c r="AY26" i="1"/>
  <c r="AY21" i="1"/>
  <c r="AY23" i="1"/>
  <c r="AY24" i="1"/>
  <c r="AY25" i="1"/>
  <c r="AY27" i="1"/>
  <c r="AY148" i="1"/>
  <c r="AY146" i="1"/>
  <c r="AY37" i="1"/>
  <c r="AY50" i="1"/>
  <c r="AY177" i="1"/>
  <c r="AY199" i="1"/>
  <c r="AY154" i="1"/>
  <c r="AY127" i="1"/>
  <c r="AY200" i="1"/>
  <c r="AY206" i="1"/>
  <c r="AY201" i="1"/>
  <c r="AY179" i="1"/>
  <c r="AY196" i="1"/>
  <c r="AY162" i="1"/>
  <c r="AY150" i="1"/>
  <c r="AY143" i="1"/>
  <c r="AY144" i="1"/>
  <c r="AY38" i="1"/>
  <c r="AY175" i="1"/>
  <c r="AY184" i="1"/>
  <c r="AY85" i="1"/>
  <c r="AY123" i="1"/>
  <c r="AY185" i="1"/>
  <c r="AY166" i="1"/>
  <c r="AY158" i="1"/>
  <c r="AY2" i="1"/>
  <c r="AY197" i="1"/>
  <c r="AY183" i="1"/>
  <c r="AY186" i="1"/>
  <c r="AY195" i="1"/>
  <c r="AY178" i="1"/>
  <c r="AY169" i="1"/>
  <c r="AY160" i="1"/>
  <c r="AY155" i="1"/>
  <c r="AY61" i="1"/>
  <c r="AY135" i="1"/>
  <c r="AY147" i="1"/>
  <c r="AY142" i="1"/>
  <c r="AY141" i="1"/>
  <c r="AY99" i="1"/>
  <c r="AY138" i="1"/>
  <c r="AY137" i="1"/>
  <c r="AY131" i="1"/>
  <c r="AY112" i="1"/>
  <c r="AY109" i="1"/>
  <c r="AY125" i="1"/>
  <c r="AY126" i="1"/>
  <c r="AY82" i="1"/>
  <c r="AY106" i="1"/>
  <c r="AY120" i="1"/>
  <c r="AY139" i="1"/>
  <c r="AY115" i="1"/>
  <c r="AY97" i="1"/>
  <c r="AY111" i="1"/>
  <c r="AY110" i="1"/>
  <c r="AY107" i="1"/>
  <c r="AY103" i="1"/>
  <c r="AY101" i="1"/>
  <c r="AY98" i="1"/>
  <c r="AY91" i="1"/>
  <c r="AY205" i="1"/>
  <c r="AY203" i="1"/>
  <c r="AY152" i="1"/>
  <c r="AY176" i="1"/>
  <c r="AY149" i="1"/>
  <c r="AY133" i="1"/>
  <c r="AY119" i="1"/>
  <c r="AY136" i="1"/>
  <c r="AY129" i="1"/>
  <c r="AY130" i="1"/>
  <c r="AY105" i="1"/>
  <c r="AY121" i="1"/>
  <c r="AY117" i="1"/>
  <c r="AY88" i="1"/>
  <c r="AY102" i="1"/>
  <c r="AY3" i="5"/>
  <c r="AY167" i="1"/>
  <c r="AY116" i="1"/>
  <c r="AY108" i="1"/>
  <c r="AY96" i="1"/>
  <c r="AY95" i="1"/>
  <c r="AY90" i="1"/>
  <c r="AY86" i="1"/>
  <c r="AY35" i="1"/>
  <c r="AY87" i="1"/>
  <c r="AY79" i="1"/>
  <c r="AY81" i="1"/>
  <c r="AY77" i="1"/>
  <c r="AY74" i="1"/>
  <c r="AY73" i="1"/>
  <c r="AY67" i="1"/>
  <c r="AY68" i="1"/>
  <c r="AY66" i="1"/>
  <c r="AY56" i="1"/>
  <c r="AY58" i="1"/>
  <c r="AY118" i="1"/>
  <c r="AY57" i="1"/>
  <c r="AY54" i="1"/>
  <c r="AY52" i="1"/>
  <c r="AY51" i="1"/>
  <c r="AY47" i="1"/>
  <c r="AY48" i="1"/>
  <c r="AY44" i="1"/>
  <c r="AY42" i="1"/>
  <c r="AY41" i="1"/>
  <c r="AY39" i="1"/>
  <c r="AY151" i="1"/>
  <c r="AY34" i="1"/>
  <c r="AY32" i="1"/>
  <c r="AY30" i="1"/>
  <c r="AY28" i="1"/>
  <c r="AY80" i="5"/>
  <c r="AY73" i="5"/>
  <c r="AY75" i="5"/>
  <c r="AY69" i="5"/>
  <c r="AY62" i="5"/>
  <c r="AY67" i="5"/>
  <c r="AY68" i="5"/>
  <c r="AY74" i="5"/>
  <c r="AY58" i="5"/>
  <c r="AY60" i="5"/>
  <c r="AY49" i="5"/>
  <c r="AY52" i="5"/>
  <c r="AY54" i="5"/>
  <c r="AY65" i="5"/>
  <c r="AY47" i="5"/>
  <c r="AY48" i="5"/>
  <c r="AY51" i="5"/>
  <c r="AY50" i="5"/>
  <c r="AY44" i="5"/>
  <c r="AY39" i="5"/>
  <c r="AY43" i="5"/>
  <c r="AY38" i="5"/>
  <c r="AY36" i="5"/>
  <c r="AY30" i="5"/>
  <c r="AY31" i="5"/>
  <c r="AY28" i="5"/>
  <c r="AY4" i="6"/>
  <c r="AY6" i="6"/>
  <c r="AY11" i="6"/>
  <c r="AY10" i="6"/>
  <c r="AY13" i="6"/>
  <c r="AY15" i="6"/>
  <c r="AY17" i="6"/>
  <c r="AY19" i="6"/>
  <c r="AY34" i="6"/>
  <c r="AY23" i="6"/>
  <c r="AY26" i="6"/>
  <c r="AY191" i="1"/>
  <c r="AY180" i="1"/>
  <c r="AY187" i="1"/>
  <c r="AY174" i="1"/>
  <c r="AY157" i="1"/>
  <c r="AY153" i="1"/>
  <c r="AY140" i="1"/>
  <c r="AY145" i="1"/>
  <c r="AY128" i="1"/>
  <c r="AY134" i="1"/>
  <c r="AY132" i="1"/>
  <c r="AY124" i="1"/>
  <c r="AY122" i="1"/>
  <c r="AY113" i="1"/>
  <c r="AY100" i="1"/>
  <c r="AY94" i="1"/>
  <c r="AY2" i="5"/>
  <c r="AY4" i="5"/>
  <c r="AY5" i="5"/>
  <c r="AY6" i="5"/>
  <c r="AY7" i="5"/>
  <c r="AY8" i="5"/>
  <c r="AY9" i="5"/>
  <c r="AY10" i="5"/>
  <c r="AY11" i="5"/>
  <c r="AY12" i="5"/>
  <c r="AY13" i="5"/>
  <c r="AY14" i="5"/>
  <c r="AY15" i="5"/>
  <c r="AY16" i="5"/>
  <c r="AY17" i="5"/>
  <c r="AY18" i="5"/>
  <c r="AY19" i="5"/>
  <c r="AY20" i="5"/>
  <c r="AY32" i="5"/>
  <c r="AY22" i="5"/>
  <c r="AY23" i="5"/>
  <c r="AY24" i="5"/>
  <c r="AY25" i="5"/>
  <c r="AY26" i="5"/>
  <c r="AY21" i="5"/>
  <c r="AY27" i="5"/>
  <c r="AY2" i="6"/>
  <c r="AY104" i="1"/>
  <c r="AY93" i="1"/>
  <c r="AY83" i="1"/>
  <c r="AY75" i="1"/>
  <c r="AY69" i="1"/>
  <c r="AY62" i="1"/>
  <c r="AY63" i="1"/>
  <c r="AY46" i="1"/>
  <c r="AY33" i="1"/>
  <c r="AY71" i="5"/>
  <c r="AY61" i="5"/>
  <c r="AY57" i="5"/>
  <c r="AY56" i="5"/>
  <c r="AY40" i="5"/>
  <c r="AY34" i="5"/>
  <c r="AY27" i="6"/>
  <c r="AY25" i="6"/>
  <c r="AY30" i="6"/>
  <c r="AY32" i="6"/>
  <c r="AY38" i="6"/>
  <c r="AY2" i="17"/>
  <c r="AY76" i="1"/>
  <c r="AY78" i="1"/>
  <c r="AY71" i="1"/>
  <c r="AY60" i="1"/>
  <c r="AY59" i="1"/>
  <c r="AY43" i="1"/>
  <c r="AY22" i="1"/>
  <c r="AY78" i="5"/>
  <c r="AY66" i="5"/>
  <c r="AY70" i="5"/>
  <c r="AY55" i="5"/>
  <c r="AY45" i="5"/>
  <c r="AY35" i="5"/>
  <c r="AY37" i="6"/>
  <c r="AY7" i="6"/>
  <c r="AY42" i="6"/>
  <c r="AY44" i="6"/>
  <c r="AY45" i="6"/>
  <c r="AY36" i="6"/>
  <c r="AY50" i="6"/>
  <c r="AY51" i="6"/>
  <c r="AY40" i="6"/>
  <c r="AY63" i="6"/>
  <c r="AY54" i="6"/>
  <c r="AY58" i="6"/>
  <c r="AY61" i="6"/>
  <c r="AY64" i="6"/>
  <c r="AY59" i="6"/>
  <c r="AY67" i="6"/>
  <c r="AY69" i="6"/>
  <c r="AY71" i="6"/>
  <c r="AY72" i="6"/>
  <c r="AY171" i="1"/>
  <c r="AY89" i="1"/>
  <c r="AY80" i="1"/>
  <c r="AY70" i="1"/>
  <c r="AY64" i="1"/>
  <c r="AY53" i="1"/>
  <c r="AY45" i="1"/>
  <c r="AY36" i="1"/>
  <c r="AY29" i="1"/>
  <c r="AY79" i="5"/>
  <c r="AY76" i="5"/>
  <c r="AY64" i="5"/>
  <c r="AY53" i="5"/>
  <c r="AY42" i="5"/>
  <c r="AY37" i="5"/>
  <c r="AY29" i="5"/>
  <c r="AY3" i="6"/>
  <c r="AY5" i="6"/>
  <c r="AY8" i="6"/>
  <c r="AY9" i="6"/>
  <c r="AY12" i="6"/>
  <c r="AY14" i="6"/>
  <c r="AY16" i="6"/>
  <c r="AY18" i="6"/>
  <c r="AY20" i="6"/>
  <c r="AY22" i="6"/>
  <c r="AY21" i="6"/>
  <c r="AY24" i="6"/>
  <c r="AY28" i="6"/>
  <c r="AY29" i="6"/>
  <c r="AY31" i="6"/>
  <c r="AY33" i="6"/>
  <c r="AY35" i="6"/>
  <c r="AT18" i="5"/>
  <c r="AT74" i="5"/>
  <c r="AT69" i="5"/>
  <c r="AT51" i="5"/>
  <c r="AT43" i="5"/>
  <c r="AT63" i="5"/>
  <c r="AT66" i="5"/>
  <c r="AT8" i="5"/>
  <c r="AT61" i="5"/>
  <c r="AT12" i="5"/>
  <c r="AT10" i="5"/>
  <c r="AT34" i="5"/>
  <c r="AT7" i="5"/>
  <c r="AT38" i="5"/>
  <c r="AT67" i="5"/>
  <c r="AT39" i="5"/>
  <c r="AT65" i="5"/>
  <c r="AT2" i="5"/>
  <c r="AT45" i="5"/>
  <c r="AT25" i="5"/>
  <c r="AT21" i="5"/>
  <c r="AT79" i="5"/>
  <c r="AT42" i="5"/>
  <c r="AT6" i="5"/>
  <c r="AT50" i="5"/>
  <c r="AT75" i="5"/>
  <c r="AT17" i="5"/>
  <c r="AT58" i="5"/>
  <c r="AT19" i="5"/>
  <c r="AT46" i="5"/>
  <c r="AT22" i="5"/>
  <c r="AT28" i="5"/>
  <c r="AT59" i="5"/>
  <c r="AT57" i="5"/>
  <c r="AT15" i="5"/>
  <c r="AT76" i="5"/>
  <c r="AT73" i="5"/>
  <c r="AT60" i="5"/>
  <c r="AT62" i="5"/>
  <c r="AT110" i="4"/>
  <c r="AT109" i="4"/>
  <c r="AT107" i="4"/>
  <c r="AT105" i="4"/>
  <c r="AT103" i="4"/>
  <c r="AT101" i="4"/>
  <c r="AT99" i="4"/>
  <c r="AT97" i="4"/>
  <c r="AT94" i="4"/>
  <c r="AT92" i="4"/>
  <c r="AT91" i="4"/>
  <c r="AT89" i="4"/>
  <c r="AT87" i="4"/>
  <c r="AT86" i="4"/>
  <c r="AT83" i="4"/>
  <c r="AT81" i="4"/>
  <c r="AT79" i="4"/>
  <c r="AT76" i="4"/>
  <c r="AT75" i="4"/>
  <c r="AT74" i="4"/>
  <c r="AT72" i="4"/>
  <c r="AT69" i="4"/>
  <c r="AT67" i="4"/>
  <c r="AT65" i="4"/>
  <c r="AT63" i="4"/>
  <c r="AT59" i="4"/>
  <c r="AT61" i="4"/>
  <c r="AT57" i="4"/>
  <c r="AT55" i="4"/>
  <c r="AT53" i="4"/>
  <c r="AT50" i="4"/>
  <c r="AT49" i="4"/>
  <c r="AT47" i="4"/>
  <c r="AT45" i="4"/>
  <c r="AT43" i="4"/>
  <c r="AT39" i="4"/>
  <c r="AT40" i="4"/>
  <c r="AT37" i="4"/>
  <c r="AT36" i="4"/>
  <c r="AT30" i="4"/>
  <c r="AT32" i="4"/>
  <c r="AT29" i="4"/>
  <c r="AT27" i="4"/>
  <c r="AT25" i="4"/>
  <c r="AT23" i="4"/>
  <c r="AT21" i="4"/>
  <c r="AT13" i="5"/>
  <c r="AT24" i="5"/>
  <c r="AT23" i="5"/>
  <c r="AT27" i="5"/>
  <c r="AT71" i="5"/>
  <c r="AT11" i="5"/>
  <c r="AT64" i="5"/>
  <c r="AT36" i="5"/>
  <c r="AT31" i="5"/>
  <c r="AT54" i="5"/>
  <c r="AT111" i="4"/>
  <c r="AT102" i="4"/>
  <c r="AT95" i="4"/>
  <c r="AT85" i="4"/>
  <c r="AT78" i="4"/>
  <c r="AT70" i="4"/>
  <c r="AT62" i="4"/>
  <c r="AT54" i="4"/>
  <c r="AT46" i="4"/>
  <c r="AT26" i="5"/>
  <c r="AT5" i="5"/>
  <c r="AT37" i="5"/>
  <c r="AT68" i="5"/>
  <c r="AT20" i="5"/>
  <c r="AT32" i="5"/>
  <c r="AT48" i="5"/>
  <c r="AT72" i="5"/>
  <c r="AT41" i="5"/>
  <c r="AT78" i="5"/>
  <c r="AT108" i="4"/>
  <c r="AT100" i="4"/>
  <c r="AT93" i="4"/>
  <c r="AT84" i="4"/>
  <c r="AT77" i="4"/>
  <c r="AT68" i="4"/>
  <c r="AT60" i="4"/>
  <c r="AT52" i="4"/>
  <c r="AT44" i="4"/>
  <c r="AT38" i="4"/>
  <c r="AT34" i="4"/>
  <c r="AT31" i="4"/>
  <c r="AT26" i="4"/>
  <c r="AT22" i="4"/>
  <c r="AT19" i="4"/>
  <c r="AT17" i="4"/>
  <c r="AT15" i="4"/>
  <c r="AT14" i="4"/>
  <c r="AT12" i="4"/>
  <c r="AT10" i="4"/>
  <c r="AT7" i="4"/>
  <c r="AT5" i="4"/>
  <c r="AT3" i="4"/>
  <c r="AT206" i="1"/>
  <c r="AT204" i="1"/>
  <c r="AT202" i="1"/>
  <c r="AT200" i="1"/>
  <c r="AT198" i="1"/>
  <c r="AT196" i="1"/>
  <c r="AT194" i="1"/>
  <c r="AT191" i="1"/>
  <c r="AT192" i="1"/>
  <c r="AT188" i="1"/>
  <c r="AT186" i="1"/>
  <c r="AT184" i="1"/>
  <c r="AT179" i="1"/>
  <c r="AT180" i="1"/>
  <c r="AT178" i="1"/>
  <c r="AT176" i="1"/>
  <c r="AT174" i="1"/>
  <c r="AT172" i="1"/>
  <c r="AT170" i="1"/>
  <c r="AT167" i="1"/>
  <c r="AT166" i="1"/>
  <c r="AT164" i="1"/>
  <c r="AT162" i="1"/>
  <c r="AT160" i="1"/>
  <c r="AT158" i="1"/>
  <c r="AT156" i="1"/>
  <c r="AT154" i="1"/>
  <c r="AT152" i="1"/>
  <c r="AT150" i="1"/>
  <c r="AT148" i="1"/>
  <c r="AT146" i="1"/>
  <c r="AT143" i="1"/>
  <c r="AT141" i="1"/>
  <c r="AT140" i="1"/>
  <c r="AT137" i="1"/>
  <c r="AT29" i="5"/>
  <c r="AT16" i="5"/>
  <c r="AT40" i="5"/>
  <c r="AT35" i="5"/>
  <c r="AT52" i="5"/>
  <c r="AT80" i="5"/>
  <c r="AT14" i="5"/>
  <c r="AT49" i="5"/>
  <c r="AT47" i="5"/>
  <c r="AT53" i="5"/>
  <c r="AT106" i="4"/>
  <c r="AT98" i="4"/>
  <c r="AT90" i="4"/>
  <c r="AT82" i="4"/>
  <c r="AT71" i="4"/>
  <c r="AT66" i="4"/>
  <c r="AT58" i="4"/>
  <c r="AT51" i="4"/>
  <c r="AT41" i="4"/>
  <c r="AT55" i="5"/>
  <c r="AT30" i="5"/>
  <c r="AT33" i="5"/>
  <c r="AT88" i="4"/>
  <c r="AT56" i="4"/>
  <c r="AT33" i="4"/>
  <c r="AT18" i="4"/>
  <c r="AT11" i="4"/>
  <c r="AT2" i="4"/>
  <c r="AT199" i="1"/>
  <c r="AT190" i="1"/>
  <c r="AT183" i="1"/>
  <c r="AT175" i="1"/>
  <c r="AT168" i="1"/>
  <c r="AT159" i="1"/>
  <c r="AT151" i="1"/>
  <c r="AT142" i="1"/>
  <c r="AT136" i="1"/>
  <c r="AT132" i="1"/>
  <c r="AT128" i="1"/>
  <c r="AT124" i="1"/>
  <c r="AT119" i="1"/>
  <c r="AT116" i="1"/>
  <c r="AT113" i="1"/>
  <c r="AT107" i="1"/>
  <c r="AT105" i="1"/>
  <c r="AT56" i="5"/>
  <c r="AT3" i="5"/>
  <c r="AT70" i="5"/>
  <c r="AT80" i="4"/>
  <c r="AT48" i="4"/>
  <c r="AT28" i="4"/>
  <c r="AT16" i="4"/>
  <c r="AT8" i="4"/>
  <c r="AT205" i="1"/>
  <c r="AT197" i="1"/>
  <c r="AT189" i="1"/>
  <c r="AT182" i="1"/>
  <c r="AT173" i="1"/>
  <c r="AT165" i="1"/>
  <c r="AT157" i="1"/>
  <c r="AT149" i="1"/>
  <c r="AT145" i="1"/>
  <c r="AT135" i="1"/>
  <c r="AT131" i="1"/>
  <c r="AT127" i="1"/>
  <c r="AT122" i="1"/>
  <c r="AT123" i="1"/>
  <c r="AT115" i="1"/>
  <c r="AT106" i="1"/>
  <c r="AT108" i="1"/>
  <c r="AT104" i="1"/>
  <c r="AT101" i="1"/>
  <c r="AT102" i="1"/>
  <c r="AT95" i="1"/>
  <c r="AT97" i="1"/>
  <c r="AT91" i="1"/>
  <c r="AT92" i="1"/>
  <c r="AT90" i="1"/>
  <c r="AT89" i="1"/>
  <c r="AT83" i="1"/>
  <c r="AT80" i="1"/>
  <c r="AT79" i="1"/>
  <c r="AT82" i="1"/>
  <c r="AT77" i="1"/>
  <c r="AT76" i="1"/>
  <c r="AT73" i="1"/>
  <c r="AT70" i="1"/>
  <c r="AT71" i="1"/>
  <c r="AT67" i="1"/>
  <c r="AT66" i="1"/>
  <c r="AT63" i="1"/>
  <c r="AT62" i="1"/>
  <c r="AT58" i="1"/>
  <c r="AT57" i="1"/>
  <c r="AT54" i="1"/>
  <c r="AT55" i="1"/>
  <c r="AT51" i="1"/>
  <c r="AT49" i="1"/>
  <c r="AT47" i="1"/>
  <c r="AT45" i="1"/>
  <c r="AT43" i="1"/>
  <c r="AT40" i="1"/>
  <c r="AT39" i="1"/>
  <c r="AT37" i="1"/>
  <c r="AT35" i="1"/>
  <c r="AT33" i="1"/>
  <c r="AT31" i="1"/>
  <c r="AT29" i="1"/>
  <c r="AT27" i="1"/>
  <c r="AT24" i="1"/>
  <c r="AT25" i="1"/>
  <c r="AT20" i="1"/>
  <c r="AT18" i="1"/>
  <c r="AT17" i="1"/>
  <c r="AT15" i="1"/>
  <c r="AT13" i="1"/>
  <c r="AT11" i="1"/>
  <c r="AT9" i="1"/>
  <c r="AT7" i="1"/>
  <c r="AT5" i="1"/>
  <c r="AT3" i="1"/>
  <c r="AT55" i="9"/>
  <c r="AT53" i="9"/>
  <c r="AT51" i="9"/>
  <c r="AT49" i="9"/>
  <c r="AT47" i="9"/>
  <c r="AT46" i="9"/>
  <c r="AT43" i="9"/>
  <c r="AT41" i="9"/>
  <c r="AT39" i="9"/>
  <c r="AT77" i="5"/>
  <c r="AT44" i="5"/>
  <c r="AT104" i="4"/>
  <c r="AT73" i="4"/>
  <c r="AT42" i="4"/>
  <c r="AT24" i="4"/>
  <c r="AT9" i="4"/>
  <c r="AT6" i="4"/>
  <c r="AT203" i="1"/>
  <c r="AT195" i="1"/>
  <c r="AT187" i="1"/>
  <c r="AT181" i="1"/>
  <c r="AT171" i="1"/>
  <c r="AT163" i="1"/>
  <c r="AT155" i="1"/>
  <c r="AT147" i="1"/>
  <c r="AT138" i="1"/>
  <c r="AT134" i="1"/>
  <c r="AT130" i="1"/>
  <c r="AT126" i="1"/>
  <c r="AT121" i="1"/>
  <c r="AT118" i="1"/>
  <c r="AT112" i="1"/>
  <c r="AT110" i="1"/>
  <c r="AT111" i="1"/>
  <c r="AT4" i="5"/>
  <c r="AT35" i="4"/>
  <c r="AT201" i="1"/>
  <c r="AT169" i="1"/>
  <c r="AT139" i="1"/>
  <c r="AT120" i="1"/>
  <c r="AT103" i="1"/>
  <c r="AT96" i="1"/>
  <c r="AT87" i="1"/>
  <c r="AT81" i="1"/>
  <c r="AT72" i="1"/>
  <c r="AT64" i="1"/>
  <c r="AT56" i="1"/>
  <c r="AT48" i="1"/>
  <c r="AT41" i="1"/>
  <c r="AT32" i="1"/>
  <c r="AT23" i="1"/>
  <c r="AT16" i="1"/>
  <c r="AT8" i="1"/>
  <c r="AT54" i="9"/>
  <c r="AT45" i="9"/>
  <c r="AT38" i="9"/>
  <c r="AT34" i="9"/>
  <c r="AT28" i="9"/>
  <c r="AT31" i="9"/>
  <c r="AT21" i="9"/>
  <c r="AT18" i="9"/>
  <c r="AT14" i="9"/>
  <c r="AT10" i="9"/>
  <c r="AT6" i="9"/>
  <c r="AT2" i="9"/>
  <c r="AT9" i="5"/>
  <c r="AT20" i="4"/>
  <c r="AT193" i="1"/>
  <c r="AT161" i="1"/>
  <c r="AT133" i="1"/>
  <c r="AT117" i="1"/>
  <c r="AT100" i="1"/>
  <c r="AT94" i="1"/>
  <c r="AT86" i="1"/>
  <c r="AT74" i="1"/>
  <c r="AT68" i="1"/>
  <c r="AT59" i="1"/>
  <c r="AT53" i="1"/>
  <c r="AT46" i="1"/>
  <c r="AT38" i="1"/>
  <c r="AT30" i="1"/>
  <c r="AT21" i="1"/>
  <c r="AT14" i="1"/>
  <c r="AT6" i="1"/>
  <c r="AT52" i="9"/>
  <c r="AT44" i="9"/>
  <c r="AT37" i="9"/>
  <c r="AT33" i="9"/>
  <c r="AT27" i="9"/>
  <c r="AT25" i="9"/>
  <c r="AT22" i="9"/>
  <c r="AT17" i="9"/>
  <c r="AT13" i="9"/>
  <c r="AT9" i="9"/>
  <c r="AT5" i="9"/>
  <c r="AT96" i="4"/>
  <c r="AT13" i="4"/>
  <c r="AT185" i="1"/>
  <c r="AT153" i="1"/>
  <c r="AT129" i="1"/>
  <c r="AT114" i="1"/>
  <c r="AT99" i="1"/>
  <c r="AT93" i="1"/>
  <c r="AT84" i="1"/>
  <c r="AT78" i="1"/>
  <c r="AT69" i="1"/>
  <c r="AT60" i="1"/>
  <c r="AT52" i="1"/>
  <c r="AT44" i="1"/>
  <c r="AT36" i="1"/>
  <c r="AT28" i="1"/>
  <c r="AT22" i="1"/>
  <c r="AT12" i="1"/>
  <c r="AT4" i="1"/>
  <c r="AT50" i="9"/>
  <c r="AT42" i="9"/>
  <c r="AT36" i="9"/>
  <c r="AT32" i="9"/>
  <c r="AT30" i="9"/>
  <c r="AT24" i="9"/>
  <c r="AT20" i="9"/>
  <c r="AT16" i="9"/>
  <c r="AT12" i="9"/>
  <c r="AT8" i="9"/>
  <c r="AT4" i="9"/>
  <c r="AT5" i="8"/>
  <c r="AT7" i="8"/>
  <c r="AT9" i="8"/>
  <c r="AT56" i="8"/>
  <c r="AT64" i="4"/>
  <c r="AT125" i="1"/>
  <c r="AT85" i="1"/>
  <c r="AT50" i="1"/>
  <c r="AT19" i="1"/>
  <c r="AT40" i="9"/>
  <c r="AT23" i="9"/>
  <c r="AT7" i="9"/>
  <c r="AT3" i="8"/>
  <c r="AT11" i="8"/>
  <c r="AT13" i="8"/>
  <c r="AT14" i="8"/>
  <c r="AT82" i="8"/>
  <c r="AT89" i="8"/>
  <c r="AT74" i="8"/>
  <c r="AT43" i="8"/>
  <c r="AT4" i="4"/>
  <c r="AT109" i="1"/>
  <c r="AT75" i="1"/>
  <c r="AT42" i="1"/>
  <c r="AT10" i="1"/>
  <c r="AT35" i="9"/>
  <c r="AT19" i="9"/>
  <c r="AT3" i="9"/>
  <c r="AT73" i="8"/>
  <c r="AT90" i="8"/>
  <c r="AT16" i="8"/>
  <c r="AT63" i="8"/>
  <c r="AT18" i="8"/>
  <c r="AT60" i="8"/>
  <c r="AT71" i="8"/>
  <c r="AT75" i="8"/>
  <c r="AT23" i="8"/>
  <c r="AT24" i="8"/>
  <c r="AT62" i="8"/>
  <c r="AT61" i="8"/>
  <c r="AT26" i="8"/>
  <c r="AT81" i="8"/>
  <c r="AT28" i="8"/>
  <c r="AT30" i="8"/>
  <c r="AT80" i="8"/>
  <c r="AT33" i="8"/>
  <c r="AT35" i="8"/>
  <c r="AT36" i="8"/>
  <c r="AT79" i="8"/>
  <c r="AT86" i="8"/>
  <c r="AT37" i="8"/>
  <c r="AT39" i="8"/>
  <c r="AT40" i="8"/>
  <c r="AT177" i="1"/>
  <c r="AT98" i="1"/>
  <c r="AT65" i="1"/>
  <c r="AT34" i="1"/>
  <c r="AT2" i="1"/>
  <c r="AT29" i="9"/>
  <c r="AT15" i="9"/>
  <c r="AT4" i="8"/>
  <c r="AT6" i="8"/>
  <c r="AT8" i="8"/>
  <c r="AT10" i="8"/>
  <c r="AT66" i="8"/>
  <c r="AT70" i="8"/>
  <c r="AT55" i="8"/>
  <c r="AT84" i="8"/>
  <c r="AT91" i="8"/>
  <c r="AT45" i="8"/>
  <c r="AT77" i="8"/>
  <c r="AT88" i="8"/>
  <c r="AT95" i="8"/>
  <c r="AT50" i="8"/>
  <c r="AT144" i="1"/>
  <c r="AT88" i="1"/>
  <c r="AT61" i="1"/>
  <c r="AT26" i="1"/>
  <c r="AT48" i="9"/>
  <c r="AT26" i="9"/>
  <c r="AT11" i="9"/>
  <c r="AT58" i="8"/>
  <c r="AT93" i="8"/>
  <c r="AT12" i="8"/>
  <c r="AT15" i="8"/>
  <c r="AT68" i="8"/>
  <c r="AT69" i="8"/>
  <c r="AT17" i="8"/>
  <c r="AT19" i="8"/>
  <c r="AT20" i="8"/>
  <c r="AT21" i="8"/>
  <c r="AT22" i="8"/>
  <c r="AT2" i="8"/>
  <c r="AT25" i="8"/>
  <c r="AT78" i="8"/>
  <c r="AT57" i="8"/>
  <c r="AT64" i="8"/>
  <c r="AT27" i="8"/>
  <c r="AT29" i="8"/>
  <c r="AT31" i="8"/>
  <c r="AT32" i="8"/>
  <c r="AT67" i="8"/>
  <c r="AT34" i="8"/>
  <c r="AT65" i="8"/>
  <c r="AT83" i="8"/>
  <c r="AT59" i="8"/>
  <c r="AT76" i="8"/>
  <c r="AT38" i="8"/>
  <c r="AT85" i="8"/>
  <c r="AT41" i="8"/>
  <c r="AT92" i="8"/>
  <c r="AT53" i="8"/>
  <c r="AT94" i="8"/>
  <c r="AT72" i="8"/>
  <c r="AT87" i="8"/>
  <c r="AT46" i="8"/>
  <c r="AT47" i="8"/>
  <c r="AT54" i="8"/>
  <c r="AT49" i="8"/>
  <c r="AT42" i="8"/>
  <c r="AT44" i="8"/>
  <c r="AT48" i="8"/>
  <c r="AT51" i="8"/>
  <c r="AT52" i="8"/>
  <c r="AT2" i="6"/>
  <c r="AT3" i="6"/>
  <c r="AT5" i="6"/>
  <c r="AT8" i="6"/>
  <c r="AT9" i="6"/>
  <c r="AT12" i="6"/>
  <c r="AT14" i="6"/>
  <c r="AT16" i="6"/>
  <c r="AT18" i="6"/>
  <c r="AT20" i="6"/>
  <c r="AT22" i="6"/>
  <c r="AT21" i="6"/>
  <c r="AT24" i="6"/>
  <c r="AT37" i="6"/>
  <c r="AT7" i="6"/>
  <c r="AT42" i="6"/>
  <c r="AT44" i="6"/>
  <c r="AT45" i="6"/>
  <c r="AT36" i="6"/>
  <c r="AT50" i="6"/>
  <c r="AT51" i="6"/>
  <c r="AT40" i="6"/>
  <c r="AT63" i="6"/>
  <c r="AT54" i="6"/>
  <c r="AT58" i="6"/>
  <c r="AT61" i="6"/>
  <c r="AT64" i="6"/>
  <c r="AT59" i="6"/>
  <c r="AT67" i="6"/>
  <c r="AT69" i="6"/>
  <c r="AT71" i="6"/>
  <c r="AT72" i="6"/>
  <c r="AT28" i="6"/>
  <c r="AT29" i="6"/>
  <c r="AT31" i="6"/>
  <c r="AT33" i="6"/>
  <c r="AT35" i="6"/>
  <c r="AT4" i="6"/>
  <c r="AT6" i="6"/>
  <c r="AT11" i="6"/>
  <c r="AT10" i="6"/>
  <c r="AT13" i="6"/>
  <c r="AT15" i="6"/>
  <c r="AT17" i="6"/>
  <c r="AT19" i="6"/>
  <c r="AT34" i="6"/>
  <c r="AT23" i="6"/>
  <c r="AT26" i="6"/>
  <c r="AT39" i="6"/>
  <c r="AT41" i="6"/>
  <c r="AT43" i="6"/>
  <c r="AT47" i="6"/>
  <c r="AT48" i="6"/>
  <c r="AT57" i="6"/>
  <c r="AT52" i="6"/>
  <c r="AT55" i="6"/>
  <c r="AT49" i="6"/>
  <c r="AT53" i="6"/>
  <c r="AT65" i="6"/>
  <c r="AT60" i="6"/>
  <c r="AT56" i="6"/>
  <c r="AY24" i="10"/>
  <c r="AS9" i="10"/>
  <c r="AS5" i="10"/>
  <c r="AS6" i="10"/>
  <c r="AS23" i="10"/>
  <c r="AS22" i="10"/>
  <c r="AS27" i="10"/>
  <c r="AS12" i="10"/>
  <c r="AS13" i="10"/>
  <c r="AS3" i="10"/>
  <c r="AS4" i="10"/>
  <c r="AS14" i="10"/>
  <c r="AS7" i="10"/>
  <c r="AS16" i="10"/>
  <c r="AS20" i="10"/>
  <c r="AS25" i="10"/>
  <c r="AS2" i="10"/>
  <c r="AS19" i="10"/>
  <c r="AS17" i="10"/>
  <c r="AS26" i="10"/>
  <c r="AS18" i="10"/>
  <c r="AS21" i="10"/>
  <c r="AS8" i="10"/>
  <c r="AS28" i="10"/>
  <c r="AS11" i="10"/>
  <c r="AS15" i="10"/>
  <c r="AY26" i="17"/>
  <c r="AY24" i="17"/>
  <c r="AY22" i="17"/>
  <c r="AY20" i="17"/>
  <c r="AY18" i="17"/>
  <c r="AY16" i="17"/>
  <c r="AY14" i="17"/>
  <c r="AY12" i="17"/>
  <c r="AY10" i="17"/>
  <c r="AY8" i="17"/>
  <c r="AY6" i="17"/>
  <c r="AY4" i="17"/>
  <c r="AT2" i="17"/>
  <c r="AW72" i="6"/>
  <c r="AW71" i="6"/>
  <c r="AW69" i="6"/>
  <c r="AW67" i="6"/>
  <c r="AW59" i="6"/>
  <c r="AW64" i="6"/>
  <c r="AS61" i="6"/>
  <c r="AS58" i="6"/>
  <c r="AS54" i="6"/>
  <c r="AS63" i="6"/>
  <c r="AS40" i="6"/>
  <c r="AS51" i="6"/>
  <c r="AS50" i="6"/>
  <c r="AS36" i="6"/>
  <c r="AS45" i="6"/>
  <c r="AS44" i="6"/>
  <c r="AS42" i="6"/>
  <c r="AS7" i="6"/>
  <c r="AR35" i="6"/>
  <c r="AT38" i="6"/>
  <c r="AR33" i="6"/>
  <c r="AT32" i="6"/>
  <c r="AR31" i="6"/>
  <c r="AT30" i="6"/>
  <c r="AR29" i="6"/>
  <c r="AT25" i="6"/>
  <c r="AR28" i="6"/>
  <c r="AT27" i="6"/>
  <c r="AW23" i="6"/>
  <c r="AW19" i="6"/>
  <c r="AW15" i="6"/>
  <c r="AW10" i="6"/>
  <c r="AW6" i="6"/>
  <c r="AW36" i="5"/>
  <c r="AY59" i="5"/>
  <c r="AW68" i="5"/>
  <c r="AY31" i="1"/>
  <c r="AW42" i="1"/>
  <c r="AY65" i="1"/>
  <c r="AW77" i="1"/>
  <c r="AR121" i="1"/>
  <c r="AR172" i="1"/>
  <c r="AX29" i="9"/>
  <c r="AX30" i="9"/>
  <c r="AX37" i="9"/>
  <c r="AX27" i="9"/>
  <c r="AX15" i="9"/>
  <c r="AX22" i="9"/>
  <c r="AX26" i="9"/>
  <c r="AX11" i="9"/>
  <c r="AX47" i="9"/>
  <c r="AX42" i="9"/>
  <c r="AX40" i="9"/>
  <c r="AX53" i="9"/>
  <c r="AX13" i="9"/>
  <c r="AX54" i="9"/>
  <c r="AX5" i="9"/>
  <c r="AX50" i="9"/>
  <c r="AX2" i="9"/>
  <c r="AX43" i="9"/>
  <c r="AX38" i="9"/>
  <c r="AX45" i="9"/>
  <c r="AX33" i="9"/>
  <c r="AX34" i="9"/>
  <c r="AX39" i="9"/>
  <c r="AX48" i="9"/>
  <c r="AX52" i="9"/>
  <c r="AX12" i="9"/>
  <c r="AX9" i="9"/>
  <c r="AX16" i="9"/>
  <c r="AX6" i="9"/>
  <c r="AX51" i="9"/>
  <c r="AX17" i="9"/>
  <c r="AX32" i="9"/>
  <c r="AX8" i="9"/>
  <c r="AX24" i="9"/>
  <c r="AX23" i="9"/>
  <c r="AX35" i="9"/>
  <c r="AX31" i="9"/>
  <c r="AX55" i="9"/>
  <c r="AX3" i="9"/>
  <c r="AX10" i="9"/>
  <c r="AX44" i="9"/>
  <c r="AX20" i="9"/>
  <c r="AX4" i="9"/>
  <c r="AX18" i="9"/>
  <c r="AX36" i="9"/>
  <c r="AX41" i="9"/>
  <c r="AX25" i="9"/>
  <c r="AX46" i="9"/>
  <c r="AX21" i="9"/>
  <c r="AX19" i="9"/>
  <c r="AX14" i="9"/>
  <c r="AX49" i="9"/>
  <c r="AX7" i="9"/>
  <c r="AX28" i="9"/>
  <c r="AX5" i="8"/>
  <c r="AX7" i="8"/>
  <c r="AX9" i="8"/>
  <c r="AX56" i="8"/>
  <c r="AX82" i="8"/>
  <c r="AX89" i="8"/>
  <c r="AX55" i="8"/>
  <c r="AX74" i="8"/>
  <c r="AX43" i="8"/>
  <c r="AX4" i="8"/>
  <c r="AX6" i="8"/>
  <c r="AX8" i="8"/>
  <c r="AX10" i="8"/>
  <c r="AX73" i="8"/>
  <c r="AX90" i="8"/>
  <c r="AX16" i="8"/>
  <c r="AX63" i="8"/>
  <c r="AX18" i="8"/>
  <c r="AX60" i="8"/>
  <c r="AX71" i="8"/>
  <c r="AX75" i="8"/>
  <c r="AX23" i="8"/>
  <c r="AX24" i="8"/>
  <c r="AX62" i="8"/>
  <c r="AX61" i="8"/>
  <c r="AX26" i="8"/>
  <c r="AX81" i="8"/>
  <c r="AX28" i="8"/>
  <c r="AX30" i="8"/>
  <c r="AX80" i="8"/>
  <c r="AX33" i="8"/>
  <c r="AX35" i="8"/>
  <c r="AX36" i="8"/>
  <c r="AX79" i="8"/>
  <c r="AX86" i="8"/>
  <c r="AX37" i="8"/>
  <c r="AX39" i="8"/>
  <c r="AX40" i="8"/>
  <c r="AX93" i="8"/>
  <c r="AX12" i="8"/>
  <c r="AX66" i="8"/>
  <c r="AX70" i="8"/>
  <c r="AX84" i="8"/>
  <c r="AX91" i="8"/>
  <c r="AX45" i="8"/>
  <c r="AX77" i="8"/>
  <c r="AX88" i="8"/>
  <c r="AX95" i="8"/>
  <c r="AX50" i="8"/>
  <c r="AX94" i="8"/>
  <c r="AX2" i="4"/>
  <c r="AX6" i="4"/>
  <c r="AX3" i="4"/>
  <c r="AX4" i="4"/>
  <c r="AX7" i="4"/>
  <c r="AX8" i="4"/>
  <c r="AX9" i="4"/>
  <c r="AX13" i="4"/>
  <c r="AX14" i="4"/>
  <c r="AX11" i="4"/>
  <c r="AX10" i="4"/>
  <c r="AX12" i="4"/>
  <c r="AX15" i="4"/>
  <c r="AX16" i="4"/>
  <c r="AX23" i="4"/>
  <c r="AX18" i="4"/>
  <c r="AX17" i="4"/>
  <c r="AX19" i="4"/>
  <c r="AX20" i="4"/>
  <c r="AX24" i="4"/>
  <c r="AX22" i="4"/>
  <c r="AX21" i="4"/>
  <c r="AX25" i="4"/>
  <c r="AX26" i="4"/>
  <c r="AX28" i="4"/>
  <c r="AX27" i="4"/>
  <c r="AX29" i="4"/>
  <c r="AX30" i="4"/>
  <c r="AX31" i="4"/>
  <c r="AX32" i="4"/>
  <c r="AX34" i="4"/>
  <c r="AX42" i="8"/>
  <c r="AX44" i="8"/>
  <c r="AX72" i="8"/>
  <c r="AX87" i="8"/>
  <c r="AX46" i="8"/>
  <c r="AX47" i="8"/>
  <c r="AX54" i="8"/>
  <c r="AX49" i="8"/>
  <c r="AX92" i="8"/>
  <c r="AX53" i="8"/>
  <c r="AX3" i="8"/>
  <c r="AX11" i="8"/>
  <c r="AX13" i="8"/>
  <c r="AX14" i="8"/>
  <c r="AX15" i="8"/>
  <c r="AX68" i="8"/>
  <c r="AX69" i="8"/>
  <c r="AX17" i="8"/>
  <c r="AX19" i="8"/>
  <c r="AX20" i="8"/>
  <c r="AX21" i="8"/>
  <c r="AX22" i="8"/>
  <c r="AX2" i="8"/>
  <c r="AX25" i="8"/>
  <c r="AX78" i="8"/>
  <c r="AX57" i="8"/>
  <c r="AX64" i="8"/>
  <c r="AX27" i="8"/>
  <c r="AX29" i="8"/>
  <c r="AX31" i="8"/>
  <c r="AX32" i="8"/>
  <c r="AX67" i="8"/>
  <c r="AX34" i="8"/>
  <c r="AX65" i="8"/>
  <c r="AX83" i="8"/>
  <c r="AX59" i="8"/>
  <c r="AX76" i="8"/>
  <c r="AX38" i="8"/>
  <c r="AX85" i="8"/>
  <c r="AX58" i="8"/>
  <c r="AX48" i="8"/>
  <c r="AX51" i="8"/>
  <c r="AX5" i="4"/>
  <c r="AX41" i="8"/>
  <c r="AX52" i="8"/>
  <c r="AX35" i="4"/>
  <c r="AX38" i="4"/>
  <c r="AX36" i="4"/>
  <c r="AX33" i="4"/>
  <c r="AX39" i="4"/>
  <c r="AX37" i="4"/>
  <c r="AX43" i="4"/>
  <c r="AX40" i="4"/>
  <c r="AX42" i="4"/>
  <c r="AX44" i="4"/>
  <c r="AX45" i="4"/>
  <c r="AX41" i="4"/>
  <c r="AX48" i="4"/>
  <c r="AX49" i="4"/>
  <c r="AX47" i="4"/>
  <c r="AX50" i="4"/>
  <c r="AX51" i="4"/>
  <c r="AX52" i="4"/>
  <c r="AX53" i="4"/>
  <c r="AX69" i="4"/>
  <c r="AX46" i="4"/>
  <c r="AX57" i="4"/>
  <c r="AX62" i="4"/>
  <c r="AX56" i="4"/>
  <c r="AX58" i="4"/>
  <c r="AX60" i="4"/>
  <c r="AX54" i="4"/>
  <c r="AX61" i="4"/>
  <c r="AX65" i="4"/>
  <c r="AX64" i="4"/>
  <c r="AX66" i="4"/>
  <c r="AX67" i="4"/>
  <c r="AX63" i="4"/>
  <c r="AX77" i="4"/>
  <c r="AX59" i="4"/>
  <c r="AX73" i="4"/>
  <c r="AX74" i="4"/>
  <c r="AX71" i="4"/>
  <c r="AX70" i="4"/>
  <c r="AX75" i="4"/>
  <c r="AX55" i="4"/>
  <c r="AX76" i="4"/>
  <c r="AX81" i="4"/>
  <c r="AX78" i="4"/>
  <c r="AX80" i="4"/>
  <c r="AX83" i="4"/>
  <c r="AX88" i="4"/>
  <c r="AX79" i="4"/>
  <c r="AX86" i="4"/>
  <c r="AX89" i="4"/>
  <c r="AX84" i="4"/>
  <c r="AX96" i="4"/>
  <c r="AX92" i="4"/>
  <c r="AX94" i="4"/>
  <c r="AX90" i="4"/>
  <c r="AX72" i="4"/>
  <c r="AX97" i="4"/>
  <c r="AX91" i="4"/>
  <c r="AX103" i="4"/>
  <c r="AX101" i="4"/>
  <c r="AX99" i="4"/>
  <c r="AX93" i="4"/>
  <c r="AX102" i="4"/>
  <c r="AX68" i="4"/>
  <c r="AX98" i="4"/>
  <c r="AX105" i="4"/>
  <c r="AX104" i="4"/>
  <c r="AX100" i="4"/>
  <c r="AX109" i="4"/>
  <c r="AX85" i="4"/>
  <c r="AX106" i="4"/>
  <c r="AX108" i="4"/>
  <c r="AX111" i="4"/>
  <c r="AX107" i="4"/>
  <c r="AX110" i="4"/>
  <c r="AX82" i="4"/>
  <c r="AX95" i="4"/>
  <c r="AX87" i="4"/>
  <c r="AX3" i="1"/>
  <c r="AX4" i="1"/>
  <c r="AX5" i="1"/>
  <c r="AX6" i="1"/>
  <c r="AX7" i="1"/>
  <c r="AX8" i="1"/>
  <c r="AX9" i="1"/>
  <c r="AX10" i="1"/>
  <c r="AX11" i="1"/>
  <c r="AX12" i="1"/>
  <c r="AX16" i="1"/>
  <c r="AX13" i="1"/>
  <c r="AX14" i="1"/>
  <c r="AX15" i="1"/>
  <c r="AX18" i="1"/>
  <c r="AX17" i="1"/>
  <c r="AX20" i="1"/>
  <c r="AX19" i="1"/>
  <c r="AX26" i="1"/>
  <c r="AX21" i="1"/>
  <c r="AX23" i="1"/>
  <c r="AX24" i="1"/>
  <c r="AX25" i="1"/>
  <c r="AX27" i="1"/>
  <c r="AX148" i="1"/>
  <c r="AX146" i="1"/>
  <c r="AX37" i="1"/>
  <c r="AX50" i="1"/>
  <c r="AX177" i="1"/>
  <c r="AX199" i="1"/>
  <c r="AX154" i="1"/>
  <c r="AX127" i="1"/>
  <c r="AX200" i="1"/>
  <c r="AX206" i="1"/>
  <c r="AX201" i="1"/>
  <c r="AX179" i="1"/>
  <c r="AX196" i="1"/>
  <c r="AX162" i="1"/>
  <c r="AX150" i="1"/>
  <c r="AX143" i="1"/>
  <c r="AX144" i="1"/>
  <c r="AX38" i="1"/>
  <c r="AX175" i="1"/>
  <c r="AX184" i="1"/>
  <c r="AX85" i="1"/>
  <c r="AX123" i="1"/>
  <c r="AX204" i="1"/>
  <c r="AX190" i="1"/>
  <c r="AX181" i="1"/>
  <c r="AX192" i="1"/>
  <c r="AX202" i="1"/>
  <c r="AX193" i="1"/>
  <c r="AX182" i="1"/>
  <c r="AX198" i="1"/>
  <c r="AX194" i="1"/>
  <c r="AX189" i="1"/>
  <c r="AX188" i="1"/>
  <c r="AX197" i="1"/>
  <c r="AX183" i="1"/>
  <c r="AX186" i="1"/>
  <c r="AX195" i="1"/>
  <c r="AX178" i="1"/>
  <c r="AX169" i="1"/>
  <c r="AX168" i="1"/>
  <c r="AX160" i="1"/>
  <c r="AX164" i="1"/>
  <c r="AX155" i="1"/>
  <c r="AX61" i="1"/>
  <c r="AX135" i="1"/>
  <c r="AX147" i="1"/>
  <c r="AX142" i="1"/>
  <c r="AX141" i="1"/>
  <c r="AX99" i="1"/>
  <c r="AX138" i="1"/>
  <c r="AX137" i="1"/>
  <c r="AX131" i="1"/>
  <c r="AX112" i="1"/>
  <c r="AX109" i="1"/>
  <c r="AX125" i="1"/>
  <c r="AX126" i="1"/>
  <c r="AX82" i="1"/>
  <c r="AX106" i="1"/>
  <c r="AX2" i="1"/>
  <c r="AX171" i="1"/>
  <c r="AX172" i="1"/>
  <c r="AX167" i="1"/>
  <c r="AX163" i="1"/>
  <c r="AX170" i="1"/>
  <c r="AX166" i="1"/>
  <c r="AX161" i="1"/>
  <c r="AX120" i="1"/>
  <c r="AX114" i="1"/>
  <c r="AX111" i="1"/>
  <c r="AX104" i="1"/>
  <c r="AX101" i="1"/>
  <c r="AX93" i="1"/>
  <c r="AX92" i="1"/>
  <c r="AX89" i="1"/>
  <c r="AX76" i="1"/>
  <c r="AX83" i="1"/>
  <c r="AX84" i="1"/>
  <c r="AX80" i="1"/>
  <c r="AX78" i="1"/>
  <c r="AX75" i="1"/>
  <c r="AX72" i="1"/>
  <c r="AX70" i="1"/>
  <c r="AX71" i="1"/>
  <c r="AX69" i="1"/>
  <c r="AX65" i="1"/>
  <c r="AX64" i="1"/>
  <c r="AX60" i="1"/>
  <c r="AX62" i="1"/>
  <c r="AX55" i="1"/>
  <c r="AX53" i="1"/>
  <c r="AX59" i="1"/>
  <c r="AX63" i="1"/>
  <c r="AX49" i="1"/>
  <c r="AX45" i="1"/>
  <c r="AX43" i="1"/>
  <c r="AX46" i="1"/>
  <c r="AX40" i="1"/>
  <c r="AX36" i="1"/>
  <c r="AX22" i="1"/>
  <c r="AX33" i="1"/>
  <c r="AX31" i="1"/>
  <c r="AX29" i="1"/>
  <c r="AX77" i="5"/>
  <c r="AX79" i="5"/>
  <c r="AX78" i="5"/>
  <c r="AX71" i="5"/>
  <c r="AX63" i="5"/>
  <c r="AX76" i="5"/>
  <c r="AX66" i="5"/>
  <c r="AX61" i="5"/>
  <c r="AX72" i="5"/>
  <c r="AX64" i="5"/>
  <c r="AX70" i="5"/>
  <c r="AX57" i="5"/>
  <c r="AX59" i="5"/>
  <c r="AX53" i="5"/>
  <c r="AX55" i="5"/>
  <c r="AX56" i="5"/>
  <c r="AX46" i="5"/>
  <c r="AX42" i="5"/>
  <c r="AX45" i="5"/>
  <c r="AX40" i="5"/>
  <c r="AX41" i="5"/>
  <c r="AX37" i="5"/>
  <c r="AX35" i="5"/>
  <c r="AX34" i="5"/>
  <c r="AX33" i="5"/>
  <c r="AX29" i="5"/>
  <c r="AX205" i="1"/>
  <c r="AX203" i="1"/>
  <c r="AX152" i="1"/>
  <c r="AX173" i="1"/>
  <c r="AX176" i="1"/>
  <c r="AX156" i="1"/>
  <c r="AX149" i="1"/>
  <c r="AX133" i="1"/>
  <c r="AX119" i="1"/>
  <c r="AX136" i="1"/>
  <c r="AX129" i="1"/>
  <c r="AX130" i="1"/>
  <c r="AX105" i="1"/>
  <c r="AX121" i="1"/>
  <c r="AX117" i="1"/>
  <c r="AX139" i="1"/>
  <c r="AX88" i="1"/>
  <c r="AX110" i="1"/>
  <c r="AX102" i="1"/>
  <c r="AX98" i="1"/>
  <c r="AX2" i="5"/>
  <c r="AX4" i="5"/>
  <c r="AX5" i="5"/>
  <c r="AX6" i="5"/>
  <c r="AX7" i="5"/>
  <c r="AX8" i="5"/>
  <c r="AX9" i="5"/>
  <c r="AX10" i="5"/>
  <c r="AX11" i="5"/>
  <c r="AX12" i="5"/>
  <c r="AX13" i="5"/>
  <c r="AX14" i="5"/>
  <c r="AX15" i="5"/>
  <c r="AX16" i="5"/>
  <c r="AX17" i="5"/>
  <c r="AX18" i="5"/>
  <c r="AX19" i="5"/>
  <c r="AX20" i="5"/>
  <c r="AX32" i="5"/>
  <c r="AX22" i="5"/>
  <c r="AX23" i="5"/>
  <c r="AX24" i="5"/>
  <c r="AX25" i="5"/>
  <c r="AX26" i="5"/>
  <c r="AX21" i="5"/>
  <c r="AX27" i="5"/>
  <c r="AX2" i="6"/>
  <c r="AX185" i="1"/>
  <c r="AX165" i="1"/>
  <c r="AX158" i="1"/>
  <c r="AX116" i="1"/>
  <c r="AX115" i="1"/>
  <c r="AX108" i="1"/>
  <c r="AX107" i="1"/>
  <c r="AX96" i="1"/>
  <c r="AX91" i="1"/>
  <c r="AX95" i="1"/>
  <c r="AX90" i="1"/>
  <c r="AX86" i="1"/>
  <c r="AX35" i="1"/>
  <c r="AX87" i="1"/>
  <c r="AX79" i="1"/>
  <c r="AX81" i="1"/>
  <c r="AX77" i="1"/>
  <c r="AX74" i="1"/>
  <c r="AX73" i="1"/>
  <c r="AX67" i="1"/>
  <c r="AX68" i="1"/>
  <c r="AX66" i="1"/>
  <c r="AX56" i="1"/>
  <c r="AX58" i="1"/>
  <c r="AX118" i="1"/>
  <c r="AX57" i="1"/>
  <c r="AX54" i="1"/>
  <c r="AX52" i="1"/>
  <c r="AX51" i="1"/>
  <c r="AX47" i="1"/>
  <c r="AX48" i="1"/>
  <c r="AX44" i="1"/>
  <c r="AX42" i="1"/>
  <c r="AX41" i="1"/>
  <c r="AX39" i="1"/>
  <c r="AX151" i="1"/>
  <c r="AX34" i="1"/>
  <c r="AX32" i="1"/>
  <c r="AX30" i="1"/>
  <c r="AX28" i="1"/>
  <c r="AX80" i="5"/>
  <c r="AX73" i="5"/>
  <c r="AX75" i="5"/>
  <c r="AX69" i="5"/>
  <c r="AX62" i="5"/>
  <c r="AX67" i="5"/>
  <c r="AX68" i="5"/>
  <c r="AX74" i="5"/>
  <c r="AX58" i="5"/>
  <c r="AX60" i="5"/>
  <c r="AX49" i="5"/>
  <c r="AX52" i="5"/>
  <c r="AX54" i="5"/>
  <c r="AX65" i="5"/>
  <c r="AX47" i="5"/>
  <c r="AX48" i="5"/>
  <c r="AX51" i="5"/>
  <c r="AX50" i="5"/>
  <c r="AX44" i="5"/>
  <c r="AX39" i="5"/>
  <c r="AX43" i="5"/>
  <c r="AX38" i="5"/>
  <c r="AX36" i="5"/>
  <c r="AX30" i="5"/>
  <c r="AX31" i="5"/>
  <c r="AX28" i="5"/>
  <c r="AX3" i="6"/>
  <c r="AX5" i="6"/>
  <c r="AX8" i="6"/>
  <c r="AX9" i="6"/>
  <c r="AX12" i="6"/>
  <c r="AX14" i="6"/>
  <c r="AX16" i="6"/>
  <c r="AX18" i="6"/>
  <c r="AX20" i="6"/>
  <c r="AX22" i="6"/>
  <c r="AX21" i="6"/>
  <c r="AX24" i="6"/>
  <c r="AX180" i="1"/>
  <c r="AX153" i="1"/>
  <c r="AX134" i="1"/>
  <c r="AX4" i="6"/>
  <c r="AX6" i="6"/>
  <c r="AX11" i="6"/>
  <c r="AX10" i="6"/>
  <c r="AX13" i="6"/>
  <c r="AX15" i="6"/>
  <c r="AX17" i="6"/>
  <c r="AX19" i="6"/>
  <c r="AX34" i="6"/>
  <c r="AX23" i="6"/>
  <c r="AX26" i="6"/>
  <c r="AX37" i="6"/>
  <c r="AX7" i="6"/>
  <c r="AX42" i="6"/>
  <c r="AX44" i="6"/>
  <c r="AX45" i="6"/>
  <c r="AX36" i="6"/>
  <c r="AX50" i="6"/>
  <c r="AX51" i="6"/>
  <c r="AX40" i="6"/>
  <c r="AX63" i="6"/>
  <c r="AX54" i="6"/>
  <c r="AX58" i="6"/>
  <c r="AX61" i="6"/>
  <c r="AX64" i="6"/>
  <c r="AX59" i="6"/>
  <c r="AX67" i="6"/>
  <c r="AX69" i="6"/>
  <c r="AX71" i="6"/>
  <c r="AX72" i="6"/>
  <c r="AX191" i="1"/>
  <c r="AX174" i="1"/>
  <c r="AX128" i="1"/>
  <c r="AX122" i="1"/>
  <c r="AX113" i="1"/>
  <c r="AX28" i="6"/>
  <c r="AX29" i="6"/>
  <c r="AX31" i="6"/>
  <c r="AX33" i="6"/>
  <c r="AX35" i="6"/>
  <c r="AX159" i="1"/>
  <c r="AX157" i="1"/>
  <c r="AX145" i="1"/>
  <c r="AX124" i="1"/>
  <c r="AX97" i="1"/>
  <c r="AX100" i="1"/>
  <c r="AX3" i="5"/>
  <c r="AX39" i="6"/>
  <c r="AX41" i="6"/>
  <c r="AX43" i="6"/>
  <c r="AX47" i="6"/>
  <c r="AX48" i="6"/>
  <c r="AX57" i="6"/>
  <c r="AX52" i="6"/>
  <c r="AX55" i="6"/>
  <c r="AX49" i="6"/>
  <c r="AX53" i="6"/>
  <c r="AX65" i="6"/>
  <c r="AX60" i="6"/>
  <c r="AS13" i="5"/>
  <c r="AS26" i="5"/>
  <c r="AS29" i="5"/>
  <c r="AS55" i="5"/>
  <c r="AS24" i="5"/>
  <c r="AS5" i="5"/>
  <c r="AS16" i="5"/>
  <c r="AS56" i="5"/>
  <c r="AS23" i="5"/>
  <c r="AS37" i="5"/>
  <c r="AS40" i="5"/>
  <c r="AS77" i="5"/>
  <c r="AS27" i="5"/>
  <c r="AS68" i="5"/>
  <c r="AS35" i="5"/>
  <c r="AS4" i="5"/>
  <c r="AS71" i="5"/>
  <c r="AS20" i="5"/>
  <c r="AS52" i="5"/>
  <c r="AS30" i="5"/>
  <c r="AS11" i="5"/>
  <c r="AS32" i="5"/>
  <c r="AS80" i="5"/>
  <c r="AS3" i="5"/>
  <c r="AS64" i="5"/>
  <c r="AS48" i="5"/>
  <c r="AS14" i="5"/>
  <c r="AS44" i="5"/>
  <c r="AS36" i="5"/>
  <c r="AS72" i="5"/>
  <c r="AS49" i="5"/>
  <c r="AS9" i="5"/>
  <c r="AS31" i="5"/>
  <c r="AS41" i="5"/>
  <c r="AS47" i="5"/>
  <c r="AS33" i="5"/>
  <c r="AS54" i="5"/>
  <c r="AS78" i="5"/>
  <c r="AS53" i="5"/>
  <c r="AS70" i="5"/>
  <c r="AS111" i="4"/>
  <c r="AS108" i="4"/>
  <c r="AS106" i="4"/>
  <c r="AS104" i="4"/>
  <c r="AS102" i="4"/>
  <c r="AS100" i="4"/>
  <c r="AS98" i="4"/>
  <c r="AS96" i="4"/>
  <c r="AS95" i="4"/>
  <c r="AS93" i="4"/>
  <c r="AS90" i="4"/>
  <c r="AS88" i="4"/>
  <c r="AS85" i="4"/>
  <c r="AS84" i="4"/>
  <c r="AS82" i="4"/>
  <c r="AS80" i="4"/>
  <c r="AS78" i="4"/>
  <c r="AS77" i="4"/>
  <c r="AS71" i="4"/>
  <c r="AS73" i="4"/>
  <c r="AS70" i="4"/>
  <c r="AS68" i="4"/>
  <c r="AS66" i="4"/>
  <c r="AS64" i="4"/>
  <c r="AS62" i="4"/>
  <c r="AS60" i="4"/>
  <c r="AS58" i="4"/>
  <c r="AS56" i="4"/>
  <c r="AS54" i="4"/>
  <c r="AS52" i="4"/>
  <c r="AS51" i="4"/>
  <c r="AS48" i="4"/>
  <c r="AS46" i="4"/>
  <c r="AS44" i="4"/>
  <c r="AS41" i="4"/>
  <c r="AS18" i="5"/>
  <c r="AS74" i="5"/>
  <c r="AS69" i="5"/>
  <c r="AS51" i="5"/>
  <c r="AS43" i="5"/>
  <c r="AS63" i="5"/>
  <c r="AS66" i="5"/>
  <c r="AS8" i="5"/>
  <c r="AS61" i="5"/>
  <c r="AS12" i="5"/>
  <c r="AS10" i="5"/>
  <c r="AS34" i="5"/>
  <c r="AS7" i="5"/>
  <c r="AS38" i="5"/>
  <c r="AS67" i="5"/>
  <c r="AS39" i="5"/>
  <c r="AS65" i="5"/>
  <c r="AS2" i="5"/>
  <c r="AS45" i="5"/>
  <c r="AS25" i="5"/>
  <c r="AS21" i="5"/>
  <c r="AS79" i="5"/>
  <c r="AS42" i="5"/>
  <c r="AS6" i="5"/>
  <c r="AS50" i="5"/>
  <c r="AS75" i="5"/>
  <c r="AS17" i="5"/>
  <c r="AS58" i="5"/>
  <c r="AS19" i="5"/>
  <c r="AS46" i="5"/>
  <c r="AS22" i="5"/>
  <c r="AS28" i="5"/>
  <c r="AS59" i="5"/>
  <c r="AS57" i="5"/>
  <c r="AS15" i="5"/>
  <c r="AS76" i="5"/>
  <c r="AS73" i="5"/>
  <c r="AS60" i="5"/>
  <c r="AS62" i="5"/>
  <c r="AS110" i="4"/>
  <c r="AS109" i="4"/>
  <c r="AS107" i="4"/>
  <c r="AS105" i="4"/>
  <c r="AS103" i="4"/>
  <c r="AS101" i="4"/>
  <c r="AS99" i="4"/>
  <c r="AS97" i="4"/>
  <c r="AS94" i="4"/>
  <c r="AS92" i="4"/>
  <c r="AS91" i="4"/>
  <c r="AS89" i="4"/>
  <c r="AS87" i="4"/>
  <c r="AS86" i="4"/>
  <c r="AS83" i="4"/>
  <c r="AS81" i="4"/>
  <c r="AS79" i="4"/>
  <c r="AS76" i="4"/>
  <c r="AS75" i="4"/>
  <c r="AS74" i="4"/>
  <c r="AS72" i="4"/>
  <c r="AS69" i="4"/>
  <c r="AS67" i="4"/>
  <c r="AS65" i="4"/>
  <c r="AS63" i="4"/>
  <c r="AS59" i="4"/>
  <c r="AS61" i="4"/>
  <c r="AS57" i="4"/>
  <c r="AS55" i="4"/>
  <c r="AS53" i="4"/>
  <c r="AS50" i="4"/>
  <c r="AS49" i="4"/>
  <c r="AS47" i="4"/>
  <c r="AS45" i="4"/>
  <c r="AS43" i="4"/>
  <c r="AS39" i="4"/>
  <c r="AS40" i="4"/>
  <c r="AS37" i="4"/>
  <c r="AS36" i="4"/>
  <c r="AS30" i="4"/>
  <c r="AS32" i="4"/>
  <c r="AS29" i="4"/>
  <c r="AS27" i="4"/>
  <c r="AS25" i="4"/>
  <c r="AS23" i="4"/>
  <c r="AS21" i="4"/>
  <c r="AS42" i="4"/>
  <c r="AS35" i="4"/>
  <c r="AS33" i="4"/>
  <c r="AS28" i="4"/>
  <c r="AS24" i="4"/>
  <c r="AS20" i="4"/>
  <c r="AS18" i="4"/>
  <c r="AS16" i="4"/>
  <c r="AS9" i="4"/>
  <c r="AS13" i="4"/>
  <c r="AS11" i="4"/>
  <c r="AS8" i="4"/>
  <c r="AS6" i="4"/>
  <c r="AS4" i="4"/>
  <c r="AS2" i="4"/>
  <c r="AS205" i="1"/>
  <c r="AS203" i="1"/>
  <c r="AS201" i="1"/>
  <c r="AS199" i="1"/>
  <c r="AS197" i="1"/>
  <c r="AS195" i="1"/>
  <c r="AS193" i="1"/>
  <c r="AS190" i="1"/>
  <c r="AS189" i="1"/>
  <c r="AS187" i="1"/>
  <c r="AS185" i="1"/>
  <c r="AS183" i="1"/>
  <c r="AS182" i="1"/>
  <c r="AS181" i="1"/>
  <c r="AS177" i="1"/>
  <c r="AS175" i="1"/>
  <c r="AS173" i="1"/>
  <c r="AS171" i="1"/>
  <c r="AS169" i="1"/>
  <c r="AS168" i="1"/>
  <c r="AS165" i="1"/>
  <c r="AS163" i="1"/>
  <c r="AS161" i="1"/>
  <c r="AS159" i="1"/>
  <c r="AS157" i="1"/>
  <c r="AS155" i="1"/>
  <c r="AS153" i="1"/>
  <c r="AS151" i="1"/>
  <c r="AS149" i="1"/>
  <c r="AS147" i="1"/>
  <c r="AS144" i="1"/>
  <c r="AS142" i="1"/>
  <c r="AS145" i="1"/>
  <c r="AS138" i="1"/>
  <c r="AS139" i="1"/>
  <c r="AS135" i="1"/>
  <c r="AS133" i="1"/>
  <c r="AS131" i="1"/>
  <c r="AS129" i="1"/>
  <c r="AS127" i="1"/>
  <c r="AS125" i="1"/>
  <c r="AS122" i="1"/>
  <c r="AS120" i="1"/>
  <c r="AS123" i="1"/>
  <c r="AS117" i="1"/>
  <c r="AS115" i="1"/>
  <c r="AS114" i="1"/>
  <c r="AS106" i="1"/>
  <c r="AS109" i="1"/>
  <c r="AS108" i="1"/>
  <c r="AS103" i="1"/>
  <c r="AS38" i="4"/>
  <c r="AS34" i="4"/>
  <c r="AS31" i="4"/>
  <c r="AS26" i="4"/>
  <c r="AS22" i="4"/>
  <c r="AS19" i="4"/>
  <c r="AS17" i="4"/>
  <c r="AS15" i="4"/>
  <c r="AS14" i="4"/>
  <c r="AS12" i="4"/>
  <c r="AS10" i="4"/>
  <c r="AS7" i="4"/>
  <c r="AS5" i="4"/>
  <c r="AS3" i="4"/>
  <c r="AS206" i="1"/>
  <c r="AS204" i="1"/>
  <c r="AS202" i="1"/>
  <c r="AS200" i="1"/>
  <c r="AS198" i="1"/>
  <c r="AS196" i="1"/>
  <c r="AS194" i="1"/>
  <c r="AS191" i="1"/>
  <c r="AS192" i="1"/>
  <c r="AS188" i="1"/>
  <c r="AS186" i="1"/>
  <c r="AS184" i="1"/>
  <c r="AS179" i="1"/>
  <c r="AS180" i="1"/>
  <c r="AS178" i="1"/>
  <c r="AS176" i="1"/>
  <c r="AS174" i="1"/>
  <c r="AS172" i="1"/>
  <c r="AS170" i="1"/>
  <c r="AS167" i="1"/>
  <c r="AS166" i="1"/>
  <c r="AS164" i="1"/>
  <c r="AS162" i="1"/>
  <c r="AS160" i="1"/>
  <c r="AS158" i="1"/>
  <c r="AS156" i="1"/>
  <c r="AS154" i="1"/>
  <c r="AS152" i="1"/>
  <c r="AS150" i="1"/>
  <c r="AS148" i="1"/>
  <c r="AS146" i="1"/>
  <c r="AS143" i="1"/>
  <c r="AS141" i="1"/>
  <c r="AS140" i="1"/>
  <c r="AS137" i="1"/>
  <c r="AS136" i="1"/>
  <c r="AS134" i="1"/>
  <c r="AS132" i="1"/>
  <c r="AS130" i="1"/>
  <c r="AS128" i="1"/>
  <c r="AS126" i="1"/>
  <c r="AS124" i="1"/>
  <c r="AS121" i="1"/>
  <c r="AS119" i="1"/>
  <c r="AS118" i="1"/>
  <c r="AS116" i="1"/>
  <c r="AS112" i="1"/>
  <c r="AS113" i="1"/>
  <c r="AS110" i="1"/>
  <c r="AS107" i="1"/>
  <c r="AS111" i="1"/>
  <c r="AS105" i="1"/>
  <c r="AS100" i="1"/>
  <c r="AS99" i="1"/>
  <c r="AS98" i="1"/>
  <c r="AS96" i="1"/>
  <c r="AS94" i="1"/>
  <c r="AS93" i="1"/>
  <c r="AS88" i="1"/>
  <c r="AS87" i="1"/>
  <c r="AS86" i="1"/>
  <c r="AS84" i="1"/>
  <c r="AS85" i="1"/>
  <c r="AS81" i="1"/>
  <c r="AS74" i="1"/>
  <c r="AS78" i="1"/>
  <c r="AS75" i="1"/>
  <c r="AS72" i="1"/>
  <c r="AS68" i="1"/>
  <c r="AS69" i="1"/>
  <c r="AS65" i="1"/>
  <c r="AS64" i="1"/>
  <c r="AS59" i="1"/>
  <c r="AS60" i="1"/>
  <c r="AS61" i="1"/>
  <c r="AS56" i="1"/>
  <c r="AS53" i="1"/>
  <c r="AS52" i="1"/>
  <c r="AS50" i="1"/>
  <c r="AS48" i="1"/>
  <c r="AS46" i="1"/>
  <c r="AS44" i="1"/>
  <c r="AS42" i="1"/>
  <c r="AS41" i="1"/>
  <c r="AS38" i="1"/>
  <c r="AS36" i="1"/>
  <c r="AS34" i="1"/>
  <c r="AS32" i="1"/>
  <c r="AS30" i="1"/>
  <c r="AS28" i="1"/>
  <c r="AS26" i="1"/>
  <c r="AS23" i="1"/>
  <c r="AS21" i="1"/>
  <c r="AS22" i="1"/>
  <c r="AS19" i="1"/>
  <c r="AS16" i="1"/>
  <c r="AS14" i="1"/>
  <c r="AS12" i="1"/>
  <c r="AS10" i="1"/>
  <c r="AS8" i="1"/>
  <c r="AS6" i="1"/>
  <c r="AS4" i="1"/>
  <c r="AS2" i="1"/>
  <c r="AS54" i="9"/>
  <c r="AS52" i="9"/>
  <c r="AS50" i="9"/>
  <c r="AS48" i="9"/>
  <c r="AS45" i="9"/>
  <c r="AS44" i="9"/>
  <c r="AS42" i="9"/>
  <c r="AS40" i="9"/>
  <c r="AS38" i="9"/>
  <c r="AS36" i="9"/>
  <c r="AS34" i="9"/>
  <c r="AS32" i="9"/>
  <c r="AS28" i="9"/>
  <c r="AS30" i="9"/>
  <c r="AS31" i="9"/>
  <c r="AS24" i="9"/>
  <c r="AS21" i="9"/>
  <c r="AS20" i="9"/>
  <c r="AS18" i="9"/>
  <c r="AS16" i="9"/>
  <c r="AS14" i="9"/>
  <c r="AS12" i="9"/>
  <c r="AS10" i="9"/>
  <c r="AS8" i="9"/>
  <c r="AS6" i="9"/>
  <c r="AS4" i="9"/>
  <c r="AS2" i="9"/>
  <c r="AS104" i="1"/>
  <c r="AS101" i="1"/>
  <c r="AS102" i="1"/>
  <c r="AS95" i="1"/>
  <c r="AS97" i="1"/>
  <c r="AS91" i="1"/>
  <c r="AS92" i="1"/>
  <c r="AS90" i="1"/>
  <c r="AS89" i="1"/>
  <c r="AS83" i="1"/>
  <c r="AS80" i="1"/>
  <c r="AS79" i="1"/>
  <c r="AS82" i="1"/>
  <c r="AS77" i="1"/>
  <c r="AS76" i="1"/>
  <c r="AS73" i="1"/>
  <c r="AS70" i="1"/>
  <c r="AS71" i="1"/>
  <c r="AS67" i="1"/>
  <c r="AS66" i="1"/>
  <c r="AS63" i="1"/>
  <c r="AS62" i="1"/>
  <c r="AS58" i="1"/>
  <c r="AS57" i="1"/>
  <c r="AS54" i="1"/>
  <c r="AS55" i="1"/>
  <c r="AS51" i="1"/>
  <c r="AS49" i="1"/>
  <c r="AS47" i="1"/>
  <c r="AS45" i="1"/>
  <c r="AS43" i="1"/>
  <c r="AS40" i="1"/>
  <c r="AS39" i="1"/>
  <c r="AS37" i="1"/>
  <c r="AS35" i="1"/>
  <c r="AS33" i="1"/>
  <c r="AS31" i="1"/>
  <c r="AS29" i="1"/>
  <c r="AS27" i="1"/>
  <c r="AS24" i="1"/>
  <c r="AS25" i="1"/>
  <c r="AS20" i="1"/>
  <c r="AS18" i="1"/>
  <c r="AS17" i="1"/>
  <c r="AS15" i="1"/>
  <c r="AS13" i="1"/>
  <c r="AS11" i="1"/>
  <c r="AS9" i="1"/>
  <c r="AS7" i="1"/>
  <c r="AS5" i="1"/>
  <c r="AS3" i="1"/>
  <c r="AS55" i="9"/>
  <c r="AS53" i="9"/>
  <c r="AS51" i="9"/>
  <c r="AS49" i="9"/>
  <c r="AS47" i="9"/>
  <c r="AS46" i="9"/>
  <c r="AS43" i="9"/>
  <c r="AS41" i="9"/>
  <c r="AS39" i="9"/>
  <c r="AS37" i="9"/>
  <c r="AS35" i="9"/>
  <c r="AS33" i="9"/>
  <c r="AS29" i="9"/>
  <c r="AS27" i="9"/>
  <c r="AS26" i="9"/>
  <c r="AS25" i="9"/>
  <c r="AS23" i="9"/>
  <c r="AS22" i="9"/>
  <c r="AS19" i="9"/>
  <c r="AS17" i="9"/>
  <c r="AS15" i="9"/>
  <c r="AS13" i="9"/>
  <c r="AS11" i="9"/>
  <c r="AS9" i="9"/>
  <c r="AS7" i="9"/>
  <c r="AS5" i="9"/>
  <c r="AS3" i="9"/>
  <c r="AS93" i="8"/>
  <c r="AS12" i="8"/>
  <c r="AS56" i="8"/>
  <c r="AS73" i="8"/>
  <c r="AS90" i="8"/>
  <c r="AS16" i="8"/>
  <c r="AS63" i="8"/>
  <c r="AS18" i="8"/>
  <c r="AS60" i="8"/>
  <c r="AS71" i="8"/>
  <c r="AS75" i="8"/>
  <c r="AS23" i="8"/>
  <c r="AS24" i="8"/>
  <c r="AS62" i="8"/>
  <c r="AS61" i="8"/>
  <c r="AS26" i="8"/>
  <c r="AS81" i="8"/>
  <c r="AS28" i="8"/>
  <c r="AS30" i="8"/>
  <c r="AS80" i="8"/>
  <c r="AS33" i="8"/>
  <c r="AS35" i="8"/>
  <c r="AS36" i="8"/>
  <c r="AS79" i="8"/>
  <c r="AS86" i="8"/>
  <c r="AS37" i="8"/>
  <c r="AS39" i="8"/>
  <c r="AS40" i="8"/>
  <c r="AS42" i="8"/>
  <c r="AS94" i="8"/>
  <c r="AS4" i="8"/>
  <c r="AS6" i="8"/>
  <c r="AS8" i="8"/>
  <c r="AS10" i="8"/>
  <c r="AS66" i="8"/>
  <c r="AS70" i="8"/>
  <c r="AS55" i="8"/>
  <c r="AS5" i="8"/>
  <c r="AS7" i="8"/>
  <c r="AS9" i="8"/>
  <c r="AS15" i="8"/>
  <c r="AS68" i="8"/>
  <c r="AS69" i="8"/>
  <c r="AS17" i="8"/>
  <c r="AS19" i="8"/>
  <c r="AS20" i="8"/>
  <c r="AS21" i="8"/>
  <c r="AS22" i="8"/>
  <c r="AS2" i="8"/>
  <c r="AS25" i="8"/>
  <c r="AS78" i="8"/>
  <c r="AS57" i="8"/>
  <c r="AS64" i="8"/>
  <c r="AS27" i="8"/>
  <c r="AS29" i="8"/>
  <c r="AS31" i="8"/>
  <c r="AS32" i="8"/>
  <c r="AS67" i="8"/>
  <c r="AS34" i="8"/>
  <c r="AS65" i="8"/>
  <c r="AS83" i="8"/>
  <c r="AS59" i="8"/>
  <c r="AS76" i="8"/>
  <c r="AS38" i="8"/>
  <c r="AS85" i="8"/>
  <c r="AS41" i="8"/>
  <c r="AS58" i="8"/>
  <c r="AS44" i="8"/>
  <c r="AS49" i="8"/>
  <c r="AS43" i="8"/>
  <c r="AS92" i="8"/>
  <c r="AS53" i="8"/>
  <c r="AS3" i="8"/>
  <c r="AS11" i="8"/>
  <c r="AS13" i="8"/>
  <c r="AS14" i="8"/>
  <c r="AS82" i="8"/>
  <c r="AS89" i="8"/>
  <c r="AS74" i="8"/>
  <c r="AS72" i="8"/>
  <c r="AS87" i="8"/>
  <c r="AS46" i="8"/>
  <c r="AS47" i="8"/>
  <c r="AS54" i="8"/>
  <c r="AS91" i="8"/>
  <c r="AS45" i="8"/>
  <c r="AS77" i="8"/>
  <c r="AS88" i="8"/>
  <c r="AS95" i="8"/>
  <c r="AS48" i="8"/>
  <c r="AS51" i="8"/>
  <c r="AS52" i="8"/>
  <c r="AS84" i="8"/>
  <c r="AS50" i="8"/>
  <c r="AS2" i="6"/>
  <c r="AS3" i="6"/>
  <c r="AS5" i="6"/>
  <c r="AS8" i="6"/>
  <c r="AS9" i="6"/>
  <c r="AS12" i="6"/>
  <c r="AS14" i="6"/>
  <c r="AS16" i="6"/>
  <c r="AS18" i="6"/>
  <c r="AS20" i="6"/>
  <c r="AS22" i="6"/>
  <c r="AS21" i="6"/>
  <c r="AS24" i="6"/>
  <c r="AS28" i="6"/>
  <c r="AS29" i="6"/>
  <c r="AS31" i="6"/>
  <c r="AS33" i="6"/>
  <c r="AS35" i="6"/>
  <c r="AS4" i="6"/>
  <c r="AS6" i="6"/>
  <c r="AS11" i="6"/>
  <c r="AS10" i="6"/>
  <c r="AS13" i="6"/>
  <c r="AS15" i="6"/>
  <c r="AS17" i="6"/>
  <c r="AS19" i="6"/>
  <c r="AS34" i="6"/>
  <c r="AS23" i="6"/>
  <c r="AS26" i="6"/>
  <c r="AS39" i="6"/>
  <c r="AS41" i="6"/>
  <c r="AS43" i="6"/>
  <c r="AS47" i="6"/>
  <c r="AS48" i="6"/>
  <c r="AS57" i="6"/>
  <c r="AS52" i="6"/>
  <c r="AS55" i="6"/>
  <c r="AS49" i="6"/>
  <c r="AS53" i="6"/>
  <c r="AS65" i="6"/>
  <c r="AS60" i="6"/>
  <c r="AS56" i="6"/>
  <c r="AS46" i="6"/>
  <c r="AS66" i="6"/>
  <c r="AS68" i="6"/>
  <c r="AS70" i="6"/>
  <c r="AS62" i="6"/>
  <c r="AS28" i="17"/>
  <c r="AS3" i="17"/>
  <c r="AS4" i="17"/>
  <c r="AS5" i="17"/>
  <c r="AS6" i="17"/>
  <c r="AS7" i="17"/>
  <c r="AS8" i="17"/>
  <c r="AS9" i="17"/>
  <c r="AS10" i="17"/>
  <c r="AS11" i="17"/>
  <c r="AS12" i="17"/>
  <c r="AS13" i="17"/>
  <c r="AS14" i="17"/>
  <c r="AS15" i="17"/>
  <c r="AS16" i="17"/>
  <c r="AS17" i="17"/>
  <c r="AS18" i="17"/>
  <c r="AS19" i="17"/>
  <c r="AS20" i="17"/>
  <c r="AS21" i="17"/>
  <c r="AS22" i="17"/>
  <c r="AS23" i="17"/>
  <c r="AS24" i="17"/>
  <c r="AS25" i="17"/>
  <c r="AS26" i="17"/>
  <c r="AS27" i="17"/>
  <c r="AS27" i="6"/>
  <c r="AS25" i="6"/>
  <c r="AS30" i="6"/>
  <c r="AS32" i="6"/>
  <c r="AS38" i="6"/>
  <c r="AX10" i="10"/>
  <c r="AX9" i="10"/>
  <c r="AX5" i="10"/>
  <c r="AX6" i="10"/>
  <c r="AX23" i="10"/>
  <c r="AX22" i="10"/>
  <c r="AX27" i="10"/>
  <c r="AX12" i="10"/>
  <c r="AX13" i="10"/>
  <c r="AX3" i="10"/>
  <c r="AX4" i="10"/>
  <c r="AX14" i="10"/>
  <c r="AX7" i="10"/>
  <c r="AX16" i="10"/>
  <c r="AX20" i="10"/>
  <c r="AX25" i="10"/>
  <c r="AX2" i="10"/>
  <c r="AX19" i="10"/>
  <c r="AX17" i="10"/>
  <c r="AX26" i="10"/>
  <c r="AX18" i="10"/>
  <c r="AX21" i="10"/>
  <c r="AX8" i="10"/>
  <c r="AX28" i="10"/>
  <c r="AX11" i="10"/>
  <c r="AX15" i="10"/>
  <c r="AT27" i="17"/>
  <c r="AX26" i="17"/>
  <c r="AT25" i="17"/>
  <c r="AX24" i="17"/>
  <c r="AT23" i="17"/>
  <c r="AX22" i="17"/>
  <c r="AT21" i="17"/>
  <c r="AX20" i="17"/>
  <c r="AT19" i="17"/>
  <c r="AX18" i="17"/>
  <c r="AT17" i="17"/>
  <c r="AX16" i="17"/>
  <c r="AT15" i="17"/>
  <c r="AX14" i="17"/>
  <c r="AT13" i="17"/>
  <c r="AX12" i="17"/>
  <c r="AT11" i="17"/>
  <c r="AX10" i="17"/>
  <c r="AT9" i="17"/>
  <c r="AX8" i="17"/>
  <c r="AT7" i="17"/>
  <c r="AX6" i="17"/>
  <c r="AT5" i="17"/>
  <c r="AX4" i="17"/>
  <c r="AT3" i="17"/>
  <c r="AS2" i="17"/>
  <c r="AT28" i="17"/>
  <c r="AT62" i="6"/>
  <c r="AT70" i="6"/>
  <c r="AT68" i="6"/>
  <c r="AT66" i="6"/>
  <c r="AT46" i="6"/>
  <c r="AR21" i="6"/>
  <c r="AR20" i="6"/>
  <c r="AR16" i="6"/>
  <c r="AR12" i="6"/>
  <c r="AR8" i="6"/>
  <c r="AY46" i="5"/>
  <c r="AW49" i="5"/>
  <c r="AY77" i="5"/>
  <c r="AW34" i="1"/>
  <c r="AY55" i="1"/>
  <c r="AY92" i="1"/>
  <c r="AX140" i="1"/>
  <c r="AX187" i="1"/>
  <c r="AW15" i="9"/>
  <c r="AW22" i="9"/>
  <c r="AW26" i="9"/>
  <c r="AW11" i="9"/>
  <c r="AW47" i="9"/>
  <c r="AW42" i="9"/>
  <c r="AW40" i="9"/>
  <c r="AW53" i="9"/>
  <c r="AW13" i="9"/>
  <c r="AW54" i="9"/>
  <c r="AW5" i="9"/>
  <c r="AW50" i="9"/>
  <c r="AW2" i="9"/>
  <c r="AW43" i="9"/>
  <c r="AW38" i="9"/>
  <c r="AW45" i="9"/>
  <c r="AW33" i="9"/>
  <c r="AW34" i="9"/>
  <c r="AW39" i="9"/>
  <c r="AW48" i="9"/>
  <c r="AW52" i="9"/>
  <c r="AW12" i="9"/>
  <c r="AW9" i="9"/>
  <c r="AW16" i="9"/>
  <c r="AW6" i="9"/>
  <c r="AW51" i="9"/>
  <c r="AW17" i="9"/>
  <c r="AW32" i="9"/>
  <c r="AW8" i="9"/>
  <c r="AW24" i="9"/>
  <c r="AW23" i="9"/>
  <c r="AW35" i="9"/>
  <c r="AW31" i="9"/>
  <c r="AW55" i="9"/>
  <c r="AW3" i="9"/>
  <c r="AW10" i="9"/>
  <c r="AW44" i="9"/>
  <c r="AW20" i="9"/>
  <c r="AW4" i="9"/>
  <c r="AW18" i="9"/>
  <c r="AW36" i="9"/>
  <c r="AW41" i="9"/>
  <c r="AW25" i="9"/>
  <c r="AW46" i="9"/>
  <c r="AW21" i="9"/>
  <c r="AW19" i="9"/>
  <c r="AW14" i="9"/>
  <c r="AW49" i="9"/>
  <c r="AW7" i="9"/>
  <c r="AW29" i="9"/>
  <c r="AW27" i="9"/>
  <c r="AW93" i="8"/>
  <c r="AW12" i="8"/>
  <c r="AW37" i="9"/>
  <c r="AW4" i="8"/>
  <c r="AW6" i="8"/>
  <c r="AW8" i="8"/>
  <c r="AW10" i="8"/>
  <c r="AW73" i="8"/>
  <c r="AW90" i="8"/>
  <c r="AW16" i="8"/>
  <c r="AW63" i="8"/>
  <c r="AW18" i="8"/>
  <c r="AW60" i="8"/>
  <c r="AW71" i="8"/>
  <c r="AW75" i="8"/>
  <c r="AW23" i="8"/>
  <c r="AW24" i="8"/>
  <c r="AW62" i="8"/>
  <c r="AW61" i="8"/>
  <c r="AW26" i="8"/>
  <c r="AW81" i="8"/>
  <c r="AW28" i="8"/>
  <c r="AW30" i="8"/>
  <c r="AW80" i="8"/>
  <c r="AW33" i="8"/>
  <c r="AW35" i="8"/>
  <c r="AW36" i="8"/>
  <c r="AW79" i="8"/>
  <c r="AW86" i="8"/>
  <c r="AW37" i="8"/>
  <c r="AW39" i="8"/>
  <c r="AW40" i="8"/>
  <c r="AW42" i="8"/>
  <c r="AW94" i="8"/>
  <c r="AW30" i="9"/>
  <c r="AW5" i="8"/>
  <c r="AW7" i="8"/>
  <c r="AW9" i="8"/>
  <c r="AW66" i="8"/>
  <c r="AW70" i="8"/>
  <c r="AW28" i="9"/>
  <c r="AW3" i="8"/>
  <c r="AW11" i="8"/>
  <c r="AW13" i="8"/>
  <c r="AW14" i="8"/>
  <c r="AW15" i="8"/>
  <c r="AW68" i="8"/>
  <c r="AW69" i="8"/>
  <c r="AW17" i="8"/>
  <c r="AW19" i="8"/>
  <c r="AW20" i="8"/>
  <c r="AW21" i="8"/>
  <c r="AW22" i="8"/>
  <c r="AW2" i="8"/>
  <c r="AW25" i="8"/>
  <c r="AW78" i="8"/>
  <c r="AW57" i="8"/>
  <c r="AW64" i="8"/>
  <c r="AW27" i="8"/>
  <c r="AW29" i="8"/>
  <c r="AW31" i="8"/>
  <c r="AW32" i="8"/>
  <c r="AW67" i="8"/>
  <c r="AW34" i="8"/>
  <c r="AW65" i="8"/>
  <c r="AW83" i="8"/>
  <c r="AW59" i="8"/>
  <c r="AW76" i="8"/>
  <c r="AW38" i="8"/>
  <c r="AW85" i="8"/>
  <c r="AW41" i="8"/>
  <c r="AW58" i="8"/>
  <c r="AW44" i="8"/>
  <c r="AW49" i="8"/>
  <c r="AW91" i="8"/>
  <c r="AW72" i="8"/>
  <c r="AW87" i="8"/>
  <c r="AW46" i="8"/>
  <c r="AW47" i="8"/>
  <c r="AW54" i="8"/>
  <c r="AW92" i="8"/>
  <c r="AW53" i="8"/>
  <c r="AW84" i="8"/>
  <c r="AW45" i="8"/>
  <c r="AW77" i="8"/>
  <c r="AW88" i="8"/>
  <c r="AW95" i="8"/>
  <c r="AW48" i="8"/>
  <c r="AW51" i="8"/>
  <c r="AW5" i="4"/>
  <c r="AW56" i="8"/>
  <c r="AW82" i="8"/>
  <c r="AW89" i="8"/>
  <c r="AW55" i="8"/>
  <c r="AW43" i="8"/>
  <c r="AW50" i="8"/>
  <c r="AW52" i="8"/>
  <c r="AW74" i="8"/>
  <c r="AW2" i="4"/>
  <c r="AW35" i="4"/>
  <c r="AW38" i="4"/>
  <c r="AW36" i="4"/>
  <c r="AW33" i="4"/>
  <c r="AW39" i="4"/>
  <c r="AW37" i="4"/>
  <c r="AW43" i="4"/>
  <c r="AW40" i="4"/>
  <c r="AW42" i="4"/>
  <c r="AW44" i="4"/>
  <c r="AW45" i="4"/>
  <c r="AW41" i="4"/>
  <c r="AW48" i="4"/>
  <c r="AW49" i="4"/>
  <c r="AW47" i="4"/>
  <c r="AW50" i="4"/>
  <c r="AW51" i="4"/>
  <c r="AW52" i="4"/>
  <c r="AW53" i="4"/>
  <c r="AW69" i="4"/>
  <c r="AW46" i="4"/>
  <c r="AW57" i="4"/>
  <c r="AW62" i="4"/>
  <c r="AW56" i="4"/>
  <c r="AW58" i="4"/>
  <c r="AW60" i="4"/>
  <c r="AW54" i="4"/>
  <c r="AW61" i="4"/>
  <c r="AW65" i="4"/>
  <c r="AW64" i="4"/>
  <c r="AW66" i="4"/>
  <c r="AW67" i="4"/>
  <c r="AW63" i="4"/>
  <c r="AW77" i="4"/>
  <c r="AW59" i="4"/>
  <c r="AW73" i="4"/>
  <c r="AW74" i="4"/>
  <c r="AW71" i="4"/>
  <c r="AW70" i="4"/>
  <c r="AW75" i="4"/>
  <c r="AW55" i="4"/>
  <c r="AW76" i="4"/>
  <c r="AW81" i="4"/>
  <c r="AW78" i="4"/>
  <c r="AW80" i="4"/>
  <c r="AW83" i="4"/>
  <c r="AW88" i="4"/>
  <c r="AW79" i="4"/>
  <c r="AW86" i="4"/>
  <c r="AW89" i="4"/>
  <c r="AW84" i="4"/>
  <c r="AW96" i="4"/>
  <c r="AW92" i="4"/>
  <c r="AW94" i="4"/>
  <c r="AW90" i="4"/>
  <c r="AW72" i="4"/>
  <c r="AW97" i="4"/>
  <c r="AW91" i="4"/>
  <c r="AW103" i="4"/>
  <c r="AW101" i="4"/>
  <c r="AW99" i="4"/>
  <c r="AW93" i="4"/>
  <c r="AW6" i="4"/>
  <c r="AW3" i="4"/>
  <c r="AW4" i="4"/>
  <c r="AW7" i="4"/>
  <c r="AW8" i="4"/>
  <c r="AW9" i="4"/>
  <c r="AW13" i="4"/>
  <c r="AW14" i="4"/>
  <c r="AW11" i="4"/>
  <c r="AW10" i="4"/>
  <c r="AW12" i="4"/>
  <c r="AW15" i="4"/>
  <c r="AW16" i="4"/>
  <c r="AW23" i="4"/>
  <c r="AW18" i="4"/>
  <c r="AW17" i="4"/>
  <c r="AW19" i="4"/>
  <c r="AW20" i="4"/>
  <c r="AW24" i="4"/>
  <c r="AW22" i="4"/>
  <c r="AW21" i="4"/>
  <c r="AW25" i="4"/>
  <c r="AW26" i="4"/>
  <c r="AW28" i="4"/>
  <c r="AW27" i="4"/>
  <c r="AW29" i="4"/>
  <c r="AW30" i="4"/>
  <c r="AW31" i="4"/>
  <c r="AW32" i="4"/>
  <c r="AW34" i="4"/>
  <c r="AW205" i="1"/>
  <c r="AW197" i="1"/>
  <c r="AW191" i="1"/>
  <c r="AW183" i="1"/>
  <c r="AW203" i="1"/>
  <c r="AW186" i="1"/>
  <c r="AW180" i="1"/>
  <c r="AW195" i="1"/>
  <c r="AW152" i="1"/>
  <c r="AW178" i="1"/>
  <c r="AW187" i="1"/>
  <c r="AW185" i="1"/>
  <c r="AW174" i="1"/>
  <c r="AW171" i="1"/>
  <c r="AW169" i="1"/>
  <c r="AW166" i="1"/>
  <c r="AW176" i="1"/>
  <c r="AW167" i="1"/>
  <c r="AW160" i="1"/>
  <c r="AW158" i="1"/>
  <c r="AW157" i="1"/>
  <c r="AW2" i="1"/>
  <c r="AW3" i="1"/>
  <c r="AW4" i="1"/>
  <c r="AW5" i="1"/>
  <c r="AW6" i="1"/>
  <c r="AW7" i="1"/>
  <c r="AW8" i="1"/>
  <c r="AW9" i="1"/>
  <c r="AW10" i="1"/>
  <c r="AW11" i="1"/>
  <c r="AW12" i="1"/>
  <c r="AW16" i="1"/>
  <c r="AW13" i="1"/>
  <c r="AW14" i="1"/>
  <c r="AW15" i="1"/>
  <c r="AW18" i="1"/>
  <c r="AW17" i="1"/>
  <c r="AW20" i="1"/>
  <c r="AW19" i="1"/>
  <c r="AW26" i="1"/>
  <c r="AW21" i="1"/>
  <c r="AW23" i="1"/>
  <c r="AW24" i="1"/>
  <c r="AW25" i="1"/>
  <c r="AW27" i="1"/>
  <c r="AW148" i="1"/>
  <c r="AW146" i="1"/>
  <c r="AW37" i="1"/>
  <c r="AW50" i="1"/>
  <c r="AW177" i="1"/>
  <c r="AW199" i="1"/>
  <c r="AW154" i="1"/>
  <c r="AW127" i="1"/>
  <c r="AW200" i="1"/>
  <c r="AW206" i="1"/>
  <c r="AW201" i="1"/>
  <c r="AW179" i="1"/>
  <c r="AW196" i="1"/>
  <c r="AW162" i="1"/>
  <c r="AW150" i="1"/>
  <c r="AW143" i="1"/>
  <c r="AW144" i="1"/>
  <c r="AW38" i="1"/>
  <c r="AW175" i="1"/>
  <c r="AW184" i="1"/>
  <c r="AW85" i="1"/>
  <c r="AW123" i="1"/>
  <c r="AW172" i="1"/>
  <c r="AW163" i="1"/>
  <c r="AW102" i="4"/>
  <c r="AW68" i="4"/>
  <c r="AW98" i="4"/>
  <c r="AW105" i="4"/>
  <c r="AW104" i="4"/>
  <c r="AW100" i="4"/>
  <c r="AW109" i="4"/>
  <c r="AW85" i="4"/>
  <c r="AW106" i="4"/>
  <c r="AW108" i="4"/>
  <c r="AW111" i="4"/>
  <c r="AW107" i="4"/>
  <c r="AW110" i="4"/>
  <c r="AW82" i="4"/>
  <c r="AW95" i="4"/>
  <c r="AW87" i="4"/>
  <c r="AW190" i="1"/>
  <c r="AW192" i="1"/>
  <c r="AW193" i="1"/>
  <c r="AW198" i="1"/>
  <c r="AW189" i="1"/>
  <c r="AW173" i="1"/>
  <c r="AW159" i="1"/>
  <c r="AW156" i="1"/>
  <c r="AW153" i="1"/>
  <c r="AW149" i="1"/>
  <c r="AW140" i="1"/>
  <c r="AW133" i="1"/>
  <c r="AW145" i="1"/>
  <c r="AW119" i="1"/>
  <c r="AW128" i="1"/>
  <c r="AW136" i="1"/>
  <c r="AW134" i="1"/>
  <c r="AW129" i="1"/>
  <c r="AW132" i="1"/>
  <c r="AW130" i="1"/>
  <c r="AW124" i="1"/>
  <c r="AW105" i="1"/>
  <c r="AW122" i="1"/>
  <c r="AW121" i="1"/>
  <c r="AW117" i="1"/>
  <c r="AW116" i="1"/>
  <c r="AW113" i="1"/>
  <c r="AW114" i="1"/>
  <c r="AW88" i="1"/>
  <c r="AW108" i="1"/>
  <c r="AW100" i="1"/>
  <c r="AW104" i="1"/>
  <c r="AW102" i="1"/>
  <c r="AW96" i="1"/>
  <c r="AW94" i="1"/>
  <c r="AW181" i="1"/>
  <c r="AW182" i="1"/>
  <c r="AW188" i="1"/>
  <c r="AW164" i="1"/>
  <c r="AW155" i="1"/>
  <c r="AW135" i="1"/>
  <c r="AW142" i="1"/>
  <c r="AW99" i="1"/>
  <c r="AW137" i="1"/>
  <c r="AW112" i="1"/>
  <c r="AW125" i="1"/>
  <c r="AW82" i="1"/>
  <c r="AW97" i="1"/>
  <c r="AW103" i="1"/>
  <c r="AW2" i="5"/>
  <c r="AW4" i="5"/>
  <c r="AW5" i="5"/>
  <c r="AW6" i="5"/>
  <c r="AW7" i="5"/>
  <c r="AW8" i="5"/>
  <c r="AW9" i="5"/>
  <c r="AW10" i="5"/>
  <c r="AW11" i="5"/>
  <c r="AW12" i="5"/>
  <c r="AW13" i="5"/>
  <c r="AW14" i="5"/>
  <c r="AW15" i="5"/>
  <c r="AW16" i="5"/>
  <c r="AW17" i="5"/>
  <c r="AW18" i="5"/>
  <c r="AW19" i="5"/>
  <c r="AW20" i="5"/>
  <c r="AW32" i="5"/>
  <c r="AW22" i="5"/>
  <c r="AW23" i="5"/>
  <c r="AW24" i="5"/>
  <c r="AW25" i="5"/>
  <c r="AW26" i="5"/>
  <c r="AW21" i="5"/>
  <c r="AW27" i="5"/>
  <c r="AW2" i="6"/>
  <c r="AW170" i="1"/>
  <c r="AW161" i="1"/>
  <c r="AW120" i="1"/>
  <c r="AW111" i="1"/>
  <c r="AW101" i="1"/>
  <c r="AW93" i="1"/>
  <c r="AW92" i="1"/>
  <c r="AW89" i="1"/>
  <c r="AW76" i="1"/>
  <c r="AW83" i="1"/>
  <c r="AW84" i="1"/>
  <c r="AW80" i="1"/>
  <c r="AW78" i="1"/>
  <c r="AW75" i="1"/>
  <c r="AW72" i="1"/>
  <c r="AW70" i="1"/>
  <c r="AW71" i="1"/>
  <c r="AW69" i="1"/>
  <c r="AW65" i="1"/>
  <c r="AW64" i="1"/>
  <c r="AW60" i="1"/>
  <c r="AW62" i="1"/>
  <c r="AW55" i="1"/>
  <c r="AW53" i="1"/>
  <c r="AW59" i="1"/>
  <c r="AW63" i="1"/>
  <c r="AW49" i="1"/>
  <c r="AW45" i="1"/>
  <c r="AW43" i="1"/>
  <c r="AW46" i="1"/>
  <c r="AW40" i="1"/>
  <c r="AW36" i="1"/>
  <c r="AW22" i="1"/>
  <c r="AW33" i="1"/>
  <c r="AW31" i="1"/>
  <c r="AW29" i="1"/>
  <c r="AW77" i="5"/>
  <c r="AW79" i="5"/>
  <c r="AW78" i="5"/>
  <c r="AW71" i="5"/>
  <c r="AW63" i="5"/>
  <c r="AW76" i="5"/>
  <c r="AW66" i="5"/>
  <c r="AW61" i="5"/>
  <c r="AW72" i="5"/>
  <c r="AW64" i="5"/>
  <c r="AW70" i="5"/>
  <c r="AW57" i="5"/>
  <c r="AW59" i="5"/>
  <c r="AW53" i="5"/>
  <c r="AW55" i="5"/>
  <c r="AW56" i="5"/>
  <c r="AW46" i="5"/>
  <c r="AW42" i="5"/>
  <c r="AW45" i="5"/>
  <c r="AW40" i="5"/>
  <c r="AW41" i="5"/>
  <c r="AW37" i="5"/>
  <c r="AW35" i="5"/>
  <c r="AW34" i="5"/>
  <c r="AW33" i="5"/>
  <c r="AW29" i="5"/>
  <c r="AW3" i="6"/>
  <c r="AW5" i="6"/>
  <c r="AW8" i="6"/>
  <c r="AW9" i="6"/>
  <c r="AW12" i="6"/>
  <c r="AW14" i="6"/>
  <c r="AW16" i="6"/>
  <c r="AW18" i="6"/>
  <c r="AW20" i="6"/>
  <c r="AW22" i="6"/>
  <c r="AW21" i="6"/>
  <c r="AW24" i="6"/>
  <c r="AW204" i="1"/>
  <c r="AW202" i="1"/>
  <c r="AW194" i="1"/>
  <c r="AW168" i="1"/>
  <c r="AW61" i="1"/>
  <c r="AW147" i="1"/>
  <c r="AW141" i="1"/>
  <c r="AW138" i="1"/>
  <c r="AW131" i="1"/>
  <c r="AW109" i="1"/>
  <c r="AW126" i="1"/>
  <c r="AW106" i="1"/>
  <c r="AW139" i="1"/>
  <c r="AW110" i="1"/>
  <c r="AW98" i="1"/>
  <c r="AW3" i="5"/>
  <c r="AW115" i="1"/>
  <c r="AW86" i="1"/>
  <c r="AW81" i="1"/>
  <c r="AW67" i="1"/>
  <c r="AW58" i="1"/>
  <c r="AW52" i="1"/>
  <c r="AW44" i="1"/>
  <c r="AW151" i="1"/>
  <c r="AW28" i="1"/>
  <c r="AW73" i="5"/>
  <c r="AW67" i="5"/>
  <c r="AW60" i="5"/>
  <c r="AW65" i="5"/>
  <c r="AW50" i="5"/>
  <c r="AW38" i="5"/>
  <c r="AW28" i="5"/>
  <c r="AW28" i="6"/>
  <c r="AW29" i="6"/>
  <c r="AW31" i="6"/>
  <c r="AW33" i="6"/>
  <c r="AW35" i="6"/>
  <c r="AW165" i="1"/>
  <c r="AW107" i="1"/>
  <c r="AW90" i="1"/>
  <c r="AW79" i="1"/>
  <c r="AW73" i="1"/>
  <c r="AW56" i="1"/>
  <c r="AW54" i="1"/>
  <c r="AW48" i="1"/>
  <c r="AW39" i="1"/>
  <c r="AW30" i="1"/>
  <c r="AW80" i="5"/>
  <c r="AW62" i="5"/>
  <c r="AW58" i="5"/>
  <c r="AW54" i="5"/>
  <c r="AW51" i="5"/>
  <c r="AW43" i="5"/>
  <c r="AW31" i="5"/>
  <c r="AW39" i="6"/>
  <c r="AW41" i="6"/>
  <c r="AW43" i="6"/>
  <c r="AW47" i="6"/>
  <c r="AW48" i="6"/>
  <c r="AW57" i="6"/>
  <c r="AW52" i="6"/>
  <c r="AW55" i="6"/>
  <c r="AW49" i="6"/>
  <c r="AW53" i="6"/>
  <c r="AW65" i="6"/>
  <c r="AW60" i="6"/>
  <c r="AW56" i="6"/>
  <c r="AW46" i="6"/>
  <c r="AW66" i="6"/>
  <c r="AW68" i="6"/>
  <c r="AW70" i="6"/>
  <c r="AW62" i="6"/>
  <c r="AW28" i="17"/>
  <c r="AW3" i="17"/>
  <c r="AW4" i="17"/>
  <c r="AW5" i="17"/>
  <c r="AW6" i="17"/>
  <c r="AW7" i="17"/>
  <c r="AW8" i="17"/>
  <c r="AW9" i="17"/>
  <c r="AW10" i="17"/>
  <c r="AW11" i="17"/>
  <c r="AW12" i="17"/>
  <c r="AW13" i="17"/>
  <c r="AW14" i="17"/>
  <c r="AW15" i="17"/>
  <c r="AW16" i="17"/>
  <c r="AW17" i="17"/>
  <c r="AW18" i="17"/>
  <c r="AW19" i="17"/>
  <c r="AW20" i="17"/>
  <c r="AW21" i="17"/>
  <c r="AW22" i="17"/>
  <c r="AW23" i="17"/>
  <c r="AW24" i="17"/>
  <c r="AW25" i="17"/>
  <c r="AW26" i="17"/>
  <c r="AW27" i="17"/>
  <c r="AW91" i="1"/>
  <c r="AW95" i="1"/>
  <c r="AW87" i="1"/>
  <c r="AW74" i="1"/>
  <c r="AW66" i="1"/>
  <c r="AW57" i="1"/>
  <c r="AW47" i="1"/>
  <c r="AW41" i="1"/>
  <c r="AW32" i="1"/>
  <c r="AW69" i="5"/>
  <c r="AW74" i="5"/>
  <c r="AW52" i="5"/>
  <c r="AW48" i="5"/>
  <c r="AW39" i="5"/>
  <c r="AW30" i="5"/>
  <c r="AW27" i="6"/>
  <c r="AW25" i="6"/>
  <c r="AW30" i="6"/>
  <c r="AW32" i="6"/>
  <c r="AW38" i="6"/>
  <c r="AR29" i="9"/>
  <c r="AR37" i="9"/>
  <c r="AR15" i="9"/>
  <c r="AR22" i="9"/>
  <c r="AR26" i="9"/>
  <c r="AR11" i="9"/>
  <c r="AR47" i="9"/>
  <c r="AR42" i="9"/>
  <c r="AR40" i="9"/>
  <c r="AR53" i="9"/>
  <c r="AR13" i="9"/>
  <c r="AR54" i="9"/>
  <c r="AR5" i="9"/>
  <c r="AR50" i="9"/>
  <c r="AR2" i="9"/>
  <c r="AR43" i="9"/>
  <c r="AR38" i="9"/>
  <c r="AR45" i="9"/>
  <c r="AR33" i="9"/>
  <c r="AR34" i="9"/>
  <c r="AR39" i="9"/>
  <c r="AR48" i="9"/>
  <c r="AR52" i="9"/>
  <c r="AR12" i="9"/>
  <c r="AR9" i="9"/>
  <c r="AR16" i="9"/>
  <c r="AR6" i="9"/>
  <c r="AR51" i="9"/>
  <c r="AR17" i="9"/>
  <c r="AR32" i="9"/>
  <c r="AR8" i="9"/>
  <c r="AR24" i="9"/>
  <c r="AR23" i="9"/>
  <c r="AR35" i="9"/>
  <c r="AR31" i="9"/>
  <c r="AR55" i="9"/>
  <c r="AR3" i="9"/>
  <c r="AR10" i="9"/>
  <c r="AR44" i="9"/>
  <c r="AR20" i="9"/>
  <c r="AR4" i="9"/>
  <c r="AR18" i="9"/>
  <c r="AR36" i="9"/>
  <c r="AR41" i="9"/>
  <c r="AR25" i="9"/>
  <c r="AR46" i="9"/>
  <c r="AR21" i="9"/>
  <c r="AR19" i="9"/>
  <c r="AR14" i="9"/>
  <c r="AR49" i="9"/>
  <c r="AR7" i="9"/>
  <c r="AR30" i="9"/>
  <c r="AR28" i="9"/>
  <c r="AR3" i="8"/>
  <c r="AR4" i="8"/>
  <c r="AR6" i="8"/>
  <c r="AR8" i="8"/>
  <c r="AR10" i="8"/>
  <c r="AR14" i="8"/>
  <c r="AR66" i="8"/>
  <c r="AR70" i="8"/>
  <c r="AR55" i="8"/>
  <c r="AR84" i="8"/>
  <c r="AR91" i="8"/>
  <c r="AR5" i="8"/>
  <c r="AR7" i="8"/>
  <c r="AR9" i="8"/>
  <c r="AR15" i="8"/>
  <c r="AR68" i="8"/>
  <c r="AR69" i="8"/>
  <c r="AR17" i="8"/>
  <c r="AR19" i="8"/>
  <c r="AR20" i="8"/>
  <c r="AR21" i="8"/>
  <c r="AR22" i="8"/>
  <c r="AR2" i="8"/>
  <c r="AR25" i="8"/>
  <c r="AR78" i="8"/>
  <c r="AR57" i="8"/>
  <c r="AR64" i="8"/>
  <c r="AR27" i="8"/>
  <c r="AR29" i="8"/>
  <c r="AR31" i="8"/>
  <c r="AR32" i="8"/>
  <c r="AR67" i="8"/>
  <c r="AR34" i="8"/>
  <c r="AR65" i="8"/>
  <c r="AR83" i="8"/>
  <c r="AR59" i="8"/>
  <c r="AR76" i="8"/>
  <c r="AR38" i="8"/>
  <c r="AR85" i="8"/>
  <c r="AR41" i="8"/>
  <c r="AR27" i="9"/>
  <c r="AR93" i="8"/>
  <c r="AR11" i="8"/>
  <c r="AR12" i="8"/>
  <c r="AR13" i="8"/>
  <c r="AR82" i="8"/>
  <c r="AR89" i="8"/>
  <c r="AR74" i="8"/>
  <c r="AR43" i="8"/>
  <c r="AR87" i="8"/>
  <c r="AR46" i="8"/>
  <c r="AR47" i="8"/>
  <c r="AR54" i="8"/>
  <c r="AR51" i="8"/>
  <c r="AR72" i="8"/>
  <c r="AR2" i="4"/>
  <c r="AR6" i="4"/>
  <c r="AR3" i="4"/>
  <c r="AR4" i="4"/>
  <c r="AR7" i="4"/>
  <c r="AR8" i="4"/>
  <c r="AR9" i="4"/>
  <c r="AR13" i="4"/>
  <c r="AR14" i="4"/>
  <c r="AR11" i="4"/>
  <c r="AR10" i="4"/>
  <c r="AR12" i="4"/>
  <c r="AR15" i="4"/>
  <c r="AR16" i="4"/>
  <c r="AR23" i="4"/>
  <c r="AR18" i="4"/>
  <c r="AR17" i="4"/>
  <c r="AR19" i="4"/>
  <c r="AR20" i="4"/>
  <c r="AR24" i="4"/>
  <c r="AR22" i="4"/>
  <c r="AR21" i="4"/>
  <c r="AR25" i="4"/>
  <c r="AR26" i="4"/>
  <c r="AR28" i="4"/>
  <c r="AR27" i="4"/>
  <c r="AR29" i="4"/>
  <c r="AR30" i="4"/>
  <c r="AR31" i="4"/>
  <c r="AR32" i="4"/>
  <c r="AR34" i="4"/>
  <c r="AR56" i="8"/>
  <c r="AR73" i="8"/>
  <c r="AR90" i="8"/>
  <c r="AR16" i="8"/>
  <c r="AR63" i="8"/>
  <c r="AR18" i="8"/>
  <c r="AR60" i="8"/>
  <c r="AR71" i="8"/>
  <c r="AR75" i="8"/>
  <c r="AR23" i="8"/>
  <c r="AR24" i="8"/>
  <c r="AR62" i="8"/>
  <c r="AR61" i="8"/>
  <c r="AR26" i="8"/>
  <c r="AR81" i="8"/>
  <c r="AR28" i="8"/>
  <c r="AR30" i="8"/>
  <c r="AR80" i="8"/>
  <c r="AR33" i="8"/>
  <c r="AR35" i="8"/>
  <c r="AR36" i="8"/>
  <c r="AR79" i="8"/>
  <c r="AR86" i="8"/>
  <c r="AR37" i="8"/>
  <c r="AR39" i="8"/>
  <c r="AR40" i="8"/>
  <c r="AR94" i="8"/>
  <c r="AR45" i="8"/>
  <c r="AR77" i="8"/>
  <c r="AR88" i="8"/>
  <c r="AR95" i="8"/>
  <c r="AR48" i="8"/>
  <c r="AR49" i="8"/>
  <c r="AR52" i="8"/>
  <c r="AR42" i="8"/>
  <c r="AR44" i="8"/>
  <c r="AR50" i="8"/>
  <c r="AR5" i="4"/>
  <c r="AR58" i="8"/>
  <c r="AR92" i="8"/>
  <c r="AR53" i="8"/>
  <c r="AR35" i="4"/>
  <c r="AR38" i="4"/>
  <c r="AR36" i="4"/>
  <c r="AR33" i="4"/>
  <c r="AR39" i="4"/>
  <c r="AR37" i="4"/>
  <c r="AR43" i="4"/>
  <c r="AR40" i="4"/>
  <c r="AR42" i="4"/>
  <c r="AR44" i="4"/>
  <c r="AR45" i="4"/>
  <c r="AR41" i="4"/>
  <c r="AR48" i="4"/>
  <c r="AR49" i="4"/>
  <c r="AR47" i="4"/>
  <c r="AR50" i="4"/>
  <c r="AR51" i="4"/>
  <c r="AR52" i="4"/>
  <c r="AR53" i="4"/>
  <c r="AR69" i="4"/>
  <c r="AR46" i="4"/>
  <c r="AR57" i="4"/>
  <c r="AR62" i="4"/>
  <c r="AR56" i="4"/>
  <c r="AR58" i="4"/>
  <c r="AR60" i="4"/>
  <c r="AR54" i="4"/>
  <c r="AR61" i="4"/>
  <c r="AR65" i="4"/>
  <c r="AR64" i="4"/>
  <c r="AR66" i="4"/>
  <c r="AR67" i="4"/>
  <c r="AR63" i="4"/>
  <c r="AR77" i="4"/>
  <c r="AR59" i="4"/>
  <c r="AR73" i="4"/>
  <c r="AR74" i="4"/>
  <c r="AR71" i="4"/>
  <c r="AR70" i="4"/>
  <c r="AR75" i="4"/>
  <c r="AR55" i="4"/>
  <c r="AR76" i="4"/>
  <c r="AR81" i="4"/>
  <c r="AR78" i="4"/>
  <c r="AR80" i="4"/>
  <c r="AR83" i="4"/>
  <c r="AR88" i="4"/>
  <c r="AR79" i="4"/>
  <c r="AR86" i="4"/>
  <c r="AR89" i="4"/>
  <c r="AR84" i="4"/>
  <c r="AR96" i="4"/>
  <c r="AR92" i="4"/>
  <c r="AR94" i="4"/>
  <c r="AR90" i="4"/>
  <c r="AR72" i="4"/>
  <c r="AR97" i="4"/>
  <c r="AR91" i="4"/>
  <c r="AR103" i="4"/>
  <c r="AR101" i="4"/>
  <c r="AR99" i="4"/>
  <c r="AR93" i="4"/>
  <c r="AR102" i="4"/>
  <c r="AR68" i="4"/>
  <c r="AR98" i="4"/>
  <c r="AR105" i="4"/>
  <c r="AR104" i="4"/>
  <c r="AR100" i="4"/>
  <c r="AR109" i="4"/>
  <c r="AR85" i="4"/>
  <c r="AR106" i="4"/>
  <c r="AR108" i="4"/>
  <c r="AR111" i="4"/>
  <c r="AR107" i="4"/>
  <c r="AR110" i="4"/>
  <c r="AR82" i="4"/>
  <c r="AR95" i="4"/>
  <c r="AR87" i="4"/>
  <c r="AR3" i="1"/>
  <c r="AR4" i="1"/>
  <c r="AR5" i="1"/>
  <c r="AR6" i="1"/>
  <c r="AR7" i="1"/>
  <c r="AR8" i="1"/>
  <c r="AR9" i="1"/>
  <c r="AR10" i="1"/>
  <c r="AR11" i="1"/>
  <c r="AR12" i="1"/>
  <c r="AR16" i="1"/>
  <c r="AR13" i="1"/>
  <c r="AR14" i="1"/>
  <c r="AR15" i="1"/>
  <c r="AR18" i="1"/>
  <c r="AR17" i="1"/>
  <c r="AR20" i="1"/>
  <c r="AR19" i="1"/>
  <c r="AR26" i="1"/>
  <c r="AR21" i="1"/>
  <c r="AR23" i="1"/>
  <c r="AR24" i="1"/>
  <c r="AR25" i="1"/>
  <c r="AR27" i="1"/>
  <c r="AR148" i="1"/>
  <c r="AR146" i="1"/>
  <c r="AR37" i="1"/>
  <c r="AR50" i="1"/>
  <c r="AR177" i="1"/>
  <c r="AR199" i="1"/>
  <c r="AR154" i="1"/>
  <c r="AR127" i="1"/>
  <c r="AR200" i="1"/>
  <c r="AR206" i="1"/>
  <c r="AR201" i="1"/>
  <c r="AR179" i="1"/>
  <c r="AR196" i="1"/>
  <c r="AR162" i="1"/>
  <c r="AR150" i="1"/>
  <c r="AR143" i="1"/>
  <c r="AR144" i="1"/>
  <c r="AR38" i="1"/>
  <c r="AR175" i="1"/>
  <c r="AR184" i="1"/>
  <c r="AR85" i="1"/>
  <c r="AR123" i="1"/>
  <c r="AR204" i="1"/>
  <c r="AR190" i="1"/>
  <c r="AR181" i="1"/>
  <c r="AR192" i="1"/>
  <c r="AR202" i="1"/>
  <c r="AR193" i="1"/>
  <c r="AR182" i="1"/>
  <c r="AR198" i="1"/>
  <c r="AR194" i="1"/>
  <c r="AR189" i="1"/>
  <c r="AR205" i="1"/>
  <c r="AR191" i="1"/>
  <c r="AR203" i="1"/>
  <c r="AR180" i="1"/>
  <c r="AR152" i="1"/>
  <c r="AR187" i="1"/>
  <c r="AR185" i="1"/>
  <c r="AR170" i="1"/>
  <c r="AR166" i="1"/>
  <c r="AR165" i="1"/>
  <c r="AR158" i="1"/>
  <c r="AR161" i="1"/>
  <c r="AR155" i="1"/>
  <c r="AR61" i="1"/>
  <c r="AR135" i="1"/>
  <c r="AR147" i="1"/>
  <c r="AR142" i="1"/>
  <c r="AR141" i="1"/>
  <c r="AR99" i="1"/>
  <c r="AR138" i="1"/>
  <c r="AR137" i="1"/>
  <c r="AR131" i="1"/>
  <c r="AR112" i="1"/>
  <c r="AR109" i="1"/>
  <c r="AR125" i="1"/>
  <c r="AR126" i="1"/>
  <c r="AR82" i="1"/>
  <c r="AR106" i="1"/>
  <c r="AR2" i="1"/>
  <c r="AR188" i="1"/>
  <c r="AR169" i="1"/>
  <c r="AR168" i="1"/>
  <c r="AR160" i="1"/>
  <c r="AR164" i="1"/>
  <c r="AR174" i="1"/>
  <c r="AR159" i="1"/>
  <c r="AR157" i="1"/>
  <c r="AR117" i="1"/>
  <c r="AR139" i="1"/>
  <c r="AR88" i="1"/>
  <c r="AR110" i="1"/>
  <c r="AR102" i="1"/>
  <c r="AR98" i="1"/>
  <c r="AR93" i="1"/>
  <c r="AR92" i="1"/>
  <c r="AR89" i="1"/>
  <c r="AR76" i="1"/>
  <c r="AR83" i="1"/>
  <c r="AR84" i="1"/>
  <c r="AR80" i="1"/>
  <c r="AR78" i="1"/>
  <c r="AR75" i="1"/>
  <c r="AR72" i="1"/>
  <c r="AR70" i="1"/>
  <c r="AR71" i="1"/>
  <c r="AR69" i="1"/>
  <c r="AR65" i="1"/>
  <c r="AR64" i="1"/>
  <c r="AR60" i="1"/>
  <c r="AR62" i="1"/>
  <c r="AR55" i="1"/>
  <c r="AR53" i="1"/>
  <c r="AR59" i="1"/>
  <c r="AR63" i="1"/>
  <c r="AR49" i="1"/>
  <c r="AR45" i="1"/>
  <c r="AR43" i="1"/>
  <c r="AR46" i="1"/>
  <c r="AR40" i="1"/>
  <c r="AR36" i="1"/>
  <c r="AR22" i="1"/>
  <c r="AR33" i="1"/>
  <c r="AR31" i="1"/>
  <c r="AR29" i="1"/>
  <c r="AR77" i="5"/>
  <c r="AR79" i="5"/>
  <c r="AR78" i="5"/>
  <c r="AR71" i="5"/>
  <c r="AR63" i="5"/>
  <c r="AR76" i="5"/>
  <c r="AR66" i="5"/>
  <c r="AR61" i="5"/>
  <c r="AR72" i="5"/>
  <c r="AR64" i="5"/>
  <c r="AR70" i="5"/>
  <c r="AR57" i="5"/>
  <c r="AR59" i="5"/>
  <c r="AR53" i="5"/>
  <c r="AR55" i="5"/>
  <c r="AR56" i="5"/>
  <c r="AR46" i="5"/>
  <c r="AR42" i="5"/>
  <c r="AR45" i="5"/>
  <c r="AR40" i="5"/>
  <c r="AR41" i="5"/>
  <c r="AR37" i="5"/>
  <c r="AR35" i="5"/>
  <c r="AR34" i="5"/>
  <c r="AR33" i="5"/>
  <c r="AR29" i="5"/>
  <c r="AR197" i="1"/>
  <c r="AR186" i="1"/>
  <c r="AR178" i="1"/>
  <c r="AR171" i="1"/>
  <c r="AR163" i="1"/>
  <c r="AR153" i="1"/>
  <c r="AR140" i="1"/>
  <c r="AR145" i="1"/>
  <c r="AR128" i="1"/>
  <c r="AR134" i="1"/>
  <c r="AR132" i="1"/>
  <c r="AR124" i="1"/>
  <c r="AR122" i="1"/>
  <c r="AR116" i="1"/>
  <c r="AR115" i="1"/>
  <c r="AR108" i="1"/>
  <c r="AR107" i="1"/>
  <c r="AR96" i="1"/>
  <c r="AR91" i="1"/>
  <c r="AR2" i="5"/>
  <c r="AR4" i="5"/>
  <c r="AR5" i="5"/>
  <c r="AR6" i="5"/>
  <c r="AR7" i="5"/>
  <c r="AR8" i="5"/>
  <c r="AR9" i="5"/>
  <c r="AR10" i="5"/>
  <c r="AR11" i="5"/>
  <c r="AR12" i="5"/>
  <c r="AR13" i="5"/>
  <c r="AR14" i="5"/>
  <c r="AR15" i="5"/>
  <c r="AR16" i="5"/>
  <c r="AR17" i="5"/>
  <c r="AR18" i="5"/>
  <c r="AR19" i="5"/>
  <c r="AR20" i="5"/>
  <c r="AR32" i="5"/>
  <c r="AR22" i="5"/>
  <c r="AR23" i="5"/>
  <c r="AR24" i="5"/>
  <c r="AR25" i="5"/>
  <c r="AR26" i="5"/>
  <c r="AR21" i="5"/>
  <c r="AR27" i="5"/>
  <c r="AR173" i="1"/>
  <c r="AR176" i="1"/>
  <c r="AR113" i="1"/>
  <c r="AR97" i="1"/>
  <c r="AR100" i="1"/>
  <c r="AR103" i="1"/>
  <c r="AR94" i="1"/>
  <c r="AR95" i="1"/>
  <c r="AR90" i="1"/>
  <c r="AR86" i="1"/>
  <c r="AR35" i="1"/>
  <c r="AR87" i="1"/>
  <c r="AR79" i="1"/>
  <c r="AR81" i="1"/>
  <c r="AR77" i="1"/>
  <c r="AR74" i="1"/>
  <c r="AR73" i="1"/>
  <c r="AR67" i="1"/>
  <c r="AR68" i="1"/>
  <c r="AR66" i="1"/>
  <c r="AR56" i="1"/>
  <c r="AR58" i="1"/>
  <c r="AR118" i="1"/>
  <c r="AR57" i="1"/>
  <c r="AR54" i="1"/>
  <c r="AR52" i="1"/>
  <c r="AR51" i="1"/>
  <c r="AR47" i="1"/>
  <c r="AR48" i="1"/>
  <c r="AR44" i="1"/>
  <c r="AR42" i="1"/>
  <c r="AR41" i="1"/>
  <c r="AR39" i="1"/>
  <c r="AR151" i="1"/>
  <c r="AR34" i="1"/>
  <c r="AR32" i="1"/>
  <c r="AR30" i="1"/>
  <c r="AR28" i="1"/>
  <c r="AR80" i="5"/>
  <c r="AR73" i="5"/>
  <c r="AR75" i="5"/>
  <c r="AR69" i="5"/>
  <c r="AR62" i="5"/>
  <c r="AR67" i="5"/>
  <c r="AR68" i="5"/>
  <c r="AR74" i="5"/>
  <c r="AR58" i="5"/>
  <c r="AR60" i="5"/>
  <c r="AR49" i="5"/>
  <c r="AR52" i="5"/>
  <c r="AR54" i="5"/>
  <c r="AR65" i="5"/>
  <c r="AR47" i="5"/>
  <c r="AR48" i="5"/>
  <c r="AR51" i="5"/>
  <c r="AR50" i="5"/>
  <c r="AR44" i="5"/>
  <c r="AR39" i="5"/>
  <c r="AR43" i="5"/>
  <c r="AR38" i="5"/>
  <c r="AR36" i="5"/>
  <c r="AR30" i="5"/>
  <c r="AR31" i="5"/>
  <c r="AR28" i="5"/>
  <c r="AR4" i="6"/>
  <c r="AR6" i="6"/>
  <c r="AR11" i="6"/>
  <c r="AR10" i="6"/>
  <c r="AR13" i="6"/>
  <c r="AR15" i="6"/>
  <c r="AR17" i="6"/>
  <c r="AR19" i="6"/>
  <c r="AR34" i="6"/>
  <c r="AR23" i="6"/>
  <c r="AR26" i="6"/>
  <c r="AR119" i="1"/>
  <c r="AR105" i="1"/>
  <c r="AR120" i="1"/>
  <c r="AR114" i="1"/>
  <c r="AR39" i="6"/>
  <c r="AR41" i="6"/>
  <c r="AR43" i="6"/>
  <c r="AR47" i="6"/>
  <c r="AR48" i="6"/>
  <c r="AR57" i="6"/>
  <c r="AR52" i="6"/>
  <c r="AR55" i="6"/>
  <c r="AR49" i="6"/>
  <c r="AR53" i="6"/>
  <c r="AR65" i="6"/>
  <c r="AR60" i="6"/>
  <c r="AR56" i="6"/>
  <c r="AR46" i="6"/>
  <c r="AR66" i="6"/>
  <c r="AR68" i="6"/>
  <c r="AR70" i="6"/>
  <c r="AR62" i="6"/>
  <c r="AR28" i="17"/>
  <c r="AR3" i="17"/>
  <c r="Q3" i="17" s="1"/>
  <c r="AR4" i="17"/>
  <c r="Q4" i="17" s="1"/>
  <c r="AR5" i="17"/>
  <c r="AR6" i="17"/>
  <c r="AR7" i="17"/>
  <c r="Q7" i="17" s="1"/>
  <c r="AR8" i="17"/>
  <c r="Q8" i="17" s="1"/>
  <c r="AR9" i="17"/>
  <c r="AR10" i="17"/>
  <c r="AR11" i="17"/>
  <c r="Q11" i="17" s="1"/>
  <c r="AR12" i="17"/>
  <c r="Q12" i="17" s="1"/>
  <c r="AR13" i="17"/>
  <c r="AR14" i="17"/>
  <c r="AR15" i="17"/>
  <c r="Q15" i="17" s="1"/>
  <c r="AR16" i="17"/>
  <c r="Q16" i="17" s="1"/>
  <c r="AR17" i="17"/>
  <c r="AR18" i="17"/>
  <c r="F18" i="17" s="1"/>
  <c r="AR19" i="17"/>
  <c r="Q19" i="17" s="1"/>
  <c r="AR20" i="17"/>
  <c r="Q20" i="17" s="1"/>
  <c r="AR21" i="17"/>
  <c r="AR22" i="17"/>
  <c r="AR23" i="17"/>
  <c r="Q23" i="17" s="1"/>
  <c r="AR24" i="17"/>
  <c r="Q24" i="17" s="1"/>
  <c r="AR25" i="17"/>
  <c r="AR26" i="17"/>
  <c r="F26" i="17" s="1"/>
  <c r="AR27" i="17"/>
  <c r="Q27" i="17" s="1"/>
  <c r="AR195" i="1"/>
  <c r="AR133" i="1"/>
  <c r="AR130" i="1"/>
  <c r="AR111" i="1"/>
  <c r="AR104" i="1"/>
  <c r="AR3" i="5"/>
  <c r="AR2" i="6"/>
  <c r="AR27" i="6"/>
  <c r="AR25" i="6"/>
  <c r="AR30" i="6"/>
  <c r="AR32" i="6"/>
  <c r="AR38" i="6"/>
  <c r="AR2" i="17"/>
  <c r="AR183" i="1"/>
  <c r="AR149" i="1"/>
  <c r="AR129" i="1"/>
  <c r="AR101" i="1"/>
  <c r="AR37" i="6"/>
  <c r="AR7" i="6"/>
  <c r="AR42" i="6"/>
  <c r="AR44" i="6"/>
  <c r="AR45" i="6"/>
  <c r="AR36" i="6"/>
  <c r="AR50" i="6"/>
  <c r="AR51" i="6"/>
  <c r="AR40" i="6"/>
  <c r="AR63" i="6"/>
  <c r="AR54" i="6"/>
  <c r="AR58" i="6"/>
  <c r="AR61" i="6"/>
  <c r="AS24" i="10"/>
  <c r="AW24" i="10"/>
  <c r="AS10" i="10"/>
  <c r="AY10" i="10"/>
  <c r="AY9" i="10"/>
  <c r="AY5" i="10"/>
  <c r="AY6" i="10"/>
  <c r="AY23" i="10"/>
  <c r="AY22" i="10"/>
  <c r="AY27" i="10"/>
  <c r="AY12" i="10"/>
  <c r="AY13" i="10"/>
  <c r="AY3" i="10"/>
  <c r="AY4" i="10"/>
  <c r="AY14" i="10"/>
  <c r="AY7" i="10"/>
  <c r="AY16" i="10"/>
  <c r="AY20" i="10"/>
  <c r="AY25" i="10"/>
  <c r="AY2" i="10"/>
  <c r="AY19" i="10"/>
  <c r="AY17" i="10"/>
  <c r="AY26" i="10"/>
  <c r="AY18" i="10"/>
  <c r="AY21" i="10"/>
  <c r="AY8" i="10"/>
  <c r="AY28" i="10"/>
  <c r="AY11" i="10"/>
  <c r="AY15" i="10"/>
  <c r="P6" i="17"/>
  <c r="P8" i="17"/>
  <c r="P10" i="17"/>
  <c r="P12" i="17"/>
  <c r="P14" i="17"/>
  <c r="P16" i="17"/>
  <c r="P18" i="17"/>
  <c r="P20" i="17"/>
  <c r="P22" i="17"/>
  <c r="P24" i="17"/>
  <c r="P26" i="17"/>
  <c r="AY27" i="17"/>
  <c r="AY25" i="17"/>
  <c r="AY23" i="17"/>
  <c r="AY21" i="17"/>
  <c r="AY19" i="17"/>
  <c r="AY17" i="17"/>
  <c r="AY15" i="17"/>
  <c r="AY13" i="17"/>
  <c r="AY11" i="17"/>
  <c r="AY9" i="17"/>
  <c r="AY7" i="17"/>
  <c r="AY5" i="17"/>
  <c r="AY3" i="17"/>
  <c r="AX2" i="17"/>
  <c r="AY28" i="17"/>
  <c r="AS72" i="6"/>
  <c r="AY62" i="6"/>
  <c r="AS71" i="6"/>
  <c r="AY70" i="6"/>
  <c r="AS69" i="6"/>
  <c r="AY68" i="6"/>
  <c r="AS67" i="6"/>
  <c r="AY66" i="6"/>
  <c r="AS59" i="6"/>
  <c r="AY46" i="6"/>
  <c r="AS64" i="6"/>
  <c r="AY56" i="6"/>
  <c r="AW26" i="6"/>
  <c r="AW34" i="6"/>
  <c r="AW17" i="6"/>
  <c r="AW13" i="6"/>
  <c r="AW11" i="6"/>
  <c r="AW4" i="6"/>
  <c r="AY41" i="5"/>
  <c r="AW47" i="5"/>
  <c r="AY63" i="5"/>
  <c r="AY49" i="1"/>
  <c r="AW118" i="1"/>
  <c r="AY84" i="1"/>
  <c r="AX94" i="1"/>
  <c r="AY114" i="1"/>
  <c r="AX132" i="1"/>
  <c r="AR156" i="1"/>
  <c r="P37" i="9"/>
  <c r="O18" i="18" l="1"/>
  <c r="V12" i="18"/>
  <c r="V11" i="18"/>
  <c r="O11" i="18" s="1"/>
  <c r="V15" i="18"/>
  <c r="V16" i="18"/>
  <c r="V17" i="18"/>
  <c r="O12" i="18"/>
  <c r="V7" i="18"/>
  <c r="V8" i="18"/>
  <c r="V10" i="18"/>
  <c r="V9" i="18"/>
  <c r="O7" i="18"/>
  <c r="O8" i="18"/>
  <c r="V2" i="18"/>
  <c r="O2" i="18" s="1"/>
  <c r="V6" i="18"/>
  <c r="V5" i="18"/>
  <c r="V3" i="18"/>
  <c r="V4" i="18"/>
  <c r="AL3" i="18"/>
  <c r="AN23" i="18"/>
  <c r="AJ24" i="18"/>
  <c r="L21" i="18"/>
  <c r="M21" i="18"/>
  <c r="I21" i="18"/>
  <c r="K21" i="18"/>
  <c r="J21" i="18"/>
  <c r="N21" i="18"/>
  <c r="K28" i="18"/>
  <c r="L28" i="18"/>
  <c r="N28" i="18"/>
  <c r="M28" i="18"/>
  <c r="J28" i="18"/>
  <c r="I28" i="18"/>
  <c r="AL2" i="18"/>
  <c r="AJ18" i="18"/>
  <c r="AL4" i="18"/>
  <c r="AJ26" i="18"/>
  <c r="AP12" i="18"/>
  <c r="AO3" i="18"/>
  <c r="AK15" i="18"/>
  <c r="AO28" i="18"/>
  <c r="AL9" i="18"/>
  <c r="AN18" i="18"/>
  <c r="AP18" i="18"/>
  <c r="AP26" i="18"/>
  <c r="AN21" i="18"/>
  <c r="M26" i="18"/>
  <c r="I26" i="18"/>
  <c r="N26" i="18"/>
  <c r="J26" i="18"/>
  <c r="L26" i="18"/>
  <c r="K26" i="18"/>
  <c r="M22" i="18"/>
  <c r="I22" i="18"/>
  <c r="N22" i="18"/>
  <c r="J22" i="18"/>
  <c r="L22" i="18"/>
  <c r="K22" i="18"/>
  <c r="AM13" i="18"/>
  <c r="AN14" i="18"/>
  <c r="AQ12" i="18"/>
  <c r="AQ14" i="18"/>
  <c r="AO9" i="18"/>
  <c r="AP8" i="18"/>
  <c r="AQ3" i="18"/>
  <c r="AO10" i="18"/>
  <c r="AK9" i="18"/>
  <c r="AO19" i="18"/>
  <c r="AQ11" i="18"/>
  <c r="AL21" i="18"/>
  <c r="AN7" i="18"/>
  <c r="AN15" i="18"/>
  <c r="AK17" i="18"/>
  <c r="AK25" i="18"/>
  <c r="AM20" i="18"/>
  <c r="AM28" i="18"/>
  <c r="AO7" i="18"/>
  <c r="AL10" i="18"/>
  <c r="AO12" i="18"/>
  <c r="AL26" i="18"/>
  <c r="AJ21" i="18"/>
  <c r="N19" i="18"/>
  <c r="J19" i="18"/>
  <c r="K19" i="18"/>
  <c r="I19" i="18"/>
  <c r="M19" i="18"/>
  <c r="L19" i="18"/>
  <c r="AK6" i="18"/>
  <c r="AK3" i="18"/>
  <c r="AL15" i="18"/>
  <c r="AJ6" i="18"/>
  <c r="AQ7" i="18"/>
  <c r="AP16" i="18"/>
  <c r="AM9" i="18"/>
  <c r="AL28" i="18"/>
  <c r="AK4" i="18"/>
  <c r="AK12" i="18"/>
  <c r="AL24" i="18"/>
  <c r="AO21" i="18"/>
  <c r="AQ16" i="18"/>
  <c r="AQ24" i="18"/>
  <c r="N27" i="18"/>
  <c r="J27" i="18"/>
  <c r="K27" i="18"/>
  <c r="I27" i="18"/>
  <c r="L27" i="18"/>
  <c r="M27" i="18"/>
  <c r="F21" i="17"/>
  <c r="F13" i="17"/>
  <c r="F5" i="17"/>
  <c r="F28" i="9"/>
  <c r="F2" i="17"/>
  <c r="F4" i="17"/>
  <c r="F12" i="17"/>
  <c r="W9" i="14"/>
  <c r="R21" i="14"/>
  <c r="W11" i="14"/>
  <c r="F20" i="17"/>
  <c r="R11" i="14"/>
  <c r="U2" i="15"/>
  <c r="W2" i="15"/>
  <c r="G2" i="15"/>
  <c r="Q37" i="9"/>
  <c r="Q28" i="9"/>
  <c r="Q13" i="10"/>
  <c r="F10" i="10"/>
  <c r="G3" i="14"/>
  <c r="U13" i="14"/>
  <c r="G27" i="14"/>
  <c r="W3" i="14"/>
  <c r="U13" i="17"/>
  <c r="U2" i="17"/>
  <c r="U21" i="17"/>
  <c r="U5" i="17"/>
  <c r="U26" i="17"/>
  <c r="U18" i="17"/>
  <c r="T13" i="10"/>
  <c r="F55" i="6"/>
  <c r="Q55" i="6"/>
  <c r="Q17" i="6"/>
  <c r="F17" i="6"/>
  <c r="Q51" i="5"/>
  <c r="F51" i="5"/>
  <c r="Q80" i="5"/>
  <c r="F80" i="5"/>
  <c r="Q118" i="1"/>
  <c r="F118" i="1"/>
  <c r="F94" i="1"/>
  <c r="Q94" i="1"/>
  <c r="Q19" i="5"/>
  <c r="F19" i="5"/>
  <c r="F145" i="1"/>
  <c r="Q145" i="1"/>
  <c r="Q42" i="5"/>
  <c r="F42" i="5"/>
  <c r="F33" i="1"/>
  <c r="Q33" i="1"/>
  <c r="Q83" i="1"/>
  <c r="F83" i="1"/>
  <c r="Q106" i="1"/>
  <c r="F106" i="1"/>
  <c r="F170" i="1"/>
  <c r="Q170" i="1"/>
  <c r="Q193" i="1"/>
  <c r="F193" i="1"/>
  <c r="Q179" i="1"/>
  <c r="F179" i="1"/>
  <c r="Q21" i="1"/>
  <c r="F21" i="1"/>
  <c r="F6" i="1"/>
  <c r="Q6" i="1"/>
  <c r="Q93" i="4"/>
  <c r="F93" i="4"/>
  <c r="F83" i="4"/>
  <c r="Q83" i="4"/>
  <c r="Q64" i="4"/>
  <c r="F64" i="4"/>
  <c r="Q44" i="4"/>
  <c r="F44" i="4"/>
  <c r="Q42" i="8"/>
  <c r="F42" i="8"/>
  <c r="Q33" i="8"/>
  <c r="F33" i="8"/>
  <c r="F27" i="4"/>
  <c r="Q27" i="4"/>
  <c r="Q8" i="4"/>
  <c r="F8" i="4"/>
  <c r="Q13" i="8"/>
  <c r="F13" i="8"/>
  <c r="Q29" i="8"/>
  <c r="F29" i="8"/>
  <c r="Q7" i="8"/>
  <c r="F7" i="8"/>
  <c r="F46" i="9"/>
  <c r="Q46" i="9"/>
  <c r="Q16" i="9"/>
  <c r="F16" i="9"/>
  <c r="Q53" i="9"/>
  <c r="F53" i="9"/>
  <c r="U4" i="17"/>
  <c r="Q121" i="1"/>
  <c r="F121" i="1"/>
  <c r="Q29" i="6"/>
  <c r="F29" i="6"/>
  <c r="Q33" i="6"/>
  <c r="F33" i="6"/>
  <c r="Q28" i="10"/>
  <c r="F28" i="10"/>
  <c r="F26" i="10"/>
  <c r="Q26" i="10"/>
  <c r="F25" i="10"/>
  <c r="Q25" i="10"/>
  <c r="F14" i="10"/>
  <c r="Q14" i="10"/>
  <c r="Q12" i="10"/>
  <c r="F12" i="10"/>
  <c r="Q6" i="10"/>
  <c r="F6" i="10"/>
  <c r="V8" i="14"/>
  <c r="O8" i="14" s="1"/>
  <c r="H8" i="14"/>
  <c r="T8" i="14"/>
  <c r="V2" i="15"/>
  <c r="T2" i="15"/>
  <c r="H2" i="15"/>
  <c r="V9" i="14"/>
  <c r="O9" i="14" s="1"/>
  <c r="H9" i="14"/>
  <c r="T9" i="14"/>
  <c r="G28" i="14"/>
  <c r="R28" i="14"/>
  <c r="U28" i="14"/>
  <c r="W28" i="14"/>
  <c r="R22" i="14"/>
  <c r="W22" i="14"/>
  <c r="U22" i="14"/>
  <c r="G22" i="14"/>
  <c r="R16" i="14"/>
  <c r="U16" i="14"/>
  <c r="W16" i="14"/>
  <c r="G16" i="14"/>
  <c r="R6" i="14"/>
  <c r="W6" i="14"/>
  <c r="U6" i="14"/>
  <c r="G6" i="14"/>
  <c r="R2" i="15"/>
  <c r="V16" i="14"/>
  <c r="O16" i="14" s="1"/>
  <c r="H16" i="14"/>
  <c r="T16" i="14"/>
  <c r="V7" i="14"/>
  <c r="O7" i="14" s="1"/>
  <c r="H7" i="14"/>
  <c r="T7" i="14"/>
  <c r="V12" i="14"/>
  <c r="O12" i="14" s="1"/>
  <c r="H12" i="14"/>
  <c r="T12" i="14"/>
  <c r="E21" i="14"/>
  <c r="E25" i="14"/>
  <c r="U7" i="14"/>
  <c r="W7" i="14"/>
  <c r="R7" i="14"/>
  <c r="G7" i="14"/>
  <c r="E13" i="14"/>
  <c r="E5" i="14"/>
  <c r="E27" i="14"/>
  <c r="E19" i="14"/>
  <c r="Q50" i="6"/>
  <c r="F50" i="6"/>
  <c r="F27" i="6"/>
  <c r="Q27" i="6"/>
  <c r="T19" i="17"/>
  <c r="T3" i="17"/>
  <c r="F47" i="6"/>
  <c r="Q47" i="6"/>
  <c r="F11" i="6"/>
  <c r="Q11" i="6"/>
  <c r="F54" i="5"/>
  <c r="Q54" i="5"/>
  <c r="Q34" i="1"/>
  <c r="F34" i="1"/>
  <c r="Q68" i="1"/>
  <c r="F68" i="1"/>
  <c r="Q113" i="1"/>
  <c r="F113" i="1"/>
  <c r="F15" i="5"/>
  <c r="Q15" i="5"/>
  <c r="Q2" i="5"/>
  <c r="F2" i="5"/>
  <c r="F124" i="1"/>
  <c r="Q124" i="1"/>
  <c r="Q76" i="5"/>
  <c r="F76" i="5"/>
  <c r="F63" i="1"/>
  <c r="Q63" i="1"/>
  <c r="Q75" i="1"/>
  <c r="F75" i="1"/>
  <c r="Q159" i="1"/>
  <c r="F159" i="1"/>
  <c r="Q161" i="1"/>
  <c r="F161" i="1"/>
  <c r="Q190" i="1"/>
  <c r="F190" i="1"/>
  <c r="F127" i="1"/>
  <c r="Q127" i="1"/>
  <c r="Q17" i="1"/>
  <c r="F17" i="1"/>
  <c r="Q87" i="4"/>
  <c r="F87" i="4"/>
  <c r="Q105" i="4"/>
  <c r="F105" i="4"/>
  <c r="F94" i="4"/>
  <c r="Q94" i="4"/>
  <c r="F71" i="4"/>
  <c r="Q71" i="4"/>
  <c r="Q57" i="4"/>
  <c r="F57" i="4"/>
  <c r="F37" i="4"/>
  <c r="Q37" i="4"/>
  <c r="Q95" i="8"/>
  <c r="F95" i="8"/>
  <c r="F81" i="8"/>
  <c r="Q81" i="8"/>
  <c r="F90" i="8"/>
  <c r="Q90" i="8"/>
  <c r="Q19" i="4"/>
  <c r="F19" i="4"/>
  <c r="Q54" i="8"/>
  <c r="F54" i="8"/>
  <c r="F34" i="8"/>
  <c r="Q34" i="8"/>
  <c r="Q69" i="8"/>
  <c r="F69" i="8"/>
  <c r="Q10" i="8"/>
  <c r="F10" i="8"/>
  <c r="Q49" i="9"/>
  <c r="F49" i="9"/>
  <c r="Q35" i="9"/>
  <c r="F35" i="9"/>
  <c r="Q45" i="9"/>
  <c r="F45" i="9"/>
  <c r="F11" i="9"/>
  <c r="Q11" i="9"/>
  <c r="F24" i="10"/>
  <c r="Q24" i="10"/>
  <c r="Q130" i="1"/>
  <c r="F130" i="1"/>
  <c r="Q10" i="17"/>
  <c r="F66" i="6"/>
  <c r="Q66" i="6"/>
  <c r="Q120" i="1"/>
  <c r="F120" i="1"/>
  <c r="Q30" i="5"/>
  <c r="F30" i="5"/>
  <c r="Q74" i="5"/>
  <c r="F74" i="5"/>
  <c r="Q44" i="1"/>
  <c r="F44" i="1"/>
  <c r="Q81" i="1"/>
  <c r="F81" i="1"/>
  <c r="Q22" i="5"/>
  <c r="F22" i="5"/>
  <c r="Q6" i="5"/>
  <c r="F6" i="5"/>
  <c r="Q140" i="1"/>
  <c r="F140" i="1"/>
  <c r="Q46" i="5"/>
  <c r="F46" i="5"/>
  <c r="Q77" i="5"/>
  <c r="F77" i="5"/>
  <c r="Q71" i="1"/>
  <c r="F71" i="1"/>
  <c r="Q139" i="1"/>
  <c r="F139" i="1"/>
  <c r="Q112" i="1"/>
  <c r="F112" i="1"/>
  <c r="Q185" i="1"/>
  <c r="F185" i="1"/>
  <c r="Q204" i="1"/>
  <c r="F204" i="1"/>
  <c r="Q201" i="1"/>
  <c r="F201" i="1"/>
  <c r="Q25" i="1"/>
  <c r="F25" i="1"/>
  <c r="Q18" i="1"/>
  <c r="F18" i="1"/>
  <c r="F16" i="1"/>
  <c r="Q16" i="1"/>
  <c r="Q9" i="1"/>
  <c r="F9" i="1"/>
  <c r="F5" i="1"/>
  <c r="Q5" i="1"/>
  <c r="Q111" i="4"/>
  <c r="F111" i="4"/>
  <c r="F109" i="4"/>
  <c r="Q109" i="4"/>
  <c r="Q98" i="4"/>
  <c r="F98" i="4"/>
  <c r="Q99" i="4"/>
  <c r="F99" i="4"/>
  <c r="Q97" i="4"/>
  <c r="F97" i="4"/>
  <c r="Q92" i="4"/>
  <c r="F92" i="4"/>
  <c r="Q86" i="4"/>
  <c r="F86" i="4"/>
  <c r="Q80" i="4"/>
  <c r="F80" i="4"/>
  <c r="Q55" i="4"/>
  <c r="F55" i="4"/>
  <c r="Q74" i="4"/>
  <c r="F74" i="4"/>
  <c r="F63" i="4"/>
  <c r="Q63" i="4"/>
  <c r="Q65" i="4"/>
  <c r="F65" i="4"/>
  <c r="F58" i="4"/>
  <c r="Q58" i="4"/>
  <c r="Q46" i="4"/>
  <c r="F46" i="4"/>
  <c r="F51" i="4"/>
  <c r="Q51" i="4"/>
  <c r="Q48" i="4"/>
  <c r="F48" i="4"/>
  <c r="F42" i="4"/>
  <c r="Q42" i="4"/>
  <c r="F39" i="4"/>
  <c r="Q39" i="4"/>
  <c r="Q35" i="4"/>
  <c r="F35" i="4"/>
  <c r="Q5" i="4"/>
  <c r="F5" i="4"/>
  <c r="Q52" i="8"/>
  <c r="F52" i="8"/>
  <c r="Q88" i="8"/>
  <c r="F88" i="8"/>
  <c r="F40" i="8"/>
  <c r="Q40" i="8"/>
  <c r="Q79" i="8"/>
  <c r="F79" i="8"/>
  <c r="F80" i="8"/>
  <c r="Q80" i="8"/>
  <c r="Q26" i="8"/>
  <c r="F26" i="8"/>
  <c r="Q23" i="8"/>
  <c r="F23" i="8"/>
  <c r="Q18" i="8"/>
  <c r="F18" i="8"/>
  <c r="Q73" i="8"/>
  <c r="F73" i="8"/>
  <c r="F31" i="4"/>
  <c r="Q31" i="4"/>
  <c r="Q28" i="4"/>
  <c r="F28" i="4"/>
  <c r="F22" i="4"/>
  <c r="Q22" i="4"/>
  <c r="Q17" i="4"/>
  <c r="F17" i="4"/>
  <c r="Q15" i="4"/>
  <c r="F15" i="4"/>
  <c r="F14" i="4"/>
  <c r="Q14" i="4"/>
  <c r="Q7" i="4"/>
  <c r="F7" i="4"/>
  <c r="F2" i="4"/>
  <c r="Q2" i="4"/>
  <c r="F47" i="8"/>
  <c r="Q47" i="8"/>
  <c r="Q74" i="8"/>
  <c r="F74" i="8"/>
  <c r="Q12" i="8"/>
  <c r="F12" i="8"/>
  <c r="F41" i="8"/>
  <c r="Q41" i="8"/>
  <c r="Q59" i="8"/>
  <c r="F59" i="8"/>
  <c r="F67" i="8"/>
  <c r="Q67" i="8"/>
  <c r="Q27" i="8"/>
  <c r="F27" i="8"/>
  <c r="F25" i="8"/>
  <c r="Q25" i="8"/>
  <c r="F20" i="8"/>
  <c r="Q20" i="8"/>
  <c r="Q68" i="8"/>
  <c r="F68" i="8"/>
  <c r="F5" i="8"/>
  <c r="Q5" i="8"/>
  <c r="F70" i="8"/>
  <c r="Q70" i="8"/>
  <c r="Q8" i="8"/>
  <c r="F8" i="8"/>
  <c r="T28" i="9"/>
  <c r="Q14" i="9"/>
  <c r="F14" i="9"/>
  <c r="F25" i="9"/>
  <c r="Q25" i="9"/>
  <c r="Q4" i="9"/>
  <c r="F4" i="9"/>
  <c r="Q3" i="9"/>
  <c r="F3" i="9"/>
  <c r="Q23" i="9"/>
  <c r="F23" i="9"/>
  <c r="F17" i="9"/>
  <c r="Q17" i="9"/>
  <c r="Q9" i="9"/>
  <c r="F9" i="9"/>
  <c r="F39" i="9"/>
  <c r="Q39" i="9"/>
  <c r="Q38" i="9"/>
  <c r="F38" i="9"/>
  <c r="F5" i="9"/>
  <c r="Q5" i="9"/>
  <c r="F40" i="9"/>
  <c r="Q40" i="9"/>
  <c r="F26" i="9"/>
  <c r="Q26" i="9"/>
  <c r="Q29" i="9"/>
  <c r="F29" i="9"/>
  <c r="Q20" i="6"/>
  <c r="F20" i="6"/>
  <c r="F10" i="17"/>
  <c r="F22" i="6"/>
  <c r="Q22" i="6"/>
  <c r="Q14" i="6"/>
  <c r="F14" i="6"/>
  <c r="F5" i="6"/>
  <c r="Q5" i="6"/>
  <c r="Q8" i="10"/>
  <c r="F8" i="10"/>
  <c r="F17" i="10"/>
  <c r="Q17" i="10"/>
  <c r="Q20" i="10"/>
  <c r="F20" i="10"/>
  <c r="F4" i="10"/>
  <c r="Q4" i="10"/>
  <c r="F27" i="10"/>
  <c r="Q27" i="10"/>
  <c r="F5" i="10"/>
  <c r="Q5" i="10"/>
  <c r="V24" i="14"/>
  <c r="O24" i="14" s="1"/>
  <c r="H24" i="14"/>
  <c r="T24" i="14"/>
  <c r="T6" i="14"/>
  <c r="H6" i="14"/>
  <c r="V6" i="14"/>
  <c r="O6" i="14" s="1"/>
  <c r="V25" i="14"/>
  <c r="O25" i="14" s="1"/>
  <c r="H25" i="14"/>
  <c r="T25" i="14"/>
  <c r="V4" i="14"/>
  <c r="O4" i="14" s="1"/>
  <c r="H4" i="14"/>
  <c r="T4" i="14"/>
  <c r="R26" i="14"/>
  <c r="W26" i="14"/>
  <c r="U26" i="14"/>
  <c r="G26" i="14"/>
  <c r="R20" i="14"/>
  <c r="U20" i="14"/>
  <c r="W20" i="14"/>
  <c r="G20" i="14"/>
  <c r="R10" i="14"/>
  <c r="W10" i="14"/>
  <c r="U10" i="14"/>
  <c r="G10" i="14"/>
  <c r="R4" i="14"/>
  <c r="U4" i="14"/>
  <c r="W4" i="14"/>
  <c r="G4" i="14"/>
  <c r="T14" i="14"/>
  <c r="H14" i="14"/>
  <c r="V14" i="14"/>
  <c r="O14" i="14" s="1"/>
  <c r="F3" i="17"/>
  <c r="F11" i="17"/>
  <c r="F19" i="17"/>
  <c r="F27" i="17"/>
  <c r="T28" i="14"/>
  <c r="V28" i="14"/>
  <c r="O28" i="14" s="1"/>
  <c r="H28" i="14"/>
  <c r="T10" i="14"/>
  <c r="H10" i="14"/>
  <c r="V10" i="14"/>
  <c r="O10" i="14" s="1"/>
  <c r="E9" i="14"/>
  <c r="V3" i="14"/>
  <c r="O3" i="14" s="1"/>
  <c r="T3" i="14"/>
  <c r="H3" i="14"/>
  <c r="Q64" i="6"/>
  <c r="F64" i="6"/>
  <c r="F71" i="6"/>
  <c r="Q71" i="6"/>
  <c r="Q42" i="6"/>
  <c r="F42" i="6"/>
  <c r="Q38" i="6"/>
  <c r="F38" i="6"/>
  <c r="Q111" i="1"/>
  <c r="F111" i="1"/>
  <c r="T23" i="17"/>
  <c r="T11" i="17"/>
  <c r="F68" i="6"/>
  <c r="Q68" i="6"/>
  <c r="Q26" i="6"/>
  <c r="F26" i="6"/>
  <c r="F43" i="5"/>
  <c r="Q43" i="5"/>
  <c r="F58" i="5"/>
  <c r="Q58" i="5"/>
  <c r="F42" i="1"/>
  <c r="Q42" i="1"/>
  <c r="F77" i="1"/>
  <c r="Q77" i="1"/>
  <c r="Q21" i="5"/>
  <c r="F21" i="5"/>
  <c r="F7" i="5"/>
  <c r="Q7" i="5"/>
  <c r="Q171" i="1"/>
  <c r="F171" i="1"/>
  <c r="Q37" i="5"/>
  <c r="F37" i="5"/>
  <c r="Q64" i="5"/>
  <c r="F64" i="5"/>
  <c r="Q46" i="1"/>
  <c r="F46" i="1"/>
  <c r="Q62" i="1"/>
  <c r="F62" i="1"/>
  <c r="F93" i="1"/>
  <c r="Q93" i="1"/>
  <c r="Q168" i="1"/>
  <c r="F168" i="1"/>
  <c r="Q138" i="1"/>
  <c r="F138" i="1"/>
  <c r="Q180" i="1"/>
  <c r="F180" i="1"/>
  <c r="F184" i="1"/>
  <c r="Q184" i="1"/>
  <c r="Q50" i="1"/>
  <c r="F50" i="1"/>
  <c r="Q13" i="1"/>
  <c r="F13" i="1"/>
  <c r="F107" i="4"/>
  <c r="Q107" i="4"/>
  <c r="F91" i="4"/>
  <c r="Q91" i="4"/>
  <c r="F76" i="4"/>
  <c r="Q76" i="4"/>
  <c r="Q60" i="4"/>
  <c r="F60" i="4"/>
  <c r="Q49" i="4"/>
  <c r="F49" i="4"/>
  <c r="Q58" i="8"/>
  <c r="F58" i="8"/>
  <c r="Q86" i="8"/>
  <c r="F86" i="8"/>
  <c r="F24" i="8"/>
  <c r="Q24" i="8"/>
  <c r="F32" i="4"/>
  <c r="Q32" i="4"/>
  <c r="F16" i="4"/>
  <c r="Q16" i="4"/>
  <c r="Q6" i="4"/>
  <c r="F6" i="4"/>
  <c r="F27" i="9"/>
  <c r="Q27" i="9"/>
  <c r="Q21" i="8"/>
  <c r="F21" i="8"/>
  <c r="Q3" i="8"/>
  <c r="F3" i="8"/>
  <c r="F10" i="9"/>
  <c r="Q10" i="9"/>
  <c r="F48" i="9"/>
  <c r="Q48" i="9"/>
  <c r="T37" i="9"/>
  <c r="F16" i="6"/>
  <c r="Q16" i="6"/>
  <c r="U12" i="17"/>
  <c r="Q63" i="6"/>
  <c r="F63" i="6"/>
  <c r="Q149" i="1"/>
  <c r="F149" i="1"/>
  <c r="Q2" i="6"/>
  <c r="F2" i="6"/>
  <c r="Q26" i="17"/>
  <c r="Q18" i="17"/>
  <c r="Q14" i="17"/>
  <c r="Q6" i="17"/>
  <c r="Q28" i="17"/>
  <c r="Q65" i="6"/>
  <c r="F65" i="6"/>
  <c r="Q52" i="6"/>
  <c r="F52" i="6"/>
  <c r="F43" i="6"/>
  <c r="Q43" i="6"/>
  <c r="F23" i="6"/>
  <c r="Q23" i="6"/>
  <c r="Q15" i="6"/>
  <c r="F15" i="6"/>
  <c r="F6" i="6"/>
  <c r="Q6" i="6"/>
  <c r="F39" i="5"/>
  <c r="Q39" i="5"/>
  <c r="F48" i="5"/>
  <c r="Q48" i="5"/>
  <c r="Q52" i="5"/>
  <c r="F52" i="5"/>
  <c r="F69" i="5"/>
  <c r="Q69" i="5"/>
  <c r="Q28" i="1"/>
  <c r="F28" i="1"/>
  <c r="Q151" i="1"/>
  <c r="F151" i="1"/>
  <c r="Q52" i="1"/>
  <c r="F52" i="1"/>
  <c r="Q58" i="1"/>
  <c r="F58" i="1"/>
  <c r="F67" i="1"/>
  <c r="Q67" i="1"/>
  <c r="F86" i="1"/>
  <c r="Q86" i="1"/>
  <c r="Q103" i="1"/>
  <c r="F103" i="1"/>
  <c r="Q176" i="1"/>
  <c r="F176" i="1"/>
  <c r="F26" i="5"/>
  <c r="Q26" i="5"/>
  <c r="Q18" i="5"/>
  <c r="F18" i="5"/>
  <c r="F14" i="5"/>
  <c r="Q14" i="5"/>
  <c r="Q10" i="5"/>
  <c r="F10" i="5"/>
  <c r="Q91" i="1"/>
  <c r="F91" i="1"/>
  <c r="Q115" i="1"/>
  <c r="F115" i="1"/>
  <c r="Q132" i="1"/>
  <c r="F132" i="1"/>
  <c r="F178" i="1"/>
  <c r="Q178" i="1"/>
  <c r="F33" i="5"/>
  <c r="Q33" i="5"/>
  <c r="Q41" i="5"/>
  <c r="F41" i="5"/>
  <c r="Q59" i="5"/>
  <c r="F59" i="5"/>
  <c r="F72" i="5"/>
  <c r="Q72" i="5"/>
  <c r="Q63" i="5"/>
  <c r="F63" i="5"/>
  <c r="Q22" i="1"/>
  <c r="F22" i="1"/>
  <c r="Q43" i="1"/>
  <c r="F43" i="1"/>
  <c r="Q59" i="1"/>
  <c r="F59" i="1"/>
  <c r="Q60" i="1"/>
  <c r="F60" i="1"/>
  <c r="Q78" i="1"/>
  <c r="F78" i="1"/>
  <c r="Q76" i="1"/>
  <c r="F76" i="1"/>
  <c r="Q98" i="1"/>
  <c r="F98" i="1"/>
  <c r="Q174" i="1"/>
  <c r="F174" i="1"/>
  <c r="Q169" i="1"/>
  <c r="F169" i="1"/>
  <c r="Q82" i="1"/>
  <c r="F82" i="1"/>
  <c r="Q99" i="1"/>
  <c r="F99" i="1"/>
  <c r="Q135" i="1"/>
  <c r="F135" i="1"/>
  <c r="Q158" i="1"/>
  <c r="F158" i="1"/>
  <c r="Q203" i="1"/>
  <c r="F203" i="1"/>
  <c r="F194" i="1"/>
  <c r="Q194" i="1"/>
  <c r="F202" i="1"/>
  <c r="Q202" i="1"/>
  <c r="Q175" i="1"/>
  <c r="F175" i="1"/>
  <c r="Q150" i="1"/>
  <c r="F150" i="1"/>
  <c r="Q154" i="1"/>
  <c r="F154" i="1"/>
  <c r="F37" i="1"/>
  <c r="Q37" i="1"/>
  <c r="F26" i="1"/>
  <c r="Q26" i="1"/>
  <c r="Q95" i="4"/>
  <c r="F95" i="4"/>
  <c r="F37" i="9"/>
  <c r="Q59" i="6"/>
  <c r="F59" i="6"/>
  <c r="Q69" i="6"/>
  <c r="F69" i="6"/>
  <c r="Q72" i="6"/>
  <c r="F72" i="6"/>
  <c r="Q61" i="6"/>
  <c r="F61" i="6"/>
  <c r="F40" i="6"/>
  <c r="Q40" i="6"/>
  <c r="Q45" i="6"/>
  <c r="F45" i="6"/>
  <c r="F37" i="6"/>
  <c r="Q37" i="6"/>
  <c r="F183" i="1"/>
  <c r="Q183" i="1"/>
  <c r="Q30" i="6"/>
  <c r="F30" i="6"/>
  <c r="F3" i="5"/>
  <c r="Q3" i="5"/>
  <c r="Q133" i="1"/>
  <c r="F133" i="1"/>
  <c r="Q25" i="17"/>
  <c r="Q21" i="17"/>
  <c r="Q17" i="17"/>
  <c r="Q13" i="17"/>
  <c r="Q9" i="17"/>
  <c r="Q5" i="17"/>
  <c r="F62" i="6"/>
  <c r="Q62" i="6"/>
  <c r="Q46" i="6"/>
  <c r="F46" i="6"/>
  <c r="Q53" i="6"/>
  <c r="F53" i="6"/>
  <c r="Q57" i="6"/>
  <c r="F57" i="6"/>
  <c r="F41" i="6"/>
  <c r="Q41" i="6"/>
  <c r="F105" i="1"/>
  <c r="Q105" i="1"/>
  <c r="F34" i="6"/>
  <c r="Q34" i="6"/>
  <c r="F13" i="6"/>
  <c r="Q13" i="6"/>
  <c r="F4" i="6"/>
  <c r="Q4" i="6"/>
  <c r="F36" i="5"/>
  <c r="Q36" i="5"/>
  <c r="F44" i="5"/>
  <c r="Q44" i="5"/>
  <c r="F47" i="5"/>
  <c r="Q47" i="5"/>
  <c r="Q49" i="5"/>
  <c r="F49" i="5"/>
  <c r="F68" i="5"/>
  <c r="Q68" i="5"/>
  <c r="F75" i="5"/>
  <c r="Q75" i="5"/>
  <c r="F30" i="1"/>
  <c r="Q30" i="1"/>
  <c r="Q39" i="1"/>
  <c r="F39" i="1"/>
  <c r="Q48" i="1"/>
  <c r="F48" i="1"/>
  <c r="Q54" i="1"/>
  <c r="F54" i="1"/>
  <c r="F56" i="1"/>
  <c r="Q56" i="1"/>
  <c r="Q73" i="1"/>
  <c r="F73" i="1"/>
  <c r="Q79" i="1"/>
  <c r="F79" i="1"/>
  <c r="F90" i="1"/>
  <c r="Q90" i="1"/>
  <c r="Q100" i="1"/>
  <c r="F100" i="1"/>
  <c r="Q173" i="1"/>
  <c r="F173" i="1"/>
  <c r="Q25" i="5"/>
  <c r="F25" i="5"/>
  <c r="F32" i="5"/>
  <c r="Q32" i="5"/>
  <c r="F17" i="5"/>
  <c r="Q17" i="5"/>
  <c r="F13" i="5"/>
  <c r="Q13" i="5"/>
  <c r="F9" i="5"/>
  <c r="Q9" i="5"/>
  <c r="Q5" i="5"/>
  <c r="F5" i="5"/>
  <c r="Q96" i="1"/>
  <c r="F96" i="1"/>
  <c r="Q116" i="1"/>
  <c r="F116" i="1"/>
  <c r="Q134" i="1"/>
  <c r="F134" i="1"/>
  <c r="Q153" i="1"/>
  <c r="F153" i="1"/>
  <c r="Q186" i="1"/>
  <c r="F186" i="1"/>
  <c r="Q34" i="5"/>
  <c r="F34" i="5"/>
  <c r="Q40" i="5"/>
  <c r="F40" i="5"/>
  <c r="F56" i="5"/>
  <c r="Q56" i="5"/>
  <c r="F57" i="5"/>
  <c r="Q57" i="5"/>
  <c r="Q61" i="5"/>
  <c r="F61" i="5"/>
  <c r="Q71" i="5"/>
  <c r="F71" i="5"/>
  <c r="F29" i="1"/>
  <c r="Q29" i="1"/>
  <c r="Q36" i="1"/>
  <c r="F36" i="1"/>
  <c r="Q45" i="1"/>
  <c r="F45" i="1"/>
  <c r="F53" i="1"/>
  <c r="Q53" i="1"/>
  <c r="Q64" i="1"/>
  <c r="F64" i="1"/>
  <c r="Q70" i="1"/>
  <c r="F70" i="1"/>
  <c r="Q80" i="1"/>
  <c r="F80" i="1"/>
  <c r="Q89" i="1"/>
  <c r="F89" i="1"/>
  <c r="F102" i="1"/>
  <c r="Q102" i="1"/>
  <c r="Q117" i="1"/>
  <c r="F117" i="1"/>
  <c r="Q164" i="1"/>
  <c r="F164" i="1"/>
  <c r="Q188" i="1"/>
  <c r="F188" i="1"/>
  <c r="Q126" i="1"/>
  <c r="F126" i="1"/>
  <c r="Q131" i="1"/>
  <c r="F131" i="1"/>
  <c r="Q141" i="1"/>
  <c r="F141" i="1"/>
  <c r="F61" i="1"/>
  <c r="Q61" i="1"/>
  <c r="Q165" i="1"/>
  <c r="F165" i="1"/>
  <c r="Q187" i="1"/>
  <c r="F187" i="1"/>
  <c r="Q191" i="1"/>
  <c r="F191" i="1"/>
  <c r="F198" i="1"/>
  <c r="Q198" i="1"/>
  <c r="Q192" i="1"/>
  <c r="F192" i="1"/>
  <c r="Q123" i="1"/>
  <c r="F123" i="1"/>
  <c r="Q38" i="1"/>
  <c r="F38" i="1"/>
  <c r="Q162" i="1"/>
  <c r="F162" i="1"/>
  <c r="Q206" i="1"/>
  <c r="F206" i="1"/>
  <c r="F199" i="1"/>
  <c r="Q199" i="1"/>
  <c r="Q146" i="1"/>
  <c r="F146" i="1"/>
  <c r="Q24" i="1"/>
  <c r="F24" i="1"/>
  <c r="Q19" i="1"/>
  <c r="F19" i="1"/>
  <c r="Q15" i="1"/>
  <c r="F15" i="1"/>
  <c r="F12" i="1"/>
  <c r="Q12" i="1"/>
  <c r="Q8" i="1"/>
  <c r="F8" i="1"/>
  <c r="Q4" i="1"/>
  <c r="F4" i="1"/>
  <c r="Q82" i="4"/>
  <c r="F82" i="4"/>
  <c r="Q108" i="4"/>
  <c r="F108" i="4"/>
  <c r="Q100" i="4"/>
  <c r="F100" i="4"/>
  <c r="Q68" i="4"/>
  <c r="F68" i="4"/>
  <c r="Q101" i="4"/>
  <c r="F101" i="4"/>
  <c r="Q72" i="4"/>
  <c r="F72" i="4"/>
  <c r="F96" i="4"/>
  <c r="Q96" i="4"/>
  <c r="Q79" i="4"/>
  <c r="F79" i="4"/>
  <c r="Q78" i="4"/>
  <c r="F78" i="4"/>
  <c r="Q75" i="4"/>
  <c r="F75" i="4"/>
  <c r="Q73" i="4"/>
  <c r="F73" i="4"/>
  <c r="Q67" i="4"/>
  <c r="F67" i="4"/>
  <c r="F61" i="4"/>
  <c r="Q61" i="4"/>
  <c r="Q56" i="4"/>
  <c r="F56" i="4"/>
  <c r="Q69" i="4"/>
  <c r="F69" i="4"/>
  <c r="Q50" i="4"/>
  <c r="F50" i="4"/>
  <c r="F41" i="4"/>
  <c r="Q41" i="4"/>
  <c r="Q40" i="4"/>
  <c r="F40" i="4"/>
  <c r="Q33" i="4"/>
  <c r="F33" i="4"/>
  <c r="Q53" i="8"/>
  <c r="F53" i="8"/>
  <c r="Q50" i="8"/>
  <c r="F50" i="8"/>
  <c r="F49" i="8"/>
  <c r="Q49" i="8"/>
  <c r="F77" i="8"/>
  <c r="Q77" i="8"/>
  <c r="F39" i="8"/>
  <c r="Q39" i="8"/>
  <c r="F36" i="8"/>
  <c r="Q36" i="8"/>
  <c r="F30" i="8"/>
  <c r="Q30" i="8"/>
  <c r="Q61" i="8"/>
  <c r="F61" i="8"/>
  <c r="Q75" i="8"/>
  <c r="F75" i="8"/>
  <c r="Q63" i="8"/>
  <c r="F63" i="8"/>
  <c r="F56" i="8"/>
  <c r="Q56" i="8"/>
  <c r="Q30" i="4"/>
  <c r="F30" i="4"/>
  <c r="Q26" i="4"/>
  <c r="F26" i="4"/>
  <c r="Q24" i="4"/>
  <c r="F24" i="4"/>
  <c r="Q18" i="4"/>
  <c r="F18" i="4"/>
  <c r="Q12" i="4"/>
  <c r="F12" i="4"/>
  <c r="F13" i="4"/>
  <c r="Q13" i="4"/>
  <c r="Q4" i="4"/>
  <c r="F4" i="4"/>
  <c r="Q72" i="8"/>
  <c r="F72" i="8"/>
  <c r="Q46" i="8"/>
  <c r="F46" i="8"/>
  <c r="F89" i="8"/>
  <c r="Q89" i="8"/>
  <c r="F11" i="8"/>
  <c r="Q11" i="8"/>
  <c r="Q85" i="8"/>
  <c r="F85" i="8"/>
  <c r="F83" i="8"/>
  <c r="Q83" i="8"/>
  <c r="Q32" i="8"/>
  <c r="F32" i="8"/>
  <c r="Q64" i="8"/>
  <c r="F64" i="8"/>
  <c r="Q2" i="8"/>
  <c r="F2" i="8"/>
  <c r="Q19" i="8"/>
  <c r="F19" i="8"/>
  <c r="Q15" i="8"/>
  <c r="F15" i="8"/>
  <c r="Q91" i="8"/>
  <c r="F91" i="8"/>
  <c r="F66" i="8"/>
  <c r="Q66" i="8"/>
  <c r="Q6" i="8"/>
  <c r="F6" i="8"/>
  <c r="Q30" i="9"/>
  <c r="F30" i="9"/>
  <c r="Q19" i="9"/>
  <c r="F19" i="9"/>
  <c r="Q41" i="9"/>
  <c r="F41" i="9"/>
  <c r="Q20" i="9"/>
  <c r="F20" i="9"/>
  <c r="F55" i="9"/>
  <c r="Q55" i="9"/>
  <c r="Q24" i="9"/>
  <c r="F24" i="9"/>
  <c r="Q51" i="9"/>
  <c r="F51" i="9"/>
  <c r="Q12" i="9"/>
  <c r="F12" i="9"/>
  <c r="Q34" i="9"/>
  <c r="F34" i="9"/>
  <c r="Q43" i="9"/>
  <c r="F43" i="9"/>
  <c r="Q54" i="9"/>
  <c r="F54" i="9"/>
  <c r="F42" i="9"/>
  <c r="Q42" i="9"/>
  <c r="Q22" i="9"/>
  <c r="F22" i="9"/>
  <c r="Q8" i="6"/>
  <c r="F8" i="6"/>
  <c r="F21" i="6"/>
  <c r="Q21" i="6"/>
  <c r="F8" i="17"/>
  <c r="F16" i="17"/>
  <c r="F24" i="17"/>
  <c r="F3" i="6"/>
  <c r="Q3" i="6"/>
  <c r="F136" i="1"/>
  <c r="Q136" i="1"/>
  <c r="F167" i="1"/>
  <c r="Q28" i="6"/>
  <c r="F28" i="6"/>
  <c r="F31" i="6"/>
  <c r="Q31" i="6"/>
  <c r="Q35" i="6"/>
  <c r="F35" i="6"/>
  <c r="Q15" i="10"/>
  <c r="F15" i="10"/>
  <c r="Q21" i="10"/>
  <c r="F21" i="10"/>
  <c r="Q19" i="10"/>
  <c r="F19" i="10"/>
  <c r="F16" i="10"/>
  <c r="Q16" i="10"/>
  <c r="F3" i="10"/>
  <c r="Q3" i="10"/>
  <c r="Q22" i="10"/>
  <c r="F22" i="10"/>
  <c r="F9" i="10"/>
  <c r="Q9" i="10"/>
  <c r="T22" i="14"/>
  <c r="H22" i="14"/>
  <c r="V22" i="14"/>
  <c r="O22" i="14" s="1"/>
  <c r="V20" i="14"/>
  <c r="O20" i="14" s="1"/>
  <c r="H20" i="14"/>
  <c r="T20" i="14"/>
  <c r="T2" i="14"/>
  <c r="H2" i="14"/>
  <c r="V2" i="14"/>
  <c r="R24" i="14"/>
  <c r="U24" i="14"/>
  <c r="W24" i="14"/>
  <c r="G24" i="14"/>
  <c r="R14" i="14"/>
  <c r="W14" i="14"/>
  <c r="U14" i="14"/>
  <c r="G14" i="14"/>
  <c r="R8" i="14"/>
  <c r="U8" i="14"/>
  <c r="W8" i="14"/>
  <c r="G8" i="14"/>
  <c r="V5" i="14"/>
  <c r="O5" i="14" s="1"/>
  <c r="T5" i="14"/>
  <c r="H5" i="14"/>
  <c r="Q10" i="10"/>
  <c r="T26" i="14"/>
  <c r="H26" i="14"/>
  <c r="V26" i="14"/>
  <c r="O26" i="14" s="1"/>
  <c r="V19" i="14"/>
  <c r="O19" i="14" s="1"/>
  <c r="T19" i="14"/>
  <c r="H19" i="14"/>
  <c r="V27" i="14"/>
  <c r="O27" i="14" s="1"/>
  <c r="H27" i="14"/>
  <c r="T27" i="14"/>
  <c r="V15" i="14"/>
  <c r="O15" i="14" s="1"/>
  <c r="H15" i="14"/>
  <c r="T15" i="14"/>
  <c r="E11" i="14"/>
  <c r="E3" i="14"/>
  <c r="U28" i="9"/>
  <c r="F67" i="6"/>
  <c r="Q67" i="6"/>
  <c r="Q54" i="6"/>
  <c r="F54" i="6"/>
  <c r="F129" i="1"/>
  <c r="Q129" i="1"/>
  <c r="T27" i="17"/>
  <c r="T15" i="17"/>
  <c r="T7" i="17"/>
  <c r="F60" i="6"/>
  <c r="Q60" i="6"/>
  <c r="Q114" i="1"/>
  <c r="F114" i="1"/>
  <c r="F31" i="5"/>
  <c r="Q31" i="5"/>
  <c r="F62" i="5"/>
  <c r="Q62" i="5"/>
  <c r="Q51" i="1"/>
  <c r="F51" i="1"/>
  <c r="Q35" i="1"/>
  <c r="F35" i="1"/>
  <c r="Q23" i="5"/>
  <c r="F23" i="5"/>
  <c r="Q11" i="5"/>
  <c r="F11" i="5"/>
  <c r="Q108" i="1"/>
  <c r="F108" i="1"/>
  <c r="Q29" i="5"/>
  <c r="F29" i="5"/>
  <c r="Q53" i="5"/>
  <c r="F53" i="5"/>
  <c r="F79" i="5"/>
  <c r="Q79" i="5"/>
  <c r="F69" i="1"/>
  <c r="Q69" i="1"/>
  <c r="Q88" i="1"/>
  <c r="F88" i="1"/>
  <c r="Q109" i="1"/>
  <c r="F109" i="1"/>
  <c r="Q147" i="1"/>
  <c r="F147" i="1"/>
  <c r="F189" i="1"/>
  <c r="Q189" i="1"/>
  <c r="F143" i="1"/>
  <c r="Q143" i="1"/>
  <c r="Q27" i="1"/>
  <c r="F27" i="1"/>
  <c r="Q10" i="1"/>
  <c r="F10" i="1"/>
  <c r="F85" i="4"/>
  <c r="Q85" i="4"/>
  <c r="F89" i="4"/>
  <c r="Q89" i="4"/>
  <c r="Q77" i="4"/>
  <c r="F77" i="4"/>
  <c r="F52" i="4"/>
  <c r="Q52" i="4"/>
  <c r="F38" i="4"/>
  <c r="Q38" i="4"/>
  <c r="Q94" i="8"/>
  <c r="F94" i="8"/>
  <c r="Q60" i="8"/>
  <c r="F60" i="8"/>
  <c r="Q21" i="4"/>
  <c r="F21" i="4"/>
  <c r="Q11" i="4"/>
  <c r="F11" i="4"/>
  <c r="F43" i="8"/>
  <c r="Q43" i="8"/>
  <c r="Q76" i="8"/>
  <c r="F76" i="8"/>
  <c r="Q78" i="8"/>
  <c r="F78" i="8"/>
  <c r="Q55" i="8"/>
  <c r="F55" i="8"/>
  <c r="Q18" i="9"/>
  <c r="F18" i="9"/>
  <c r="F32" i="9"/>
  <c r="Q32" i="9"/>
  <c r="F50" i="9"/>
  <c r="Q50" i="9"/>
  <c r="U20" i="17"/>
  <c r="Q36" i="6"/>
  <c r="F36" i="6"/>
  <c r="F7" i="6"/>
  <c r="Q7" i="6"/>
  <c r="Q32" i="6"/>
  <c r="F32" i="6"/>
  <c r="Q22" i="17"/>
  <c r="Q156" i="1"/>
  <c r="F156" i="1"/>
  <c r="U10" i="10"/>
  <c r="F58" i="6"/>
  <c r="Q58" i="6"/>
  <c r="Q51" i="6"/>
  <c r="F51" i="6"/>
  <c r="F44" i="6"/>
  <c r="Q44" i="6"/>
  <c r="Q101" i="1"/>
  <c r="F101" i="1"/>
  <c r="Q2" i="17"/>
  <c r="Q25" i="6"/>
  <c r="F25" i="6"/>
  <c r="Q104" i="1"/>
  <c r="F104" i="1"/>
  <c r="Q195" i="1"/>
  <c r="F195" i="1"/>
  <c r="T24" i="17"/>
  <c r="T20" i="17"/>
  <c r="T16" i="17"/>
  <c r="T12" i="17"/>
  <c r="T8" i="17"/>
  <c r="T4" i="17"/>
  <c r="F70" i="6"/>
  <c r="Q70" i="6"/>
  <c r="Q56" i="6"/>
  <c r="F56" i="6"/>
  <c r="Q49" i="6"/>
  <c r="F49" i="6"/>
  <c r="F48" i="6"/>
  <c r="Q48" i="6"/>
  <c r="F39" i="6"/>
  <c r="Q39" i="6"/>
  <c r="Q119" i="1"/>
  <c r="F119" i="1"/>
  <c r="Q19" i="6"/>
  <c r="F19" i="6"/>
  <c r="Q10" i="6"/>
  <c r="F10" i="6"/>
  <c r="F28" i="5"/>
  <c r="Q28" i="5"/>
  <c r="Q38" i="5"/>
  <c r="F38" i="5"/>
  <c r="Q50" i="5"/>
  <c r="F50" i="5"/>
  <c r="F65" i="5"/>
  <c r="Q65" i="5"/>
  <c r="Q60" i="5"/>
  <c r="F60" i="5"/>
  <c r="Q67" i="5"/>
  <c r="F67" i="5"/>
  <c r="Q73" i="5"/>
  <c r="F73" i="5"/>
  <c r="Q32" i="1"/>
  <c r="F32" i="1"/>
  <c r="F41" i="1"/>
  <c r="Q41" i="1"/>
  <c r="Q47" i="1"/>
  <c r="F47" i="1"/>
  <c r="F57" i="1"/>
  <c r="Q57" i="1"/>
  <c r="F66" i="1"/>
  <c r="Q66" i="1"/>
  <c r="Q74" i="1"/>
  <c r="F74" i="1"/>
  <c r="F87" i="1"/>
  <c r="Q87" i="1"/>
  <c r="Q95" i="1"/>
  <c r="F95" i="1"/>
  <c r="F97" i="1"/>
  <c r="Q97" i="1"/>
  <c r="Q27" i="5"/>
  <c r="F27" i="5"/>
  <c r="F24" i="5"/>
  <c r="Q24" i="5"/>
  <c r="Q20" i="5"/>
  <c r="F20" i="5"/>
  <c r="F16" i="5"/>
  <c r="Q16" i="5"/>
  <c r="Q12" i="5"/>
  <c r="F12" i="5"/>
  <c r="Q8" i="5"/>
  <c r="F8" i="5"/>
  <c r="F4" i="5"/>
  <c r="Q4" i="5"/>
  <c r="Q107" i="1"/>
  <c r="F107" i="1"/>
  <c r="Q122" i="1"/>
  <c r="F122" i="1"/>
  <c r="Q128" i="1"/>
  <c r="F128" i="1"/>
  <c r="Q163" i="1"/>
  <c r="F163" i="1"/>
  <c r="Q197" i="1"/>
  <c r="F197" i="1"/>
  <c r="Q35" i="5"/>
  <c r="F35" i="5"/>
  <c r="Q45" i="5"/>
  <c r="F45" i="5"/>
  <c r="F55" i="5"/>
  <c r="Q55" i="5"/>
  <c r="F70" i="5"/>
  <c r="Q70" i="5"/>
  <c r="Q66" i="5"/>
  <c r="F66" i="5"/>
  <c r="Q78" i="5"/>
  <c r="F78" i="5"/>
  <c r="Q31" i="1"/>
  <c r="F31" i="1"/>
  <c r="F40" i="1"/>
  <c r="Q40" i="1"/>
  <c r="Q49" i="1"/>
  <c r="F49" i="1"/>
  <c r="Q55" i="1"/>
  <c r="F55" i="1"/>
  <c r="Q65" i="1"/>
  <c r="F65" i="1"/>
  <c r="Q72" i="1"/>
  <c r="F72" i="1"/>
  <c r="Q84" i="1"/>
  <c r="F84" i="1"/>
  <c r="Q92" i="1"/>
  <c r="F92" i="1"/>
  <c r="Q110" i="1"/>
  <c r="F110" i="1"/>
  <c r="F157" i="1"/>
  <c r="Q157" i="1"/>
  <c r="F160" i="1"/>
  <c r="Q160" i="1"/>
  <c r="Q2" i="1"/>
  <c r="F2" i="1"/>
  <c r="Q125" i="1"/>
  <c r="F125" i="1"/>
  <c r="Q137" i="1"/>
  <c r="F137" i="1"/>
  <c r="Q142" i="1"/>
  <c r="F142" i="1"/>
  <c r="F155" i="1"/>
  <c r="Q155" i="1"/>
  <c r="Q166" i="1"/>
  <c r="F166" i="1"/>
  <c r="Q152" i="1"/>
  <c r="F152" i="1"/>
  <c r="Q205" i="1"/>
  <c r="F205" i="1"/>
  <c r="F182" i="1"/>
  <c r="Q182" i="1"/>
  <c r="Q181" i="1"/>
  <c r="F181" i="1"/>
  <c r="Q85" i="1"/>
  <c r="F85" i="1"/>
  <c r="Q144" i="1"/>
  <c r="F144" i="1"/>
  <c r="Q196" i="1"/>
  <c r="F196" i="1"/>
  <c r="Q200" i="1"/>
  <c r="F200" i="1"/>
  <c r="F177" i="1"/>
  <c r="Q177" i="1"/>
  <c r="Q148" i="1"/>
  <c r="F148" i="1"/>
  <c r="Q23" i="1"/>
  <c r="F23" i="1"/>
  <c r="Q20" i="1"/>
  <c r="F20" i="1"/>
  <c r="F14" i="1"/>
  <c r="Q14" i="1"/>
  <c r="Q11" i="1"/>
  <c r="F11" i="1"/>
  <c r="Q7" i="1"/>
  <c r="F7" i="1"/>
  <c r="Q3" i="1"/>
  <c r="F3" i="1"/>
  <c r="Q110" i="4"/>
  <c r="F110" i="4"/>
  <c r="Q106" i="4"/>
  <c r="F106" i="4"/>
  <c r="F104" i="4"/>
  <c r="Q104" i="4"/>
  <c r="Q102" i="4"/>
  <c r="F102" i="4"/>
  <c r="Q103" i="4"/>
  <c r="F103" i="4"/>
  <c r="Q90" i="4"/>
  <c r="F90" i="4"/>
  <c r="F84" i="4"/>
  <c r="Q84" i="4"/>
  <c r="F88" i="4"/>
  <c r="Q88" i="4"/>
  <c r="F81" i="4"/>
  <c r="Q81" i="4"/>
  <c r="F70" i="4"/>
  <c r="Q70" i="4"/>
  <c r="F59" i="4"/>
  <c r="Q59" i="4"/>
  <c r="F66" i="4"/>
  <c r="Q66" i="4"/>
  <c r="Q54" i="4"/>
  <c r="F54" i="4"/>
  <c r="Q62" i="4"/>
  <c r="F62" i="4"/>
  <c r="Q53" i="4"/>
  <c r="F53" i="4"/>
  <c r="F47" i="4"/>
  <c r="Q47" i="4"/>
  <c r="Q45" i="4"/>
  <c r="F45" i="4"/>
  <c r="F43" i="4"/>
  <c r="Q43" i="4"/>
  <c r="Q36" i="4"/>
  <c r="F36" i="4"/>
  <c r="F92" i="8"/>
  <c r="Q92" i="8"/>
  <c r="Q44" i="8"/>
  <c r="F44" i="8"/>
  <c r="Q48" i="8"/>
  <c r="F48" i="8"/>
  <c r="Q45" i="8"/>
  <c r="F45" i="8"/>
  <c r="Q37" i="8"/>
  <c r="F37" i="8"/>
  <c r="Q35" i="8"/>
  <c r="F35" i="8"/>
  <c r="F28" i="8"/>
  <c r="Q28" i="8"/>
  <c r="F62" i="8"/>
  <c r="Q62" i="8"/>
  <c r="F71" i="8"/>
  <c r="Q71" i="8"/>
  <c r="Q16" i="8"/>
  <c r="F16" i="8"/>
  <c r="Q34" i="4"/>
  <c r="F34" i="4"/>
  <c r="Q29" i="4"/>
  <c r="F29" i="4"/>
  <c r="F25" i="4"/>
  <c r="Q25" i="4"/>
  <c r="Q20" i="4"/>
  <c r="F20" i="4"/>
  <c r="F23" i="4"/>
  <c r="Q23" i="4"/>
  <c r="F10" i="4"/>
  <c r="Q10" i="4"/>
  <c r="Q9" i="4"/>
  <c r="F9" i="4"/>
  <c r="F3" i="4"/>
  <c r="Q3" i="4"/>
  <c r="F51" i="8"/>
  <c r="Q51" i="8"/>
  <c r="F87" i="8"/>
  <c r="Q87" i="8"/>
  <c r="Q82" i="8"/>
  <c r="F82" i="8"/>
  <c r="F93" i="8"/>
  <c r="Q93" i="8"/>
  <c r="F38" i="8"/>
  <c r="Q38" i="8"/>
  <c r="F65" i="8"/>
  <c r="Q65" i="8"/>
  <c r="Q31" i="8"/>
  <c r="F31" i="8"/>
  <c r="Q57" i="8"/>
  <c r="F57" i="8"/>
  <c r="F22" i="8"/>
  <c r="Q22" i="8"/>
  <c r="F17" i="8"/>
  <c r="Q17" i="8"/>
  <c r="F9" i="8"/>
  <c r="Q9" i="8"/>
  <c r="Q84" i="8"/>
  <c r="F84" i="8"/>
  <c r="Q14" i="8"/>
  <c r="F14" i="8"/>
  <c r="F4" i="8"/>
  <c r="Q4" i="8"/>
  <c r="Q7" i="9"/>
  <c r="F7" i="9"/>
  <c r="Q21" i="9"/>
  <c r="F21" i="9"/>
  <c r="Q36" i="9"/>
  <c r="F36" i="9"/>
  <c r="F44" i="9"/>
  <c r="Q44" i="9"/>
  <c r="Q31" i="9"/>
  <c r="F31" i="9"/>
  <c r="F8" i="9"/>
  <c r="Q8" i="9"/>
  <c r="F6" i="9"/>
  <c r="Q6" i="9"/>
  <c r="Q52" i="9"/>
  <c r="F52" i="9"/>
  <c r="Q33" i="9"/>
  <c r="F33" i="9"/>
  <c r="Q2" i="9"/>
  <c r="F2" i="9"/>
  <c r="Q13" i="9"/>
  <c r="F13" i="9"/>
  <c r="F47" i="9"/>
  <c r="Q47" i="9"/>
  <c r="Q15" i="9"/>
  <c r="F15" i="9"/>
  <c r="Q12" i="6"/>
  <c r="F12" i="6"/>
  <c r="F6" i="17"/>
  <c r="F14" i="17"/>
  <c r="F22" i="17"/>
  <c r="Q24" i="6"/>
  <c r="F24" i="6"/>
  <c r="F18" i="6"/>
  <c r="Q18" i="6"/>
  <c r="Q9" i="6"/>
  <c r="F9" i="6"/>
  <c r="F172" i="1"/>
  <c r="Q172" i="1"/>
  <c r="F11" i="10"/>
  <c r="Q11" i="10"/>
  <c r="Q18" i="10"/>
  <c r="F18" i="10"/>
  <c r="Q2" i="10"/>
  <c r="F2" i="10"/>
  <c r="F7" i="10"/>
  <c r="Q7" i="10"/>
  <c r="F13" i="10"/>
  <c r="F23" i="10"/>
  <c r="Q23" i="10"/>
  <c r="Q167" i="1"/>
  <c r="V13" i="14"/>
  <c r="O13" i="14" s="1"/>
  <c r="H13" i="14"/>
  <c r="T13" i="14"/>
  <c r="F28" i="17"/>
  <c r="F9" i="17"/>
  <c r="F17" i="17"/>
  <c r="F25" i="17"/>
  <c r="T18" i="14"/>
  <c r="H18" i="14"/>
  <c r="V18" i="14"/>
  <c r="O18" i="14" s="1"/>
  <c r="U15" i="14"/>
  <c r="W15" i="14"/>
  <c r="R15" i="14"/>
  <c r="G15" i="14"/>
  <c r="R18" i="14"/>
  <c r="W18" i="14"/>
  <c r="U18" i="14"/>
  <c r="G18" i="14"/>
  <c r="R12" i="14"/>
  <c r="U12" i="14"/>
  <c r="W12" i="14"/>
  <c r="G12" i="14"/>
  <c r="R2" i="14"/>
  <c r="W2" i="14"/>
  <c r="U2" i="14"/>
  <c r="G2" i="14"/>
  <c r="V21" i="14"/>
  <c r="O21" i="14" s="1"/>
  <c r="T21" i="14"/>
  <c r="H21" i="14"/>
  <c r="U17" i="14"/>
  <c r="G17" i="14"/>
  <c r="R17" i="14"/>
  <c r="W17" i="14"/>
  <c r="F7" i="17"/>
  <c r="F15" i="17"/>
  <c r="F23" i="17"/>
  <c r="V23" i="14"/>
  <c r="O23" i="14" s="1"/>
  <c r="H23" i="14"/>
  <c r="T23" i="14"/>
  <c r="V17" i="14"/>
  <c r="O17" i="14" s="1"/>
  <c r="H17" i="14"/>
  <c r="T17" i="14"/>
  <c r="U23" i="14"/>
  <c r="G23" i="14"/>
  <c r="W23" i="14"/>
  <c r="R23" i="14"/>
  <c r="V11" i="14"/>
  <c r="O11" i="14" s="1"/>
  <c r="H11" i="14"/>
  <c r="T11" i="14"/>
  <c r="AO22" i="18" l="1"/>
  <c r="AQ27" i="18"/>
  <c r="AQ19" i="18"/>
  <c r="AP20" i="18"/>
  <c r="AM10" i="18"/>
  <c r="AM2" i="18"/>
  <c r="AM17" i="18"/>
  <c r="AN5" i="18"/>
  <c r="AO13" i="18"/>
  <c r="AM4" i="18"/>
  <c r="AP2" i="18"/>
  <c r="AP3" i="18"/>
  <c r="AK5" i="18"/>
  <c r="AL19" i="18"/>
  <c r="AJ20" i="18"/>
  <c r="AQ6" i="18"/>
  <c r="AP24" i="18"/>
  <c r="AO11" i="18"/>
  <c r="AK26" i="18"/>
  <c r="AK18" i="18"/>
  <c r="H18" i="18" s="1"/>
  <c r="AM23" i="18"/>
  <c r="AK27" i="18"/>
  <c r="AP13" i="18"/>
  <c r="AP5" i="18"/>
  <c r="AM22" i="18"/>
  <c r="AM8" i="18"/>
  <c r="AO15" i="18"/>
  <c r="AL7" i="18"/>
  <c r="AQ5" i="18"/>
  <c r="AJ8" i="18"/>
  <c r="AM15" i="18"/>
  <c r="H15" i="18" s="1"/>
  <c r="AL23" i="18"/>
  <c r="AO8" i="18"/>
  <c r="AO2" i="18"/>
  <c r="AN2" i="18"/>
  <c r="AP27" i="18"/>
  <c r="AP19" i="18"/>
  <c r="AN24" i="18"/>
  <c r="AN16" i="18"/>
  <c r="AJ15" i="18"/>
  <c r="AJ7" i="18"/>
  <c r="AK24" i="18"/>
  <c r="AK13" i="18"/>
  <c r="AM25" i="18"/>
  <c r="AP10" i="18"/>
  <c r="AM18" i="18"/>
  <c r="AN13" i="18"/>
  <c r="AM12" i="18"/>
  <c r="AK16" i="18"/>
  <c r="AJ16" i="18"/>
  <c r="AN6" i="18"/>
  <c r="AN22" i="18"/>
  <c r="O17" i="18"/>
  <c r="AQ28" i="18"/>
  <c r="AQ20" i="18"/>
  <c r="AO25" i="18"/>
  <c r="AO17" i="18"/>
  <c r="AL16" i="18"/>
  <c r="H16" i="18" s="1"/>
  <c r="AK8" i="18"/>
  <c r="AM26" i="18"/>
  <c r="AK14" i="18"/>
  <c r="AJ2" i="18"/>
  <c r="H2" i="18" s="1"/>
  <c r="AP11" i="18"/>
  <c r="AQ21" i="18"/>
  <c r="AO27" i="18"/>
  <c r="AQ15" i="18"/>
  <c r="AJ23" i="18"/>
  <c r="AJ17" i="18"/>
  <c r="H17" i="18" s="1"/>
  <c r="AL18" i="18"/>
  <c r="AJ27" i="18"/>
  <c r="AJ12" i="18"/>
  <c r="AN10" i="18"/>
  <c r="AM24" i="18"/>
  <c r="AM16" i="18"/>
  <c r="AK21" i="18"/>
  <c r="AO23" i="18"/>
  <c r="AN11" i="18"/>
  <c r="AN3" i="18"/>
  <c r="AP15" i="18"/>
  <c r="AN4" i="18"/>
  <c r="AJ13" i="18"/>
  <c r="AM3" i="18"/>
  <c r="AP6" i="18"/>
  <c r="AK2" i="18"/>
  <c r="AJ4" i="18"/>
  <c r="AL22" i="18"/>
  <c r="AQ2" i="18"/>
  <c r="AJ14" i="18"/>
  <c r="AJ5" i="18"/>
  <c r="AN25" i="18"/>
  <c r="AN17" i="18"/>
  <c r="AP22" i="18"/>
  <c r="AN26" i="18"/>
  <c r="AL13" i="18"/>
  <c r="AL5" i="18"/>
  <c r="AO20" i="18"/>
  <c r="AL11" i="18"/>
  <c r="AQ18" i="18"/>
  <c r="AQ8" i="18"/>
  <c r="AN9" i="18"/>
  <c r="AQ26" i="18"/>
  <c r="AK7" i="18"/>
  <c r="AQ4" i="18"/>
  <c r="AQ10" i="18"/>
  <c r="AL17" i="18"/>
  <c r="AP17" i="18"/>
  <c r="O16" i="18"/>
  <c r="AO26" i="18"/>
  <c r="AO18" i="18"/>
  <c r="AQ23" i="18"/>
  <c r="AP28" i="18"/>
  <c r="AM14" i="18"/>
  <c r="AM6" i="18"/>
  <c r="AQ22" i="18"/>
  <c r="AL12" i="18"/>
  <c r="AK23" i="18"/>
  <c r="AQ9" i="18"/>
  <c r="H9" i="18" s="1"/>
  <c r="AN12" i="18"/>
  <c r="AJ10" i="18"/>
  <c r="AJ9" i="18"/>
  <c r="AM11" i="18"/>
  <c r="AL27" i="18"/>
  <c r="AJ28" i="18"/>
  <c r="AM21" i="18"/>
  <c r="AK20" i="18"/>
  <c r="AM5" i="18"/>
  <c r="AN27" i="18"/>
  <c r="AK22" i="18"/>
  <c r="AM27" i="18"/>
  <c r="AM19" i="18"/>
  <c r="AK19" i="18"/>
  <c r="AP9" i="18"/>
  <c r="AP25" i="18"/>
  <c r="AQ13" i="18"/>
  <c r="AK28" i="18"/>
  <c r="AK11" i="18"/>
  <c r="AL20" i="18"/>
  <c r="AO16" i="18"/>
  <c r="AL14" i="18"/>
  <c r="AN19" i="18"/>
  <c r="AQ25" i="18"/>
  <c r="AJ19" i="18"/>
  <c r="AL8" i="18"/>
  <c r="AO5" i="18"/>
  <c r="AP23" i="18"/>
  <c r="AN28" i="18"/>
  <c r="AN20" i="18"/>
  <c r="AJ22" i="18"/>
  <c r="AJ11" i="18"/>
  <c r="H11" i="18" s="1"/>
  <c r="N11" i="18" s="1"/>
  <c r="AJ3" i="18"/>
  <c r="AP21" i="18"/>
  <c r="AM7" i="18"/>
  <c r="AO14" i="18"/>
  <c r="AL6" i="18"/>
  <c r="AP4" i="18"/>
  <c r="AP7" i="18"/>
  <c r="AN8" i="18"/>
  <c r="H8" i="18" s="1"/>
  <c r="AJ25" i="18"/>
  <c r="AO4" i="18"/>
  <c r="AK10" i="18"/>
  <c r="AO24" i="18"/>
  <c r="O15" i="18"/>
  <c r="M11" i="18"/>
  <c r="AQ17" i="18"/>
  <c r="AP14" i="18"/>
  <c r="AL25" i="18"/>
  <c r="AO6" i="18"/>
  <c r="O9" i="18"/>
  <c r="O10" i="18"/>
  <c r="H10" i="18"/>
  <c r="H7" i="18"/>
  <c r="N7" i="18" s="1"/>
  <c r="O5" i="18"/>
  <c r="H5" i="18"/>
  <c r="O6" i="18"/>
  <c r="O4" i="18"/>
  <c r="H4" i="18"/>
  <c r="O3" i="18"/>
  <c r="H3" i="18"/>
  <c r="U17" i="17"/>
  <c r="U2" i="10"/>
  <c r="T13" i="9"/>
  <c r="U23" i="17"/>
  <c r="E15" i="14"/>
  <c r="J18" i="14"/>
  <c r="K18" i="14"/>
  <c r="L18" i="14"/>
  <c r="N18" i="14"/>
  <c r="M18" i="14"/>
  <c r="I18" i="14"/>
  <c r="T2" i="10"/>
  <c r="T9" i="6"/>
  <c r="U12" i="6"/>
  <c r="U2" i="9"/>
  <c r="T8" i="9"/>
  <c r="U21" i="9"/>
  <c r="T4" i="8"/>
  <c r="T17" i="8"/>
  <c r="T65" i="8"/>
  <c r="T87" i="8"/>
  <c r="T10" i="4"/>
  <c r="U16" i="8"/>
  <c r="U35" i="8"/>
  <c r="U44" i="8"/>
  <c r="U45" i="4"/>
  <c r="U54" i="4"/>
  <c r="T84" i="4"/>
  <c r="U7" i="1"/>
  <c r="U196" i="1"/>
  <c r="T157" i="1"/>
  <c r="U15" i="17"/>
  <c r="U28" i="17"/>
  <c r="T167" i="1"/>
  <c r="T7" i="10"/>
  <c r="U18" i="10"/>
  <c r="T172" i="1"/>
  <c r="T18" i="6"/>
  <c r="U22" i="17"/>
  <c r="T12" i="6"/>
  <c r="U47" i="9"/>
  <c r="T2" i="9"/>
  <c r="T52" i="9"/>
  <c r="U8" i="9"/>
  <c r="U44" i="9"/>
  <c r="T21" i="9"/>
  <c r="U4" i="8"/>
  <c r="T84" i="8"/>
  <c r="U17" i="8"/>
  <c r="T57" i="8"/>
  <c r="U65" i="8"/>
  <c r="U93" i="8"/>
  <c r="U87" i="8"/>
  <c r="U3" i="4"/>
  <c r="U10" i="4"/>
  <c r="T20" i="4"/>
  <c r="T29" i="4"/>
  <c r="T16" i="8"/>
  <c r="U62" i="8"/>
  <c r="T35" i="8"/>
  <c r="T45" i="8"/>
  <c r="T44" i="8"/>
  <c r="T36" i="4"/>
  <c r="T45" i="4"/>
  <c r="T53" i="4"/>
  <c r="T54" i="4"/>
  <c r="U59" i="4"/>
  <c r="U81" i="4"/>
  <c r="U84" i="4"/>
  <c r="T103" i="4"/>
  <c r="U104" i="4"/>
  <c r="T110" i="4"/>
  <c r="T7" i="1"/>
  <c r="U14" i="1"/>
  <c r="T23" i="1"/>
  <c r="U177" i="1"/>
  <c r="T196" i="1"/>
  <c r="T85" i="1"/>
  <c r="U182" i="1"/>
  <c r="T152" i="1"/>
  <c r="U155" i="1"/>
  <c r="T137" i="1"/>
  <c r="T2" i="1"/>
  <c r="U157" i="1"/>
  <c r="T92" i="1"/>
  <c r="T72" i="1"/>
  <c r="T55" i="1"/>
  <c r="U40" i="1"/>
  <c r="T78" i="5"/>
  <c r="U70" i="5"/>
  <c r="T45" i="5"/>
  <c r="T197" i="1"/>
  <c r="T128" i="1"/>
  <c r="T107" i="1"/>
  <c r="T8" i="5"/>
  <c r="U16" i="5"/>
  <c r="U24" i="5"/>
  <c r="U97" i="1"/>
  <c r="U87" i="1"/>
  <c r="U66" i="1"/>
  <c r="T47" i="1"/>
  <c r="T32" i="1"/>
  <c r="T67" i="5"/>
  <c r="U65" i="5"/>
  <c r="T38" i="5"/>
  <c r="T10" i="6"/>
  <c r="T119" i="1"/>
  <c r="U48" i="6"/>
  <c r="T56" i="6"/>
  <c r="T104" i="1"/>
  <c r="U101" i="1"/>
  <c r="U51" i="6"/>
  <c r="T156" i="1"/>
  <c r="T7" i="6"/>
  <c r="T50" i="9"/>
  <c r="U18" i="9"/>
  <c r="U78" i="8"/>
  <c r="T43" i="8"/>
  <c r="U21" i="4"/>
  <c r="U94" i="8"/>
  <c r="T52" i="4"/>
  <c r="T89" i="4"/>
  <c r="U10" i="1"/>
  <c r="T143" i="1"/>
  <c r="U147" i="1"/>
  <c r="U88" i="1"/>
  <c r="T79" i="5"/>
  <c r="U29" i="5"/>
  <c r="U11" i="5"/>
  <c r="U35" i="1"/>
  <c r="T62" i="5"/>
  <c r="U114" i="1"/>
  <c r="T54" i="6"/>
  <c r="I27" i="14"/>
  <c r="J27" i="14"/>
  <c r="K27" i="14"/>
  <c r="L27" i="14"/>
  <c r="N27" i="14"/>
  <c r="M27" i="14"/>
  <c r="T10" i="10"/>
  <c r="I5" i="14"/>
  <c r="M5" i="14"/>
  <c r="J5" i="14"/>
  <c r="N5" i="14"/>
  <c r="L5" i="14"/>
  <c r="K5" i="14"/>
  <c r="J2" i="14"/>
  <c r="K2" i="14"/>
  <c r="L2" i="14"/>
  <c r="N2" i="14"/>
  <c r="M2" i="14"/>
  <c r="I2" i="14"/>
  <c r="T9" i="10"/>
  <c r="T3" i="10"/>
  <c r="U19" i="10"/>
  <c r="U15" i="10"/>
  <c r="T31" i="6"/>
  <c r="U167" i="1"/>
  <c r="U3" i="6"/>
  <c r="T21" i="6"/>
  <c r="U22" i="9"/>
  <c r="U54" i="9"/>
  <c r="U34" i="9"/>
  <c r="U51" i="9"/>
  <c r="T55" i="9"/>
  <c r="U41" i="9"/>
  <c r="U30" i="9"/>
  <c r="T66" i="8"/>
  <c r="U15" i="8"/>
  <c r="U2" i="8"/>
  <c r="U32" i="8"/>
  <c r="U85" i="8"/>
  <c r="T89" i="8"/>
  <c r="U72" i="8"/>
  <c r="T13" i="4"/>
  <c r="U18" i="4"/>
  <c r="U26" i="4"/>
  <c r="T56" i="8"/>
  <c r="U75" i="8"/>
  <c r="T30" i="8"/>
  <c r="T39" i="8"/>
  <c r="T49" i="8"/>
  <c r="U53" i="8"/>
  <c r="U40" i="4"/>
  <c r="U50" i="4"/>
  <c r="U56" i="4"/>
  <c r="U67" i="4"/>
  <c r="U75" i="4"/>
  <c r="U79" i="4"/>
  <c r="U72" i="4"/>
  <c r="U68" i="4"/>
  <c r="U108" i="4"/>
  <c r="U4" i="1"/>
  <c r="T12" i="1"/>
  <c r="U19" i="1"/>
  <c r="U146" i="1"/>
  <c r="U206" i="1"/>
  <c r="U38" i="1"/>
  <c r="U192" i="1"/>
  <c r="U191" i="1"/>
  <c r="U165" i="1"/>
  <c r="U141" i="1"/>
  <c r="U126" i="1"/>
  <c r="U164" i="1"/>
  <c r="T102" i="1"/>
  <c r="U80" i="1"/>
  <c r="U64" i="1"/>
  <c r="U45" i="1"/>
  <c r="T29" i="1"/>
  <c r="U61" i="5"/>
  <c r="T56" i="5"/>
  <c r="U34" i="5"/>
  <c r="U153" i="1"/>
  <c r="U116" i="1"/>
  <c r="U5" i="5"/>
  <c r="T13" i="5"/>
  <c r="T32" i="5"/>
  <c r="U173" i="1"/>
  <c r="T90" i="1"/>
  <c r="U73" i="1"/>
  <c r="U54" i="1"/>
  <c r="U39" i="1"/>
  <c r="T75" i="5"/>
  <c r="U49" i="5"/>
  <c r="T44" i="5"/>
  <c r="T4" i="6"/>
  <c r="T34" i="6"/>
  <c r="T41" i="6"/>
  <c r="U53" i="6"/>
  <c r="T62" i="6"/>
  <c r="T13" i="17"/>
  <c r="U133" i="1"/>
  <c r="U30" i="6"/>
  <c r="T37" i="6"/>
  <c r="T40" i="6"/>
  <c r="T72" i="6"/>
  <c r="T59" i="6"/>
  <c r="T26" i="1"/>
  <c r="U154" i="1"/>
  <c r="U175" i="1"/>
  <c r="T194" i="1"/>
  <c r="U158" i="1"/>
  <c r="U99" i="1"/>
  <c r="U169" i="1"/>
  <c r="U98" i="1"/>
  <c r="U78" i="1"/>
  <c r="U59" i="1"/>
  <c r="U22" i="1"/>
  <c r="T72" i="5"/>
  <c r="U41" i="5"/>
  <c r="T178" i="1"/>
  <c r="U115" i="1"/>
  <c r="U10" i="5"/>
  <c r="U18" i="5"/>
  <c r="U176" i="1"/>
  <c r="T86" i="1"/>
  <c r="U58" i="1"/>
  <c r="U151" i="1"/>
  <c r="T69" i="5"/>
  <c r="T48" i="5"/>
  <c r="T6" i="6"/>
  <c r="T23" i="6"/>
  <c r="U52" i="6"/>
  <c r="T28" i="17"/>
  <c r="T26" i="17"/>
  <c r="T149" i="1"/>
  <c r="T10" i="9"/>
  <c r="U21" i="8"/>
  <c r="U6" i="4"/>
  <c r="T32" i="4"/>
  <c r="U86" i="8"/>
  <c r="U49" i="4"/>
  <c r="T76" i="4"/>
  <c r="T107" i="4"/>
  <c r="U50" i="1"/>
  <c r="U180" i="1"/>
  <c r="U168" i="1"/>
  <c r="U62" i="1"/>
  <c r="U64" i="5"/>
  <c r="U171" i="1"/>
  <c r="U21" i="5"/>
  <c r="T42" i="1"/>
  <c r="T43" i="5"/>
  <c r="T68" i="6"/>
  <c r="U111" i="1"/>
  <c r="U42" i="6"/>
  <c r="U71" i="6"/>
  <c r="U11" i="17"/>
  <c r="E4" i="14"/>
  <c r="E10" i="14"/>
  <c r="E20" i="14"/>
  <c r="E26" i="14"/>
  <c r="J6" i="14"/>
  <c r="K6" i="14"/>
  <c r="L6" i="14"/>
  <c r="N6" i="14"/>
  <c r="M6" i="14"/>
  <c r="I6" i="14"/>
  <c r="U27" i="10"/>
  <c r="T20" i="10"/>
  <c r="T8" i="10"/>
  <c r="T14" i="6"/>
  <c r="U20" i="6"/>
  <c r="T26" i="9"/>
  <c r="T5" i="9"/>
  <c r="T39" i="9"/>
  <c r="T17" i="9"/>
  <c r="U3" i="9"/>
  <c r="T25" i="9"/>
  <c r="T8" i="8"/>
  <c r="U5" i="8"/>
  <c r="U20" i="8"/>
  <c r="T27" i="8"/>
  <c r="T59" i="8"/>
  <c r="T12" i="8"/>
  <c r="U47" i="8"/>
  <c r="T7" i="4"/>
  <c r="T15" i="4"/>
  <c r="U22" i="4"/>
  <c r="U31" i="4"/>
  <c r="T18" i="8"/>
  <c r="T26" i="8"/>
  <c r="T79" i="8"/>
  <c r="T88" i="8"/>
  <c r="T5" i="4"/>
  <c r="U39" i="4"/>
  <c r="T48" i="4"/>
  <c r="T46" i="4"/>
  <c r="T65" i="4"/>
  <c r="T74" i="4"/>
  <c r="T80" i="4"/>
  <c r="T92" i="4"/>
  <c r="T99" i="4"/>
  <c r="U109" i="4"/>
  <c r="U5" i="1"/>
  <c r="U16" i="1"/>
  <c r="T25" i="1"/>
  <c r="T204" i="1"/>
  <c r="T112" i="1"/>
  <c r="T71" i="1"/>
  <c r="T46" i="5"/>
  <c r="T6" i="5"/>
  <c r="T81" i="1"/>
  <c r="T74" i="5"/>
  <c r="T120" i="1"/>
  <c r="U130" i="1"/>
  <c r="T45" i="9"/>
  <c r="T49" i="9"/>
  <c r="T69" i="8"/>
  <c r="T54" i="8"/>
  <c r="U90" i="8"/>
  <c r="T95" i="8"/>
  <c r="T57" i="4"/>
  <c r="U94" i="4"/>
  <c r="T87" i="4"/>
  <c r="U127" i="1"/>
  <c r="T161" i="1"/>
  <c r="T75" i="1"/>
  <c r="T76" i="5"/>
  <c r="T2" i="5"/>
  <c r="T113" i="1"/>
  <c r="T34" i="1"/>
  <c r="U11" i="6"/>
  <c r="T50" i="6"/>
  <c r="T12" i="10"/>
  <c r="U25" i="10"/>
  <c r="T28" i="10"/>
  <c r="T29" i="6"/>
  <c r="T53" i="9"/>
  <c r="U46" i="9"/>
  <c r="T29" i="8"/>
  <c r="T8" i="4"/>
  <c r="T33" i="8"/>
  <c r="T44" i="4"/>
  <c r="U83" i="4"/>
  <c r="U6" i="1"/>
  <c r="T179" i="1"/>
  <c r="U170" i="1"/>
  <c r="T83" i="1"/>
  <c r="T42" i="5"/>
  <c r="T19" i="5"/>
  <c r="T118" i="1"/>
  <c r="T51" i="5"/>
  <c r="U55" i="6"/>
  <c r="I21" i="14"/>
  <c r="M21" i="14"/>
  <c r="J21" i="14"/>
  <c r="N21" i="14"/>
  <c r="L21" i="14"/>
  <c r="K21" i="14"/>
  <c r="I13" i="14"/>
  <c r="M13" i="14"/>
  <c r="L13" i="14"/>
  <c r="K13" i="14"/>
  <c r="J13" i="14"/>
  <c r="N13" i="14"/>
  <c r="T11" i="10"/>
  <c r="T15" i="9"/>
  <c r="I11" i="14"/>
  <c r="J11" i="14"/>
  <c r="K11" i="14"/>
  <c r="L11" i="14"/>
  <c r="N11" i="14"/>
  <c r="M11" i="14"/>
  <c r="E17" i="14"/>
  <c r="U9" i="17"/>
  <c r="U13" i="10"/>
  <c r="U11" i="10"/>
  <c r="T24" i="6"/>
  <c r="T47" i="9"/>
  <c r="U52" i="9"/>
  <c r="T44" i="9"/>
  <c r="U84" i="8"/>
  <c r="U57" i="8"/>
  <c r="T93" i="8"/>
  <c r="T3" i="4"/>
  <c r="U29" i="4"/>
  <c r="T62" i="8"/>
  <c r="U45" i="8"/>
  <c r="U36" i="4"/>
  <c r="U53" i="4"/>
  <c r="T59" i="4"/>
  <c r="T81" i="4"/>
  <c r="T104" i="4"/>
  <c r="U110" i="4"/>
  <c r="T14" i="1"/>
  <c r="T177" i="1"/>
  <c r="U92" i="1"/>
  <c r="E23" i="14"/>
  <c r="I23" i="14"/>
  <c r="J23" i="14"/>
  <c r="K23" i="14"/>
  <c r="L23" i="14"/>
  <c r="N23" i="14"/>
  <c r="M23" i="14"/>
  <c r="U7" i="17"/>
  <c r="E2" i="14"/>
  <c r="E12" i="14"/>
  <c r="E18" i="14"/>
  <c r="U25" i="17"/>
  <c r="T23" i="10"/>
  <c r="U7" i="10"/>
  <c r="T18" i="10"/>
  <c r="U172" i="1"/>
  <c r="U18" i="6"/>
  <c r="U14" i="17"/>
  <c r="U15" i="9"/>
  <c r="U13" i="9"/>
  <c r="U33" i="9"/>
  <c r="T6" i="9"/>
  <c r="U31" i="9"/>
  <c r="U36" i="9"/>
  <c r="U7" i="9"/>
  <c r="U14" i="8"/>
  <c r="T9" i="8"/>
  <c r="T22" i="8"/>
  <c r="U31" i="8"/>
  <c r="T38" i="8"/>
  <c r="U82" i="8"/>
  <c r="T51" i="8"/>
  <c r="U9" i="4"/>
  <c r="T23" i="4"/>
  <c r="T25" i="4"/>
  <c r="U34" i="4"/>
  <c r="T71" i="8"/>
  <c r="T28" i="8"/>
  <c r="U37" i="8"/>
  <c r="U48" i="8"/>
  <c r="T92" i="8"/>
  <c r="T43" i="4"/>
  <c r="T47" i="4"/>
  <c r="U62" i="4"/>
  <c r="T66" i="4"/>
  <c r="T70" i="4"/>
  <c r="T88" i="4"/>
  <c r="U90" i="4"/>
  <c r="U102" i="4"/>
  <c r="U106" i="4"/>
  <c r="U3" i="1"/>
  <c r="U11" i="1"/>
  <c r="U20" i="1"/>
  <c r="U148" i="1"/>
  <c r="U200" i="1"/>
  <c r="U144" i="1"/>
  <c r="U181" i="1"/>
  <c r="U205" i="1"/>
  <c r="U166" i="1"/>
  <c r="U142" i="1"/>
  <c r="U125" i="1"/>
  <c r="T160" i="1"/>
  <c r="U110" i="1"/>
  <c r="U84" i="1"/>
  <c r="U65" i="1"/>
  <c r="U49" i="1"/>
  <c r="U31" i="1"/>
  <c r="U66" i="5"/>
  <c r="T55" i="5"/>
  <c r="U35" i="5"/>
  <c r="U163" i="1"/>
  <c r="U122" i="1"/>
  <c r="T4" i="5"/>
  <c r="U12" i="5"/>
  <c r="U20" i="5"/>
  <c r="U27" i="5"/>
  <c r="U95" i="1"/>
  <c r="U74" i="1"/>
  <c r="T57" i="1"/>
  <c r="T41" i="1"/>
  <c r="U73" i="5"/>
  <c r="U60" i="5"/>
  <c r="U50" i="5"/>
  <c r="T28" i="5"/>
  <c r="U19" i="6"/>
  <c r="T39" i="6"/>
  <c r="U49" i="6"/>
  <c r="T70" i="6"/>
  <c r="U195" i="1"/>
  <c r="U25" i="6"/>
  <c r="T101" i="1"/>
  <c r="T51" i="6"/>
  <c r="T22" i="17"/>
  <c r="U7" i="6"/>
  <c r="U50" i="9"/>
  <c r="T18" i="9"/>
  <c r="T78" i="8"/>
  <c r="U43" i="8"/>
  <c r="T21" i="4"/>
  <c r="T94" i="8"/>
  <c r="U52" i="4"/>
  <c r="U89" i="4"/>
  <c r="T10" i="1"/>
  <c r="U143" i="1"/>
  <c r="T147" i="1"/>
  <c r="T88" i="1"/>
  <c r="U79" i="5"/>
  <c r="T29" i="5"/>
  <c r="T11" i="5"/>
  <c r="T35" i="1"/>
  <c r="U62" i="5"/>
  <c r="T114" i="1"/>
  <c r="T129" i="1"/>
  <c r="I15" i="14"/>
  <c r="J15" i="14"/>
  <c r="K15" i="14"/>
  <c r="L15" i="14"/>
  <c r="N15" i="14"/>
  <c r="M15" i="14"/>
  <c r="U9" i="10"/>
  <c r="U3" i="10"/>
  <c r="T19" i="10"/>
  <c r="T15" i="10"/>
  <c r="U31" i="6"/>
  <c r="T136" i="1"/>
  <c r="U24" i="17"/>
  <c r="U21" i="6"/>
  <c r="T22" i="9"/>
  <c r="T54" i="9"/>
  <c r="T34" i="9"/>
  <c r="T51" i="9"/>
  <c r="U55" i="9"/>
  <c r="T41" i="9"/>
  <c r="T30" i="9"/>
  <c r="U66" i="8"/>
  <c r="T15" i="8"/>
  <c r="T2" i="8"/>
  <c r="T32" i="8"/>
  <c r="T85" i="8"/>
  <c r="U89" i="8"/>
  <c r="T72" i="8"/>
  <c r="U13" i="4"/>
  <c r="T18" i="4"/>
  <c r="T26" i="4"/>
  <c r="U56" i="8"/>
  <c r="T75" i="8"/>
  <c r="U30" i="8"/>
  <c r="U39" i="8"/>
  <c r="U49" i="8"/>
  <c r="T53" i="8"/>
  <c r="T40" i="4"/>
  <c r="T50" i="4"/>
  <c r="T56" i="4"/>
  <c r="T67" i="4"/>
  <c r="T75" i="4"/>
  <c r="T79" i="4"/>
  <c r="T72" i="4"/>
  <c r="T68" i="4"/>
  <c r="T108" i="4"/>
  <c r="T4" i="1"/>
  <c r="U12" i="1"/>
  <c r="T19" i="1"/>
  <c r="T146" i="1"/>
  <c r="T206" i="1"/>
  <c r="T38" i="1"/>
  <c r="T192" i="1"/>
  <c r="T191" i="1"/>
  <c r="T165" i="1"/>
  <c r="T141" i="1"/>
  <c r="T126" i="1"/>
  <c r="T164" i="1"/>
  <c r="U102" i="1"/>
  <c r="T80" i="1"/>
  <c r="T64" i="1"/>
  <c r="T45" i="1"/>
  <c r="U29" i="1"/>
  <c r="T61" i="5"/>
  <c r="U56" i="5"/>
  <c r="T34" i="5"/>
  <c r="T153" i="1"/>
  <c r="T116" i="1"/>
  <c r="T5" i="5"/>
  <c r="U13" i="5"/>
  <c r="U32" i="5"/>
  <c r="T173" i="1"/>
  <c r="U90" i="1"/>
  <c r="T73" i="1"/>
  <c r="T54" i="1"/>
  <c r="T39" i="1"/>
  <c r="U75" i="5"/>
  <c r="T49" i="5"/>
  <c r="U44" i="5"/>
  <c r="U4" i="6"/>
  <c r="U34" i="6"/>
  <c r="U41" i="6"/>
  <c r="T53" i="6"/>
  <c r="U62" i="6"/>
  <c r="T17" i="17"/>
  <c r="T133" i="1"/>
  <c r="T30" i="6"/>
  <c r="U37" i="6"/>
  <c r="U40" i="6"/>
  <c r="U69" i="6"/>
  <c r="U37" i="9"/>
  <c r="U26" i="1"/>
  <c r="T154" i="1"/>
  <c r="T175" i="1"/>
  <c r="U194" i="1"/>
  <c r="T158" i="1"/>
  <c r="T99" i="1"/>
  <c r="T169" i="1"/>
  <c r="T98" i="1"/>
  <c r="T78" i="1"/>
  <c r="T59" i="1"/>
  <c r="T22" i="1"/>
  <c r="U72" i="5"/>
  <c r="T41" i="5"/>
  <c r="U178" i="1"/>
  <c r="T115" i="1"/>
  <c r="T10" i="5"/>
  <c r="T18" i="5"/>
  <c r="T176" i="1"/>
  <c r="U86" i="1"/>
  <c r="T58" i="1"/>
  <c r="T151" i="1"/>
  <c r="U69" i="5"/>
  <c r="U48" i="5"/>
  <c r="U6" i="6"/>
  <c r="U23" i="6"/>
  <c r="T52" i="6"/>
  <c r="T6" i="17"/>
  <c r="U2" i="6"/>
  <c r="U63" i="6"/>
  <c r="T16" i="6"/>
  <c r="U10" i="9"/>
  <c r="T21" i="8"/>
  <c r="T6" i="4"/>
  <c r="U32" i="4"/>
  <c r="T86" i="8"/>
  <c r="T49" i="4"/>
  <c r="U76" i="4"/>
  <c r="U107" i="4"/>
  <c r="T50" i="1"/>
  <c r="T180" i="1"/>
  <c r="T168" i="1"/>
  <c r="T62" i="1"/>
  <c r="T64" i="5"/>
  <c r="T171" i="1"/>
  <c r="T21" i="5"/>
  <c r="U42" i="1"/>
  <c r="U43" i="5"/>
  <c r="U68" i="6"/>
  <c r="T111" i="1"/>
  <c r="T42" i="6"/>
  <c r="U64" i="6"/>
  <c r="J10" i="14"/>
  <c r="K10" i="14"/>
  <c r="L10" i="14"/>
  <c r="N10" i="14"/>
  <c r="M10" i="14"/>
  <c r="I10" i="14"/>
  <c r="U3" i="17"/>
  <c r="I25" i="14"/>
  <c r="M25" i="14"/>
  <c r="K25" i="14"/>
  <c r="J25" i="14"/>
  <c r="N25" i="14"/>
  <c r="L25" i="14"/>
  <c r="T5" i="10"/>
  <c r="T4" i="10"/>
  <c r="T17" i="10"/>
  <c r="T5" i="6"/>
  <c r="T22" i="6"/>
  <c r="T20" i="6"/>
  <c r="U26" i="9"/>
  <c r="U5" i="9"/>
  <c r="U39" i="9"/>
  <c r="U17" i="9"/>
  <c r="T3" i="9"/>
  <c r="U25" i="9"/>
  <c r="T70" i="8"/>
  <c r="U68" i="8"/>
  <c r="T25" i="8"/>
  <c r="T67" i="8"/>
  <c r="T41" i="8"/>
  <c r="U74" i="8"/>
  <c r="T2" i="4"/>
  <c r="T14" i="4"/>
  <c r="U17" i="4"/>
  <c r="U28" i="4"/>
  <c r="U73" i="8"/>
  <c r="U23" i="8"/>
  <c r="T80" i="8"/>
  <c r="T40" i="8"/>
  <c r="U52" i="8"/>
  <c r="U35" i="4"/>
  <c r="T42" i="4"/>
  <c r="T51" i="4"/>
  <c r="T58" i="4"/>
  <c r="T63" i="4"/>
  <c r="U55" i="4"/>
  <c r="U86" i="4"/>
  <c r="U97" i="4"/>
  <c r="U98" i="4"/>
  <c r="U111" i="4"/>
  <c r="U9" i="1"/>
  <c r="U18" i="1"/>
  <c r="U201" i="1"/>
  <c r="U185" i="1"/>
  <c r="U139" i="1"/>
  <c r="U77" i="5"/>
  <c r="U140" i="1"/>
  <c r="U22" i="5"/>
  <c r="U44" i="1"/>
  <c r="U30" i="5"/>
  <c r="T66" i="6"/>
  <c r="T130" i="1"/>
  <c r="T11" i="9"/>
  <c r="U35" i="9"/>
  <c r="U10" i="8"/>
  <c r="T34" i="8"/>
  <c r="U19" i="4"/>
  <c r="T81" i="8"/>
  <c r="T37" i="4"/>
  <c r="T71" i="4"/>
  <c r="U105" i="4"/>
  <c r="U17" i="1"/>
  <c r="U190" i="1"/>
  <c r="U159" i="1"/>
  <c r="T63" i="1"/>
  <c r="T124" i="1"/>
  <c r="T15" i="5"/>
  <c r="U68" i="1"/>
  <c r="T54" i="5"/>
  <c r="T47" i="6"/>
  <c r="T27" i="6"/>
  <c r="I16" i="14"/>
  <c r="J16" i="14"/>
  <c r="K16" i="14"/>
  <c r="L16" i="14"/>
  <c r="N16" i="14"/>
  <c r="M16" i="14"/>
  <c r="I9" i="14"/>
  <c r="M9" i="14"/>
  <c r="K9" i="14"/>
  <c r="J9" i="14"/>
  <c r="N9" i="14"/>
  <c r="L9" i="14"/>
  <c r="AQ2" i="15"/>
  <c r="AM2" i="15"/>
  <c r="AP2" i="15"/>
  <c r="AL2" i="15"/>
  <c r="AO2" i="15"/>
  <c r="AK2" i="15"/>
  <c r="AN2" i="15"/>
  <c r="O2" i="15"/>
  <c r="AJ2" i="15"/>
  <c r="U6" i="10"/>
  <c r="T14" i="10"/>
  <c r="T26" i="10"/>
  <c r="U33" i="6"/>
  <c r="U121" i="1"/>
  <c r="U16" i="9"/>
  <c r="U7" i="8"/>
  <c r="U13" i="8"/>
  <c r="T27" i="4"/>
  <c r="U42" i="8"/>
  <c r="U64" i="4"/>
  <c r="U93" i="4"/>
  <c r="U21" i="1"/>
  <c r="U193" i="1"/>
  <c r="U106" i="1"/>
  <c r="T33" i="1"/>
  <c r="T145" i="1"/>
  <c r="T94" i="1"/>
  <c r="U80" i="5"/>
  <c r="U17" i="6"/>
  <c r="I17" i="14"/>
  <c r="M17" i="14"/>
  <c r="L17" i="14"/>
  <c r="K17" i="14"/>
  <c r="J17" i="14"/>
  <c r="N17" i="14"/>
  <c r="U23" i="10"/>
  <c r="U9" i="6"/>
  <c r="U24" i="6"/>
  <c r="U6" i="17"/>
  <c r="T33" i="9"/>
  <c r="U6" i="9"/>
  <c r="T31" i="9"/>
  <c r="T36" i="9"/>
  <c r="T7" i="9"/>
  <c r="T14" i="8"/>
  <c r="U9" i="8"/>
  <c r="U22" i="8"/>
  <c r="T31" i="8"/>
  <c r="U38" i="8"/>
  <c r="T82" i="8"/>
  <c r="U51" i="8"/>
  <c r="T9" i="4"/>
  <c r="U23" i="4"/>
  <c r="U25" i="4"/>
  <c r="T34" i="4"/>
  <c r="U71" i="8"/>
  <c r="U28" i="8"/>
  <c r="T37" i="8"/>
  <c r="T48" i="8"/>
  <c r="U92" i="8"/>
  <c r="U43" i="4"/>
  <c r="U47" i="4"/>
  <c r="T62" i="4"/>
  <c r="U66" i="4"/>
  <c r="U70" i="4"/>
  <c r="U88" i="4"/>
  <c r="T90" i="4"/>
  <c r="T102" i="4"/>
  <c r="T106" i="4"/>
  <c r="T3" i="1"/>
  <c r="T11" i="1"/>
  <c r="T20" i="1"/>
  <c r="T148" i="1"/>
  <c r="T200" i="1"/>
  <c r="T144" i="1"/>
  <c r="T181" i="1"/>
  <c r="T205" i="1"/>
  <c r="T166" i="1"/>
  <c r="T142" i="1"/>
  <c r="T125" i="1"/>
  <c r="U160" i="1"/>
  <c r="T110" i="1"/>
  <c r="T84" i="1"/>
  <c r="T65" i="1"/>
  <c r="T49" i="1"/>
  <c r="T31" i="1"/>
  <c r="T66" i="5"/>
  <c r="U55" i="5"/>
  <c r="T35" i="5"/>
  <c r="T163" i="1"/>
  <c r="T122" i="1"/>
  <c r="U4" i="5"/>
  <c r="T12" i="5"/>
  <c r="T20" i="5"/>
  <c r="T27" i="5"/>
  <c r="T95" i="1"/>
  <c r="T74" i="1"/>
  <c r="U57" i="1"/>
  <c r="U41" i="1"/>
  <c r="T73" i="5"/>
  <c r="T60" i="5"/>
  <c r="T50" i="5"/>
  <c r="U28" i="5"/>
  <c r="T19" i="6"/>
  <c r="U39" i="6"/>
  <c r="T49" i="6"/>
  <c r="U70" i="6"/>
  <c r="T195" i="1"/>
  <c r="T25" i="6"/>
  <c r="T44" i="6"/>
  <c r="T58" i="6"/>
  <c r="U32" i="6"/>
  <c r="U36" i="6"/>
  <c r="T32" i="9"/>
  <c r="U55" i="8"/>
  <c r="U76" i="8"/>
  <c r="U11" i="4"/>
  <c r="U60" i="8"/>
  <c r="T38" i="4"/>
  <c r="U77" i="4"/>
  <c r="T85" i="4"/>
  <c r="U27" i="1"/>
  <c r="T189" i="1"/>
  <c r="U109" i="1"/>
  <c r="T69" i="1"/>
  <c r="U53" i="5"/>
  <c r="U108" i="1"/>
  <c r="U23" i="5"/>
  <c r="U51" i="1"/>
  <c r="T31" i="5"/>
  <c r="T60" i="6"/>
  <c r="U129" i="1"/>
  <c r="T67" i="6"/>
  <c r="I19" i="14"/>
  <c r="J19" i="14"/>
  <c r="K19" i="14"/>
  <c r="L19" i="14"/>
  <c r="N19" i="14"/>
  <c r="M19" i="14"/>
  <c r="J26" i="14"/>
  <c r="K26" i="14"/>
  <c r="L26" i="14"/>
  <c r="N26" i="14"/>
  <c r="M26" i="14"/>
  <c r="I26" i="14"/>
  <c r="E8" i="14"/>
  <c r="E14" i="14"/>
  <c r="E24" i="14"/>
  <c r="J22" i="14"/>
  <c r="K22" i="14"/>
  <c r="L22" i="14"/>
  <c r="N22" i="14"/>
  <c r="M22" i="14"/>
  <c r="I22" i="14"/>
  <c r="U22" i="10"/>
  <c r="T16" i="10"/>
  <c r="U21" i="10"/>
  <c r="U35" i="6"/>
  <c r="U28" i="6"/>
  <c r="U136" i="1"/>
  <c r="U16" i="17"/>
  <c r="U8" i="6"/>
  <c r="T42" i="9"/>
  <c r="U43" i="9"/>
  <c r="U12" i="9"/>
  <c r="U24" i="9"/>
  <c r="U20" i="9"/>
  <c r="U19" i="9"/>
  <c r="U6" i="8"/>
  <c r="U91" i="8"/>
  <c r="U19" i="8"/>
  <c r="U64" i="8"/>
  <c r="T83" i="8"/>
  <c r="T11" i="8"/>
  <c r="U46" i="8"/>
  <c r="U4" i="4"/>
  <c r="U12" i="4"/>
  <c r="U24" i="4"/>
  <c r="U30" i="4"/>
  <c r="U63" i="8"/>
  <c r="U61" i="8"/>
  <c r="T36" i="8"/>
  <c r="T77" i="8"/>
  <c r="U50" i="8"/>
  <c r="U33" i="4"/>
  <c r="T41" i="4"/>
  <c r="U69" i="4"/>
  <c r="T61" i="4"/>
  <c r="U73" i="4"/>
  <c r="U78" i="4"/>
  <c r="T96" i="4"/>
  <c r="U101" i="4"/>
  <c r="U100" i="4"/>
  <c r="U82" i="4"/>
  <c r="U8" i="1"/>
  <c r="U15" i="1"/>
  <c r="U24" i="1"/>
  <c r="T199" i="1"/>
  <c r="U162" i="1"/>
  <c r="U123" i="1"/>
  <c r="T198" i="1"/>
  <c r="U187" i="1"/>
  <c r="T61" i="1"/>
  <c r="U131" i="1"/>
  <c r="U188" i="1"/>
  <c r="U117" i="1"/>
  <c r="U89" i="1"/>
  <c r="U70" i="1"/>
  <c r="T53" i="1"/>
  <c r="U36" i="1"/>
  <c r="U71" i="5"/>
  <c r="T57" i="5"/>
  <c r="U40" i="5"/>
  <c r="U186" i="1"/>
  <c r="U134" i="1"/>
  <c r="U96" i="1"/>
  <c r="T9" i="5"/>
  <c r="T17" i="5"/>
  <c r="U25" i="5"/>
  <c r="U100" i="1"/>
  <c r="U79" i="1"/>
  <c r="T56" i="1"/>
  <c r="U48" i="1"/>
  <c r="T30" i="1"/>
  <c r="T68" i="5"/>
  <c r="T47" i="5"/>
  <c r="T36" i="5"/>
  <c r="T13" i="6"/>
  <c r="T105" i="1"/>
  <c r="U57" i="6"/>
  <c r="U46" i="6"/>
  <c r="T5" i="17"/>
  <c r="T21" i="17"/>
  <c r="T3" i="5"/>
  <c r="T183" i="1"/>
  <c r="U45" i="6"/>
  <c r="U61" i="6"/>
  <c r="T69" i="6"/>
  <c r="U95" i="4"/>
  <c r="T37" i="1"/>
  <c r="U150" i="1"/>
  <c r="T202" i="1"/>
  <c r="U203" i="1"/>
  <c r="U135" i="1"/>
  <c r="U82" i="1"/>
  <c r="U174" i="1"/>
  <c r="U76" i="1"/>
  <c r="U60" i="1"/>
  <c r="U43" i="1"/>
  <c r="U63" i="5"/>
  <c r="U59" i="5"/>
  <c r="T33" i="5"/>
  <c r="U132" i="1"/>
  <c r="U91" i="1"/>
  <c r="T14" i="5"/>
  <c r="T26" i="5"/>
  <c r="U103" i="1"/>
  <c r="T67" i="1"/>
  <c r="U52" i="1"/>
  <c r="U28" i="1"/>
  <c r="U52" i="5"/>
  <c r="T39" i="5"/>
  <c r="U15" i="6"/>
  <c r="T43" i="6"/>
  <c r="U65" i="6"/>
  <c r="T14" i="17"/>
  <c r="T2" i="6"/>
  <c r="T63" i="6"/>
  <c r="U16" i="6"/>
  <c r="T48" i="9"/>
  <c r="U3" i="8"/>
  <c r="T27" i="9"/>
  <c r="T16" i="4"/>
  <c r="T24" i="8"/>
  <c r="U58" i="8"/>
  <c r="U60" i="4"/>
  <c r="T91" i="4"/>
  <c r="U13" i="1"/>
  <c r="T184" i="1"/>
  <c r="U138" i="1"/>
  <c r="T93" i="1"/>
  <c r="U46" i="1"/>
  <c r="U37" i="5"/>
  <c r="T7" i="5"/>
  <c r="T77" i="1"/>
  <c r="T58" i="5"/>
  <c r="U26" i="6"/>
  <c r="U38" i="6"/>
  <c r="T64" i="6"/>
  <c r="U27" i="17"/>
  <c r="I4" i="14"/>
  <c r="J4" i="14"/>
  <c r="K4" i="14"/>
  <c r="L4" i="14"/>
  <c r="N4" i="14"/>
  <c r="M4" i="14"/>
  <c r="U5" i="10"/>
  <c r="U4" i="10"/>
  <c r="U17" i="10"/>
  <c r="U5" i="6"/>
  <c r="U22" i="6"/>
  <c r="U29" i="9"/>
  <c r="T40" i="9"/>
  <c r="U38" i="9"/>
  <c r="U9" i="9"/>
  <c r="U23" i="9"/>
  <c r="U4" i="9"/>
  <c r="U14" i="9"/>
  <c r="U70" i="8"/>
  <c r="T68" i="8"/>
  <c r="U25" i="8"/>
  <c r="U67" i="8"/>
  <c r="U41" i="8"/>
  <c r="T74" i="8"/>
  <c r="U2" i="4"/>
  <c r="U14" i="4"/>
  <c r="T17" i="4"/>
  <c r="T28" i="4"/>
  <c r="T73" i="8"/>
  <c r="T23" i="8"/>
  <c r="U80" i="8"/>
  <c r="U40" i="8"/>
  <c r="T52" i="8"/>
  <c r="T35" i="4"/>
  <c r="U42" i="4"/>
  <c r="U51" i="4"/>
  <c r="U58" i="4"/>
  <c r="U63" i="4"/>
  <c r="T55" i="4"/>
  <c r="T86" i="4"/>
  <c r="T97" i="4"/>
  <c r="T98" i="4"/>
  <c r="T111" i="4"/>
  <c r="T9" i="1"/>
  <c r="T18" i="1"/>
  <c r="T201" i="1"/>
  <c r="T185" i="1"/>
  <c r="T139" i="1"/>
  <c r="T77" i="5"/>
  <c r="T140" i="1"/>
  <c r="T22" i="5"/>
  <c r="T44" i="1"/>
  <c r="T30" i="5"/>
  <c r="U66" i="6"/>
  <c r="T24" i="10"/>
  <c r="U11" i="9"/>
  <c r="T35" i="9"/>
  <c r="T10" i="8"/>
  <c r="U34" i="8"/>
  <c r="T19" i="4"/>
  <c r="U81" i="8"/>
  <c r="U37" i="4"/>
  <c r="U71" i="4"/>
  <c r="T105" i="4"/>
  <c r="T17" i="1"/>
  <c r="T190" i="1"/>
  <c r="T159" i="1"/>
  <c r="U63" i="1"/>
  <c r="U124" i="1"/>
  <c r="U15" i="5"/>
  <c r="T68" i="1"/>
  <c r="U54" i="5"/>
  <c r="U47" i="6"/>
  <c r="U27" i="6"/>
  <c r="I7" i="14"/>
  <c r="J7" i="14"/>
  <c r="K7" i="14"/>
  <c r="L7" i="14"/>
  <c r="N7" i="14"/>
  <c r="M7" i="14"/>
  <c r="E28" i="14"/>
  <c r="I8" i="14"/>
  <c r="J8" i="14"/>
  <c r="K8" i="14"/>
  <c r="L8" i="14"/>
  <c r="N8" i="14"/>
  <c r="M8" i="14"/>
  <c r="T6" i="10"/>
  <c r="U14" i="10"/>
  <c r="U26" i="10"/>
  <c r="T33" i="6"/>
  <c r="T121" i="1"/>
  <c r="T16" i="9"/>
  <c r="T7" i="8"/>
  <c r="T13" i="8"/>
  <c r="U27" i="4"/>
  <c r="T42" i="8"/>
  <c r="T64" i="4"/>
  <c r="T93" i="4"/>
  <c r="T21" i="1"/>
  <c r="T193" i="1"/>
  <c r="T106" i="1"/>
  <c r="U33" i="1"/>
  <c r="U145" i="1"/>
  <c r="U94" i="1"/>
  <c r="T80" i="5"/>
  <c r="T17" i="6"/>
  <c r="U20" i="4"/>
  <c r="U103" i="4"/>
  <c r="U23" i="1"/>
  <c r="U85" i="1"/>
  <c r="T182" i="1"/>
  <c r="U152" i="1"/>
  <c r="T155" i="1"/>
  <c r="U137" i="1"/>
  <c r="U2" i="1"/>
  <c r="U72" i="1"/>
  <c r="U55" i="1"/>
  <c r="T40" i="1"/>
  <c r="U78" i="5"/>
  <c r="T70" i="5"/>
  <c r="U45" i="5"/>
  <c r="U197" i="1"/>
  <c r="U128" i="1"/>
  <c r="U107" i="1"/>
  <c r="U8" i="5"/>
  <c r="T16" i="5"/>
  <c r="T24" i="5"/>
  <c r="T97" i="1"/>
  <c r="T87" i="1"/>
  <c r="T66" i="1"/>
  <c r="U47" i="1"/>
  <c r="U32" i="1"/>
  <c r="U67" i="5"/>
  <c r="T65" i="5"/>
  <c r="U38" i="5"/>
  <c r="U10" i="6"/>
  <c r="U119" i="1"/>
  <c r="T48" i="6"/>
  <c r="U56" i="6"/>
  <c r="U104" i="1"/>
  <c r="T2" i="17"/>
  <c r="U44" i="6"/>
  <c r="U58" i="6"/>
  <c r="U156" i="1"/>
  <c r="T32" i="6"/>
  <c r="T36" i="6"/>
  <c r="U32" i="9"/>
  <c r="T55" i="8"/>
  <c r="T76" i="8"/>
  <c r="T11" i="4"/>
  <c r="T60" i="8"/>
  <c r="U38" i="4"/>
  <c r="T77" i="4"/>
  <c r="U85" i="4"/>
  <c r="T27" i="1"/>
  <c r="U189" i="1"/>
  <c r="T109" i="1"/>
  <c r="U69" i="1"/>
  <c r="T53" i="5"/>
  <c r="T108" i="1"/>
  <c r="T23" i="5"/>
  <c r="T51" i="1"/>
  <c r="U31" i="5"/>
  <c r="U60" i="6"/>
  <c r="U54" i="6"/>
  <c r="U67" i="6"/>
  <c r="AO2" i="14"/>
  <c r="AL3" i="14"/>
  <c r="AP3" i="14"/>
  <c r="AM4" i="14"/>
  <c r="AQ4" i="14"/>
  <c r="AJ5" i="14"/>
  <c r="AN5" i="14"/>
  <c r="AK6" i="14"/>
  <c r="AO6" i="14"/>
  <c r="AL7" i="14"/>
  <c r="AP7" i="14"/>
  <c r="AM8" i="14"/>
  <c r="AQ8" i="14"/>
  <c r="AJ9" i="14"/>
  <c r="AN9" i="14"/>
  <c r="AK10" i="14"/>
  <c r="AO10" i="14"/>
  <c r="AL11" i="14"/>
  <c r="AP11" i="14"/>
  <c r="AM12" i="14"/>
  <c r="AQ12" i="14"/>
  <c r="AJ13" i="14"/>
  <c r="AN13" i="14"/>
  <c r="AK14" i="14"/>
  <c r="AO14" i="14"/>
  <c r="AL15" i="14"/>
  <c r="AP15" i="14"/>
  <c r="AM16" i="14"/>
  <c r="AQ16" i="14"/>
  <c r="AJ17" i="14"/>
  <c r="AN17" i="14"/>
  <c r="AK18" i="14"/>
  <c r="AO18" i="14"/>
  <c r="AL19" i="14"/>
  <c r="AP19" i="14"/>
  <c r="AM20" i="14"/>
  <c r="AQ20" i="14"/>
  <c r="AJ21" i="14"/>
  <c r="AN21" i="14"/>
  <c r="AK22" i="14"/>
  <c r="AO22" i="14"/>
  <c r="AL23" i="14"/>
  <c r="AP23" i="14"/>
  <c r="AM24" i="14"/>
  <c r="AQ24" i="14"/>
  <c r="AJ25" i="14"/>
  <c r="AN25" i="14"/>
  <c r="AK26" i="14"/>
  <c r="AO26" i="14"/>
  <c r="AL27" i="14"/>
  <c r="AP27" i="14"/>
  <c r="AM28" i="14"/>
  <c r="AQ28" i="14"/>
  <c r="AK2" i="14"/>
  <c r="O2" i="14"/>
  <c r="AP2" i="14"/>
  <c r="AM3" i="14"/>
  <c r="AQ3" i="14"/>
  <c r="AJ4" i="14"/>
  <c r="AN4" i="14"/>
  <c r="AK5" i="14"/>
  <c r="AO5" i="14"/>
  <c r="AL6" i="14"/>
  <c r="AP6" i="14"/>
  <c r="AM7" i="14"/>
  <c r="AQ7" i="14"/>
  <c r="AJ8" i="14"/>
  <c r="AN8" i="14"/>
  <c r="AK9" i="14"/>
  <c r="AO9" i="14"/>
  <c r="AL10" i="14"/>
  <c r="AP10" i="14"/>
  <c r="AM11" i="14"/>
  <c r="AQ11" i="14"/>
  <c r="AJ12" i="14"/>
  <c r="AN12" i="14"/>
  <c r="AK13" i="14"/>
  <c r="AO13" i="14"/>
  <c r="AL14" i="14"/>
  <c r="AP14" i="14"/>
  <c r="AM15" i="14"/>
  <c r="AQ15" i="14"/>
  <c r="AJ16" i="14"/>
  <c r="AN16" i="14"/>
  <c r="AK17" i="14"/>
  <c r="AO17" i="14"/>
  <c r="AL18" i="14"/>
  <c r="AP18" i="14"/>
  <c r="AM19" i="14"/>
  <c r="AQ19" i="14"/>
  <c r="AJ20" i="14"/>
  <c r="AN20" i="14"/>
  <c r="AK21" i="14"/>
  <c r="AO21" i="14"/>
  <c r="AL22" i="14"/>
  <c r="AP22" i="14"/>
  <c r="AM23" i="14"/>
  <c r="AQ23" i="14"/>
  <c r="AJ24" i="14"/>
  <c r="AN24" i="14"/>
  <c r="AK25" i="14"/>
  <c r="AO25" i="14"/>
  <c r="AL26" i="14"/>
  <c r="AP26" i="14"/>
  <c r="AM27" i="14"/>
  <c r="AQ27" i="14"/>
  <c r="AJ28" i="14"/>
  <c r="AN28" i="14"/>
  <c r="AN2" i="14"/>
  <c r="AQ2" i="14"/>
  <c r="AJ3" i="14"/>
  <c r="AN3" i="14"/>
  <c r="AK4" i="14"/>
  <c r="AO4" i="14"/>
  <c r="AL5" i="14"/>
  <c r="AP5" i="14"/>
  <c r="AM6" i="14"/>
  <c r="AQ6" i="14"/>
  <c r="AJ7" i="14"/>
  <c r="AN7" i="14"/>
  <c r="AK8" i="14"/>
  <c r="AO8" i="14"/>
  <c r="AL9" i="14"/>
  <c r="AP9" i="14"/>
  <c r="AM10" i="14"/>
  <c r="AQ10" i="14"/>
  <c r="AJ11" i="14"/>
  <c r="AN11" i="14"/>
  <c r="AK12" i="14"/>
  <c r="AO12" i="14"/>
  <c r="AL13" i="14"/>
  <c r="AP13" i="14"/>
  <c r="AM14" i="14"/>
  <c r="AQ14" i="14"/>
  <c r="AJ15" i="14"/>
  <c r="AN15" i="14"/>
  <c r="AK16" i="14"/>
  <c r="AO16" i="14"/>
  <c r="AL17" i="14"/>
  <c r="AP17" i="14"/>
  <c r="AM18" i="14"/>
  <c r="AQ18" i="14"/>
  <c r="AJ19" i="14"/>
  <c r="AN19" i="14"/>
  <c r="AK20" i="14"/>
  <c r="AO20" i="14"/>
  <c r="AL21" i="14"/>
  <c r="AP21" i="14"/>
  <c r="AM22" i="14"/>
  <c r="AQ22" i="14"/>
  <c r="AJ23" i="14"/>
  <c r="AN23" i="14"/>
  <c r="AK24" i="14"/>
  <c r="AO24" i="14"/>
  <c r="AL25" i="14"/>
  <c r="AP25" i="14"/>
  <c r="AM26" i="14"/>
  <c r="AQ26" i="14"/>
  <c r="AJ27" i="14"/>
  <c r="AN27" i="14"/>
  <c r="AK28" i="14"/>
  <c r="AO28" i="14"/>
  <c r="AM2" i="14"/>
  <c r="AK3" i="14"/>
  <c r="AL4" i="14"/>
  <c r="AM5" i="14"/>
  <c r="AJ6" i="14"/>
  <c r="AO15" i="14"/>
  <c r="AP16" i="14"/>
  <c r="AQ17" i="14"/>
  <c r="AN18" i="14"/>
  <c r="AK19" i="14"/>
  <c r="AL20" i="14"/>
  <c r="AM21" i="14"/>
  <c r="AJ22" i="14"/>
  <c r="AL2" i="14"/>
  <c r="AJ2" i="14"/>
  <c r="AO3" i="14"/>
  <c r="AP4" i="14"/>
  <c r="AQ5" i="14"/>
  <c r="AN6" i="14"/>
  <c r="AK7" i="14"/>
  <c r="AL8" i="14"/>
  <c r="AM9" i="14"/>
  <c r="AJ10" i="14"/>
  <c r="AO19" i="14"/>
  <c r="AP20" i="14"/>
  <c r="AQ21" i="14"/>
  <c r="AN22" i="14"/>
  <c r="AK23" i="14"/>
  <c r="AL24" i="14"/>
  <c r="AM25" i="14"/>
  <c r="AJ26" i="14"/>
  <c r="AO7" i="14"/>
  <c r="AP8" i="14"/>
  <c r="AQ9" i="14"/>
  <c r="AN10" i="14"/>
  <c r="AK11" i="14"/>
  <c r="AL12" i="14"/>
  <c r="AM13" i="14"/>
  <c r="AJ14" i="14"/>
  <c r="AO23" i="14"/>
  <c r="AP24" i="14"/>
  <c r="AQ25" i="14"/>
  <c r="AN26" i="14"/>
  <c r="AK27" i="14"/>
  <c r="AL28" i="14"/>
  <c r="AO11" i="14"/>
  <c r="AP12" i="14"/>
  <c r="AQ13" i="14"/>
  <c r="AN14" i="14"/>
  <c r="AK15" i="14"/>
  <c r="AL16" i="14"/>
  <c r="AM17" i="14"/>
  <c r="AJ18" i="14"/>
  <c r="AO27" i="14"/>
  <c r="AP28" i="14"/>
  <c r="I20" i="14"/>
  <c r="J20" i="14"/>
  <c r="K20" i="14"/>
  <c r="L20" i="14"/>
  <c r="N20" i="14"/>
  <c r="M20" i="14"/>
  <c r="T22" i="10"/>
  <c r="U16" i="10"/>
  <c r="T21" i="10"/>
  <c r="T35" i="6"/>
  <c r="T28" i="6"/>
  <c r="T3" i="6"/>
  <c r="U8" i="17"/>
  <c r="T8" i="6"/>
  <c r="U42" i="9"/>
  <c r="T43" i="9"/>
  <c r="T12" i="9"/>
  <c r="T24" i="9"/>
  <c r="T20" i="9"/>
  <c r="T19" i="9"/>
  <c r="T6" i="8"/>
  <c r="T91" i="8"/>
  <c r="T19" i="8"/>
  <c r="T64" i="8"/>
  <c r="U83" i="8"/>
  <c r="U11" i="8"/>
  <c r="T46" i="8"/>
  <c r="T4" i="4"/>
  <c r="T12" i="4"/>
  <c r="T24" i="4"/>
  <c r="T30" i="4"/>
  <c r="T63" i="8"/>
  <c r="T61" i="8"/>
  <c r="U36" i="8"/>
  <c r="U77" i="8"/>
  <c r="T50" i="8"/>
  <c r="T33" i="4"/>
  <c r="U41" i="4"/>
  <c r="T69" i="4"/>
  <c r="U61" i="4"/>
  <c r="T73" i="4"/>
  <c r="T78" i="4"/>
  <c r="U96" i="4"/>
  <c r="T101" i="4"/>
  <c r="T100" i="4"/>
  <c r="T82" i="4"/>
  <c r="T8" i="1"/>
  <c r="T15" i="1"/>
  <c r="T24" i="1"/>
  <c r="U199" i="1"/>
  <c r="T162" i="1"/>
  <c r="T123" i="1"/>
  <c r="U198" i="1"/>
  <c r="T187" i="1"/>
  <c r="U61" i="1"/>
  <c r="T131" i="1"/>
  <c r="T188" i="1"/>
  <c r="T117" i="1"/>
  <c r="T89" i="1"/>
  <c r="T70" i="1"/>
  <c r="U53" i="1"/>
  <c r="T36" i="1"/>
  <c r="T71" i="5"/>
  <c r="U57" i="5"/>
  <c r="T40" i="5"/>
  <c r="T186" i="1"/>
  <c r="T134" i="1"/>
  <c r="T96" i="1"/>
  <c r="U9" i="5"/>
  <c r="U17" i="5"/>
  <c r="T25" i="5"/>
  <c r="T100" i="1"/>
  <c r="T79" i="1"/>
  <c r="U56" i="1"/>
  <c r="T48" i="1"/>
  <c r="U30" i="1"/>
  <c r="U68" i="5"/>
  <c r="U47" i="5"/>
  <c r="U36" i="5"/>
  <c r="U13" i="6"/>
  <c r="U105" i="1"/>
  <c r="T57" i="6"/>
  <c r="T46" i="6"/>
  <c r="T9" i="17"/>
  <c r="T25" i="17"/>
  <c r="U3" i="5"/>
  <c r="U183" i="1"/>
  <c r="T45" i="6"/>
  <c r="T61" i="6"/>
  <c r="U72" i="6"/>
  <c r="U59" i="6"/>
  <c r="T95" i="4"/>
  <c r="U37" i="1"/>
  <c r="T150" i="1"/>
  <c r="U202" i="1"/>
  <c r="T203" i="1"/>
  <c r="T135" i="1"/>
  <c r="T82" i="1"/>
  <c r="T174" i="1"/>
  <c r="T76" i="1"/>
  <c r="T60" i="1"/>
  <c r="T43" i="1"/>
  <c r="T63" i="5"/>
  <c r="T59" i="5"/>
  <c r="U33" i="5"/>
  <c r="T132" i="1"/>
  <c r="T91" i="1"/>
  <c r="U14" i="5"/>
  <c r="U26" i="5"/>
  <c r="T103" i="1"/>
  <c r="U67" i="1"/>
  <c r="T52" i="1"/>
  <c r="T28" i="1"/>
  <c r="T52" i="5"/>
  <c r="U39" i="5"/>
  <c r="T15" i="6"/>
  <c r="U43" i="6"/>
  <c r="T65" i="6"/>
  <c r="T18" i="17"/>
  <c r="U149" i="1"/>
  <c r="U48" i="9"/>
  <c r="T3" i="8"/>
  <c r="U27" i="9"/>
  <c r="U16" i="4"/>
  <c r="U24" i="8"/>
  <c r="T58" i="8"/>
  <c r="T60" i="4"/>
  <c r="U91" i="4"/>
  <c r="T13" i="1"/>
  <c r="U184" i="1"/>
  <c r="T138" i="1"/>
  <c r="U93" i="1"/>
  <c r="T46" i="1"/>
  <c r="T37" i="5"/>
  <c r="U7" i="5"/>
  <c r="U77" i="1"/>
  <c r="U58" i="5"/>
  <c r="T26" i="6"/>
  <c r="T38" i="6"/>
  <c r="T71" i="6"/>
  <c r="I3" i="14"/>
  <c r="J3" i="14"/>
  <c r="K3" i="14"/>
  <c r="L3" i="14"/>
  <c r="N3" i="14"/>
  <c r="M3" i="14"/>
  <c r="I28" i="14"/>
  <c r="J28" i="14"/>
  <c r="K28" i="14"/>
  <c r="L28" i="14"/>
  <c r="N28" i="14"/>
  <c r="M28" i="14"/>
  <c r="U19" i="17"/>
  <c r="J14" i="14"/>
  <c r="K14" i="14"/>
  <c r="L14" i="14"/>
  <c r="N14" i="14"/>
  <c r="M14" i="14"/>
  <c r="I14" i="14"/>
  <c r="I24" i="14"/>
  <c r="J24" i="14"/>
  <c r="K24" i="14"/>
  <c r="L24" i="14"/>
  <c r="N24" i="14"/>
  <c r="M24" i="14"/>
  <c r="T27" i="10"/>
  <c r="U20" i="10"/>
  <c r="U8" i="10"/>
  <c r="U14" i="6"/>
  <c r="U10" i="17"/>
  <c r="V9" i="17" s="1"/>
  <c r="T29" i="9"/>
  <c r="U40" i="9"/>
  <c r="T38" i="9"/>
  <c r="T9" i="9"/>
  <c r="T23" i="9"/>
  <c r="T4" i="9"/>
  <c r="T14" i="9"/>
  <c r="U8" i="8"/>
  <c r="T5" i="8"/>
  <c r="T20" i="8"/>
  <c r="U27" i="8"/>
  <c r="U59" i="8"/>
  <c r="U12" i="8"/>
  <c r="T47" i="8"/>
  <c r="U7" i="4"/>
  <c r="U15" i="4"/>
  <c r="T22" i="4"/>
  <c r="T31" i="4"/>
  <c r="U18" i="8"/>
  <c r="U26" i="8"/>
  <c r="U79" i="8"/>
  <c r="U88" i="8"/>
  <c r="U5" i="4"/>
  <c r="T39" i="4"/>
  <c r="U48" i="4"/>
  <c r="U46" i="4"/>
  <c r="U65" i="4"/>
  <c r="U74" i="4"/>
  <c r="U80" i="4"/>
  <c r="U92" i="4"/>
  <c r="U99" i="4"/>
  <c r="T109" i="4"/>
  <c r="T5" i="1"/>
  <c r="T16" i="1"/>
  <c r="U25" i="1"/>
  <c r="V15" i="1" s="1"/>
  <c r="O15" i="1" s="1"/>
  <c r="U204" i="1"/>
  <c r="U112" i="1"/>
  <c r="U71" i="1"/>
  <c r="U46" i="5"/>
  <c r="U6" i="5"/>
  <c r="U81" i="1"/>
  <c r="U74" i="5"/>
  <c r="U120" i="1"/>
  <c r="V10" i="17"/>
  <c r="O10" i="17" s="1"/>
  <c r="T10" i="17"/>
  <c r="U24" i="10"/>
  <c r="U45" i="9"/>
  <c r="U49" i="9"/>
  <c r="U69" i="8"/>
  <c r="U54" i="8"/>
  <c r="T90" i="8"/>
  <c r="U95" i="8"/>
  <c r="U57" i="4"/>
  <c r="T94" i="4"/>
  <c r="U87" i="4"/>
  <c r="T127" i="1"/>
  <c r="U161" i="1"/>
  <c r="U75" i="1"/>
  <c r="U76" i="5"/>
  <c r="U2" i="5"/>
  <c r="U113" i="1"/>
  <c r="U34" i="1"/>
  <c r="T11" i="6"/>
  <c r="U50" i="6"/>
  <c r="E7" i="14"/>
  <c r="I12" i="14"/>
  <c r="J12" i="14"/>
  <c r="K12" i="14"/>
  <c r="L12" i="14"/>
  <c r="N12" i="14"/>
  <c r="M12" i="14"/>
  <c r="E2" i="15"/>
  <c r="E6" i="14"/>
  <c r="E16" i="14"/>
  <c r="E22" i="14"/>
  <c r="K2" i="15"/>
  <c r="L2" i="15"/>
  <c r="J2" i="15"/>
  <c r="M2" i="15"/>
  <c r="I2" i="15"/>
  <c r="N2" i="15"/>
  <c r="U12" i="10"/>
  <c r="T25" i="10"/>
  <c r="U28" i="10"/>
  <c r="U29" i="6"/>
  <c r="U53" i="9"/>
  <c r="T46" i="9"/>
  <c r="U29" i="8"/>
  <c r="U8" i="4"/>
  <c r="U33" i="8"/>
  <c r="U44" i="4"/>
  <c r="T83" i="4"/>
  <c r="T6" i="1"/>
  <c r="U179" i="1"/>
  <c r="T170" i="1"/>
  <c r="U83" i="1"/>
  <c r="U42" i="5"/>
  <c r="U19" i="5"/>
  <c r="U118" i="1"/>
  <c r="U51" i="5"/>
  <c r="T55" i="6"/>
  <c r="I17" i="18" l="1"/>
  <c r="M17" i="18"/>
  <c r="N17" i="18"/>
  <c r="L17" i="18"/>
  <c r="K17" i="18"/>
  <c r="J17" i="18"/>
  <c r="N18" i="18"/>
  <c r="I18" i="18"/>
  <c r="J18" i="18"/>
  <c r="M18" i="18"/>
  <c r="L18" i="18"/>
  <c r="K18" i="18"/>
  <c r="M15" i="18"/>
  <c r="L15" i="18"/>
  <c r="K15" i="18"/>
  <c r="N15" i="18"/>
  <c r="J15" i="18"/>
  <c r="I15" i="18"/>
  <c r="J2" i="18"/>
  <c r="I2" i="18"/>
  <c r="K2" i="18"/>
  <c r="L2" i="18"/>
  <c r="M16" i="18"/>
  <c r="J16" i="18"/>
  <c r="I16" i="18"/>
  <c r="K16" i="18"/>
  <c r="N16" i="18"/>
  <c r="L16" i="18"/>
  <c r="K8" i="18"/>
  <c r="I8" i="18"/>
  <c r="J8" i="18"/>
  <c r="N8" i="18"/>
  <c r="M8" i="18"/>
  <c r="L8" i="18"/>
  <c r="K7" i="18"/>
  <c r="L7" i="18"/>
  <c r="L11" i="18"/>
  <c r="H6" i="18"/>
  <c r="K11" i="18"/>
  <c r="I11" i="18"/>
  <c r="J7" i="18"/>
  <c r="J11" i="18"/>
  <c r="H12" i="18"/>
  <c r="M2" i="18"/>
  <c r="M7" i="18"/>
  <c r="J9" i="18"/>
  <c r="L9" i="18"/>
  <c r="K9" i="18"/>
  <c r="I9" i="18"/>
  <c r="N9" i="18"/>
  <c r="M9" i="18"/>
  <c r="N2" i="18"/>
  <c r="I7" i="18"/>
  <c r="N10" i="18"/>
  <c r="I10" i="18"/>
  <c r="K10" i="18"/>
  <c r="L10" i="18"/>
  <c r="J10" i="18"/>
  <c r="M10" i="18"/>
  <c r="K6" i="18"/>
  <c r="M6" i="18"/>
  <c r="L6" i="18"/>
  <c r="I6" i="18"/>
  <c r="J6" i="18"/>
  <c r="N6" i="18"/>
  <c r="J5" i="18"/>
  <c r="I5" i="18"/>
  <c r="K5" i="18"/>
  <c r="N5" i="18"/>
  <c r="M5" i="18"/>
  <c r="L5" i="18"/>
  <c r="J3" i="18"/>
  <c r="I3" i="18"/>
  <c r="K3" i="18"/>
  <c r="N3" i="18"/>
  <c r="M3" i="18"/>
  <c r="L3" i="18"/>
  <c r="K4" i="18"/>
  <c r="I4" i="18"/>
  <c r="J4" i="18"/>
  <c r="L4" i="18"/>
  <c r="N4" i="18"/>
  <c r="M4" i="18"/>
  <c r="V13" i="1"/>
  <c r="O13" i="1" s="1"/>
  <c r="V91" i="1"/>
  <c r="O91" i="1" s="1"/>
  <c r="V82" i="1"/>
  <c r="O82" i="1" s="1"/>
  <c r="V25" i="17"/>
  <c r="O25" i="17" s="1"/>
  <c r="V134" i="1"/>
  <c r="O134" i="1" s="1"/>
  <c r="V17" i="17"/>
  <c r="V27" i="1"/>
  <c r="V46" i="9"/>
  <c r="O46" i="9" s="1"/>
  <c r="V55" i="6"/>
  <c r="O55" i="6" s="1"/>
  <c r="V52" i="1"/>
  <c r="O52" i="1" s="1"/>
  <c r="V103" i="1"/>
  <c r="O103" i="1" s="1"/>
  <c r="V76" i="1"/>
  <c r="O76" i="1" s="1"/>
  <c r="V79" i="1"/>
  <c r="O79" i="1" s="1"/>
  <c r="V172" i="1"/>
  <c r="V21" i="17"/>
  <c r="V37" i="5"/>
  <c r="O37" i="5" s="1"/>
  <c r="V17" i="8"/>
  <c r="V8" i="6"/>
  <c r="V43" i="1"/>
  <c r="O43" i="1" s="1"/>
  <c r="V36" i="1"/>
  <c r="O36" i="1" s="1"/>
  <c r="V70" i="1"/>
  <c r="O70" i="1" s="1"/>
  <c r="V117" i="1"/>
  <c r="O117" i="1" s="1"/>
  <c r="V187" i="1"/>
  <c r="O187" i="1" s="1"/>
  <c r="V162" i="1"/>
  <c r="O162" i="1" s="1"/>
  <c r="V24" i="1"/>
  <c r="O24" i="1" s="1"/>
  <c r="V8" i="1"/>
  <c r="O8" i="1" s="1"/>
  <c r="V12" i="4"/>
  <c r="V5" i="1"/>
  <c r="O5" i="1" s="1"/>
  <c r="V23" i="9"/>
  <c r="O23" i="9" s="1"/>
  <c r="V46" i="1"/>
  <c r="O46" i="1" s="1"/>
  <c r="V203" i="1"/>
  <c r="O203" i="1" s="1"/>
  <c r="V48" i="1"/>
  <c r="O48" i="1" s="1"/>
  <c r="V89" i="1"/>
  <c r="O89" i="1" s="1"/>
  <c r="V155" i="1"/>
  <c r="O155" i="1" s="1"/>
  <c r="V8" i="5"/>
  <c r="V70" i="5"/>
  <c r="V25" i="5"/>
  <c r="V13" i="6"/>
  <c r="V21" i="6"/>
  <c r="V11" i="6"/>
  <c r="O11" i="6" s="1"/>
  <c r="V65" i="6"/>
  <c r="O65" i="6" s="1"/>
  <c r="V15" i="6"/>
  <c r="O15" i="6" s="1"/>
  <c r="V42" i="6"/>
  <c r="V57" i="6"/>
  <c r="V25" i="6"/>
  <c r="V33" i="6"/>
  <c r="V84" i="4"/>
  <c r="V60" i="4"/>
  <c r="V8" i="9"/>
  <c r="V49" i="9"/>
  <c r="V20" i="9"/>
  <c r="V27" i="10"/>
  <c r="V21" i="10"/>
  <c r="V25" i="10"/>
  <c r="O25" i="10" s="1"/>
  <c r="V2" i="10"/>
  <c r="AK10" i="10" s="1"/>
  <c r="O8" i="6"/>
  <c r="O17" i="8"/>
  <c r="O9" i="17"/>
  <c r="O84" i="4"/>
  <c r="O49" i="9"/>
  <c r="O42" i="6"/>
  <c r="AK23" i="10"/>
  <c r="AL10" i="10"/>
  <c r="AP27" i="10"/>
  <c r="AP20" i="10"/>
  <c r="AQ12" i="10"/>
  <c r="AQ28" i="10"/>
  <c r="AN13" i="10"/>
  <c r="AP11" i="10"/>
  <c r="AM26" i="10"/>
  <c r="AL15" i="10"/>
  <c r="AO14" i="10"/>
  <c r="AN7" i="10"/>
  <c r="AL17" i="10"/>
  <c r="AJ4" i="10"/>
  <c r="AP24" i="10"/>
  <c r="AQ4" i="10"/>
  <c r="AN5" i="10"/>
  <c r="AJ21" i="10"/>
  <c r="AP6" i="10"/>
  <c r="AM22" i="10"/>
  <c r="AO21" i="10"/>
  <c r="AK9" i="10"/>
  <c r="AK24" i="10"/>
  <c r="AN20" i="10"/>
  <c r="AP12" i="10"/>
  <c r="AP28" i="10"/>
  <c r="AJ26" i="10"/>
  <c r="AQ13" i="10"/>
  <c r="AO11" i="10"/>
  <c r="AQ26" i="10"/>
  <c r="AN3" i="10"/>
  <c r="AO15" i="10"/>
  <c r="AP16" i="10"/>
  <c r="AM19" i="10"/>
  <c r="AJ7" i="10"/>
  <c r="AO9" i="10"/>
  <c r="AO24" i="10"/>
  <c r="AL14" i="10"/>
  <c r="AL13" i="10"/>
  <c r="AJ11" i="10"/>
  <c r="AP26" i="10"/>
  <c r="AM3" i="10"/>
  <c r="AJ15" i="10"/>
  <c r="AN16" i="10"/>
  <c r="AL19" i="10"/>
  <c r="AK7" i="10"/>
  <c r="AM25" i="10"/>
  <c r="AQ19" i="10"/>
  <c r="O57" i="6"/>
  <c r="O33" i="6"/>
  <c r="O27" i="10"/>
  <c r="O8" i="5"/>
  <c r="O21" i="10"/>
  <c r="O20" i="9"/>
  <c r="O17" i="17"/>
  <c r="O13" i="6"/>
  <c r="O27" i="1"/>
  <c r="O21" i="6"/>
  <c r="O12" i="4"/>
  <c r="O25" i="5"/>
  <c r="O60" i="4"/>
  <c r="O70" i="5"/>
  <c r="O172" i="1"/>
  <c r="O25" i="6"/>
  <c r="O21" i="17"/>
  <c r="O8" i="9"/>
  <c r="V45" i="6"/>
  <c r="V40" i="5"/>
  <c r="V33" i="4"/>
  <c r="V30" i="4"/>
  <c r="V6" i="8"/>
  <c r="V28" i="6"/>
  <c r="V65" i="5"/>
  <c r="V24" i="5"/>
  <c r="V16" i="5"/>
  <c r="V106" i="1"/>
  <c r="V64" i="4"/>
  <c r="V16" i="9"/>
  <c r="V190" i="1"/>
  <c r="V44" i="1"/>
  <c r="V139" i="1"/>
  <c r="V9" i="1"/>
  <c r="V23" i="8"/>
  <c r="V183" i="1"/>
  <c r="V105" i="1"/>
  <c r="V57" i="5"/>
  <c r="V41" i="4"/>
  <c r="V83" i="8"/>
  <c r="V60" i="6"/>
  <c r="V85" i="4"/>
  <c r="V44" i="6"/>
  <c r="V19" i="6"/>
  <c r="V50" i="5"/>
  <c r="V74" i="1"/>
  <c r="V12" i="5"/>
  <c r="V66" i="5"/>
  <c r="V84" i="1"/>
  <c r="V110" i="1"/>
  <c r="V166" i="1"/>
  <c r="V200" i="1"/>
  <c r="V106" i="4"/>
  <c r="V62" i="4"/>
  <c r="V7" i="9"/>
  <c r="V27" i="4"/>
  <c r="V47" i="6"/>
  <c r="V63" i="1"/>
  <c r="V34" i="8"/>
  <c r="V63" i="4"/>
  <c r="V40" i="8"/>
  <c r="V41" i="8"/>
  <c r="V20" i="6"/>
  <c r="V17" i="10"/>
  <c r="V62" i="1"/>
  <c r="V49" i="4"/>
  <c r="V16" i="6"/>
  <c r="V58" i="1"/>
  <c r="V115" i="1"/>
  <c r="V78" i="1"/>
  <c r="V98" i="1"/>
  <c r="V158" i="1"/>
  <c r="V133" i="1"/>
  <c r="V39" i="1"/>
  <c r="V54" i="1"/>
  <c r="V5" i="5"/>
  <c r="V61" i="5"/>
  <c r="V126" i="1"/>
  <c r="V192" i="1"/>
  <c r="V67" i="4"/>
  <c r="V56" i="4"/>
  <c r="V53" i="8"/>
  <c r="V85" i="8"/>
  <c r="V15" i="8"/>
  <c r="V34" i="9"/>
  <c r="V129" i="1"/>
  <c r="V94" i="8"/>
  <c r="V39" i="6"/>
  <c r="V70" i="4"/>
  <c r="V66" i="4"/>
  <c r="V23" i="4"/>
  <c r="V51" i="8"/>
  <c r="V9" i="8"/>
  <c r="V118" i="1"/>
  <c r="V29" i="8"/>
  <c r="V53" i="9"/>
  <c r="V12" i="10"/>
  <c r="V2" i="5"/>
  <c r="V57" i="4"/>
  <c r="V69" i="8"/>
  <c r="V74" i="5"/>
  <c r="V71" i="1"/>
  <c r="V99" i="4"/>
  <c r="V65" i="4"/>
  <c r="V46" i="4"/>
  <c r="V88" i="8"/>
  <c r="V15" i="4"/>
  <c r="V39" i="9"/>
  <c r="V5" i="9"/>
  <c r="V8" i="10"/>
  <c r="V68" i="6"/>
  <c r="V76" i="4"/>
  <c r="V28" i="17"/>
  <c r="V48" i="5"/>
  <c r="V72" i="5"/>
  <c r="V72" i="6"/>
  <c r="V44" i="5"/>
  <c r="V13" i="5"/>
  <c r="V12" i="1"/>
  <c r="V56" i="8"/>
  <c r="V55" i="9"/>
  <c r="V9" i="10"/>
  <c r="V54" i="6"/>
  <c r="V89" i="4"/>
  <c r="V7" i="6"/>
  <c r="V119" i="1"/>
  <c r="V10" i="6"/>
  <c r="V32" i="1"/>
  <c r="V47" i="1"/>
  <c r="V137" i="1"/>
  <c r="V7" i="1"/>
  <c r="V44" i="8"/>
  <c r="V20" i="4"/>
  <c r="V21" i="9"/>
  <c r="V52" i="9"/>
  <c r="V157" i="1"/>
  <c r="V65" i="8"/>
  <c r="V9" i="6"/>
  <c r="V39" i="4"/>
  <c r="V101" i="4"/>
  <c r="V46" i="8"/>
  <c r="V12" i="9"/>
  <c r="V35" i="6"/>
  <c r="V53" i="5"/>
  <c r="V36" i="6"/>
  <c r="V10" i="8"/>
  <c r="V86" i="4"/>
  <c r="V74" i="8"/>
  <c r="V7" i="5"/>
  <c r="V24" i="8"/>
  <c r="V2" i="6"/>
  <c r="V39" i="5"/>
  <c r="V33" i="5"/>
  <c r="V42" i="9"/>
  <c r="V83" i="4"/>
  <c r="V90" i="8"/>
  <c r="V109" i="4"/>
  <c r="V47" i="8"/>
  <c r="V20" i="8"/>
  <c r="V29" i="9"/>
  <c r="V26" i="6"/>
  <c r="V28" i="1"/>
  <c r="V132" i="1"/>
  <c r="V59" i="5"/>
  <c r="V60" i="1"/>
  <c r="V135" i="1"/>
  <c r="V61" i="6"/>
  <c r="V46" i="6"/>
  <c r="V100" i="1"/>
  <c r="V186" i="1"/>
  <c r="V131" i="1"/>
  <c r="V100" i="4"/>
  <c r="V69" i="4"/>
  <c r="V63" i="8"/>
  <c r="V4" i="4"/>
  <c r="V91" i="8"/>
  <c r="V24" i="9"/>
  <c r="V3" i="6"/>
  <c r="V22" i="10"/>
  <c r="V108" i="1"/>
  <c r="V60" i="8"/>
  <c r="V55" i="8"/>
  <c r="V48" i="6"/>
  <c r="V97" i="1"/>
  <c r="V80" i="5"/>
  <c r="V93" i="4"/>
  <c r="V7" i="8"/>
  <c r="V6" i="10"/>
  <c r="V159" i="1"/>
  <c r="V19" i="4"/>
  <c r="V30" i="5"/>
  <c r="V18" i="1"/>
  <c r="V52" i="8"/>
  <c r="V17" i="4"/>
  <c r="V77" i="1"/>
  <c r="V91" i="4"/>
  <c r="V48" i="9"/>
  <c r="V63" i="6"/>
  <c r="V14" i="5"/>
  <c r="V68" i="5"/>
  <c r="V17" i="5"/>
  <c r="V9" i="5"/>
  <c r="V198" i="1"/>
  <c r="V61" i="4"/>
  <c r="V11" i="8"/>
  <c r="V67" i="6"/>
  <c r="V189" i="1"/>
  <c r="V49" i="6"/>
  <c r="V20" i="5"/>
  <c r="V35" i="5"/>
  <c r="V142" i="1"/>
  <c r="V144" i="1"/>
  <c r="V11" i="1"/>
  <c r="V3" i="1"/>
  <c r="V90" i="4"/>
  <c r="V34" i="4"/>
  <c r="V9" i="4"/>
  <c r="V14" i="8"/>
  <c r="V33" i="9"/>
  <c r="V33" i="1"/>
  <c r="V14" i="10"/>
  <c r="V124" i="1"/>
  <c r="V66" i="6"/>
  <c r="V2" i="4"/>
  <c r="V70" i="8"/>
  <c r="V3" i="9"/>
  <c r="V5" i="6"/>
  <c r="V23" i="17"/>
  <c r="V8" i="17"/>
  <c r="V7" i="17"/>
  <c r="V12" i="17"/>
  <c r="V3" i="17"/>
  <c r="V20" i="17"/>
  <c r="V16" i="17"/>
  <c r="V19" i="17"/>
  <c r="V11" i="17"/>
  <c r="V27" i="17"/>
  <c r="V15" i="17"/>
  <c r="V24" i="17"/>
  <c r="V4" i="17"/>
  <c r="V111" i="1"/>
  <c r="V64" i="5"/>
  <c r="V50" i="1"/>
  <c r="V21" i="8"/>
  <c r="V10" i="5"/>
  <c r="V99" i="1"/>
  <c r="V30" i="6"/>
  <c r="V80" i="1"/>
  <c r="V164" i="1"/>
  <c r="V191" i="1"/>
  <c r="V206" i="1"/>
  <c r="V146" i="1"/>
  <c r="V108" i="4"/>
  <c r="V68" i="4"/>
  <c r="V18" i="4"/>
  <c r="V72" i="8"/>
  <c r="V51" i="9"/>
  <c r="V136" i="1"/>
  <c r="V15" i="10"/>
  <c r="V11" i="5"/>
  <c r="V29" i="5"/>
  <c r="V10" i="1"/>
  <c r="V18" i="9"/>
  <c r="V22" i="17"/>
  <c r="V57" i="1"/>
  <c r="V4" i="5"/>
  <c r="V88" i="4"/>
  <c r="V43" i="4"/>
  <c r="V92" i="8"/>
  <c r="V25" i="4"/>
  <c r="V22" i="8"/>
  <c r="V23" i="10"/>
  <c r="V104" i="4"/>
  <c r="V62" i="8"/>
  <c r="V3" i="4"/>
  <c r="V47" i="9"/>
  <c r="V24" i="6"/>
  <c r="V51" i="5"/>
  <c r="V83" i="1"/>
  <c r="V179" i="1"/>
  <c r="V8" i="4"/>
  <c r="V28" i="10"/>
  <c r="V113" i="1"/>
  <c r="V87" i="4"/>
  <c r="V54" i="8"/>
  <c r="V25" i="1"/>
  <c r="V74" i="4"/>
  <c r="V5" i="4"/>
  <c r="V18" i="8"/>
  <c r="V59" i="8"/>
  <c r="V27" i="8"/>
  <c r="V17" i="9"/>
  <c r="V14" i="6"/>
  <c r="V107" i="4"/>
  <c r="V149" i="1"/>
  <c r="V26" i="17"/>
  <c r="V6" i="6"/>
  <c r="V178" i="1"/>
  <c r="V59" i="6"/>
  <c r="V62" i="6"/>
  <c r="V4" i="6"/>
  <c r="V32" i="5"/>
  <c r="V102" i="1"/>
  <c r="V30" i="8"/>
  <c r="V66" i="8"/>
  <c r="V3" i="10"/>
  <c r="V143" i="1"/>
  <c r="V50" i="9"/>
  <c r="V56" i="6"/>
  <c r="V67" i="5"/>
  <c r="V107" i="1"/>
  <c r="V128" i="1"/>
  <c r="V78" i="5"/>
  <c r="V55" i="1"/>
  <c r="V2" i="1"/>
  <c r="V23" i="1"/>
  <c r="V103" i="4"/>
  <c r="V54" i="4"/>
  <c r="V36" i="4"/>
  <c r="V16" i="8"/>
  <c r="V29" i="4"/>
  <c r="V84" i="8"/>
  <c r="V12" i="6"/>
  <c r="V18" i="6"/>
  <c r="V87" i="8"/>
  <c r="V94" i="4"/>
  <c r="V14" i="9"/>
  <c r="V52" i="5"/>
  <c r="V61" i="8"/>
  <c r="V23" i="5"/>
  <c r="V77" i="4"/>
  <c r="V87" i="1"/>
  <c r="V40" i="1"/>
  <c r="V13" i="8"/>
  <c r="V68" i="1"/>
  <c r="V77" i="5"/>
  <c r="V98" i="4"/>
  <c r="V97" i="4"/>
  <c r="V35" i="4"/>
  <c r="V28" i="4"/>
  <c r="V40" i="9"/>
  <c r="V58" i="5"/>
  <c r="V184" i="1"/>
  <c r="V27" i="9"/>
  <c r="V14" i="17"/>
  <c r="V43" i="6"/>
  <c r="V26" i="5"/>
  <c r="V37" i="1"/>
  <c r="V69" i="6"/>
  <c r="V5" i="17"/>
  <c r="V36" i="5"/>
  <c r="V47" i="5"/>
  <c r="V56" i="1"/>
  <c r="V61" i="1"/>
  <c r="V96" i="4"/>
  <c r="V36" i="8"/>
  <c r="V16" i="10"/>
  <c r="V69" i="1"/>
  <c r="V32" i="9"/>
  <c r="V58" i="6"/>
  <c r="V195" i="1"/>
  <c r="V73" i="5"/>
  <c r="V27" i="5"/>
  <c r="V163" i="1"/>
  <c r="V49" i="1"/>
  <c r="V65" i="1"/>
  <c r="V125" i="1"/>
  <c r="V181" i="1"/>
  <c r="V20" i="1"/>
  <c r="V102" i="4"/>
  <c r="V31" i="8"/>
  <c r="V31" i="9"/>
  <c r="V94" i="1"/>
  <c r="V145" i="1"/>
  <c r="V26" i="10"/>
  <c r="V27" i="6"/>
  <c r="V37" i="4"/>
  <c r="V81" i="8"/>
  <c r="V51" i="4"/>
  <c r="V42" i="4"/>
  <c r="V14" i="4"/>
  <c r="V25" i="8"/>
  <c r="V22" i="6"/>
  <c r="V5" i="10"/>
  <c r="V171" i="1"/>
  <c r="V6" i="4"/>
  <c r="V52" i="6"/>
  <c r="V151" i="1"/>
  <c r="V18" i="5"/>
  <c r="V22" i="1"/>
  <c r="V59" i="1"/>
  <c r="V169" i="1"/>
  <c r="V154" i="1"/>
  <c r="V53" i="6"/>
  <c r="V49" i="5"/>
  <c r="V73" i="1"/>
  <c r="V173" i="1"/>
  <c r="V34" i="5"/>
  <c r="V64" i="1"/>
  <c r="V165" i="1"/>
  <c r="V4" i="1"/>
  <c r="V79" i="4"/>
  <c r="V75" i="4"/>
  <c r="V50" i="4"/>
  <c r="V40" i="4"/>
  <c r="V26" i="4"/>
  <c r="V32" i="8"/>
  <c r="V2" i="8"/>
  <c r="V41" i="9"/>
  <c r="V22" i="9"/>
  <c r="V35" i="1"/>
  <c r="V147" i="1"/>
  <c r="V78" i="8"/>
  <c r="V101" i="1"/>
  <c r="V70" i="6"/>
  <c r="V47" i="4"/>
  <c r="V71" i="8"/>
  <c r="V38" i="8"/>
  <c r="V18" i="10"/>
  <c r="V177" i="1"/>
  <c r="V14" i="1"/>
  <c r="V44" i="9"/>
  <c r="V11" i="10"/>
  <c r="V42" i="5"/>
  <c r="V33" i="8"/>
  <c r="V34" i="1"/>
  <c r="V75" i="1"/>
  <c r="V161" i="1"/>
  <c r="V45" i="9"/>
  <c r="V120" i="1"/>
  <c r="V6" i="5"/>
  <c r="V46" i="5"/>
  <c r="V204" i="1"/>
  <c r="V48" i="4"/>
  <c r="V26" i="8"/>
  <c r="V12" i="8"/>
  <c r="V25" i="9"/>
  <c r="V26" i="9"/>
  <c r="V10" i="9"/>
  <c r="V23" i="6"/>
  <c r="V86" i="1"/>
  <c r="V26" i="1"/>
  <c r="V37" i="6"/>
  <c r="V13" i="17"/>
  <c r="V29" i="1"/>
  <c r="V89" i="8"/>
  <c r="V31" i="6"/>
  <c r="V79" i="5"/>
  <c r="V43" i="8"/>
  <c r="V45" i="5"/>
  <c r="V92" i="1"/>
  <c r="V85" i="1"/>
  <c r="V196" i="1"/>
  <c r="V110" i="4"/>
  <c r="V45" i="4"/>
  <c r="V35" i="8"/>
  <c r="V57" i="8"/>
  <c r="V2" i="9"/>
  <c r="V7" i="10"/>
  <c r="V167" i="1"/>
  <c r="V10" i="4"/>
  <c r="V4" i="8"/>
  <c r="V28" i="9"/>
  <c r="V37" i="9"/>
  <c r="V13" i="9"/>
  <c r="V22" i="4"/>
  <c r="V4" i="9"/>
  <c r="V38" i="9"/>
  <c r="V38" i="6"/>
  <c r="V3" i="8"/>
  <c r="V18" i="17"/>
  <c r="V95" i="4"/>
  <c r="V82" i="4"/>
  <c r="V19" i="8"/>
  <c r="V76" i="8"/>
  <c r="V2" i="17"/>
  <c r="V170" i="1"/>
  <c r="V6" i="1"/>
  <c r="V127" i="1"/>
  <c r="V16" i="1"/>
  <c r="V31" i="4"/>
  <c r="V5" i="8"/>
  <c r="V9" i="9"/>
  <c r="V71" i="6"/>
  <c r="V138" i="1"/>
  <c r="V58" i="8"/>
  <c r="V63" i="5"/>
  <c r="V174" i="1"/>
  <c r="V150" i="1"/>
  <c r="V96" i="1"/>
  <c r="V71" i="5"/>
  <c r="V188" i="1"/>
  <c r="V123" i="1"/>
  <c r="V78" i="4"/>
  <c r="V73" i="4"/>
  <c r="V50" i="8"/>
  <c r="V24" i="4"/>
  <c r="V64" i="8"/>
  <c r="V19" i="9"/>
  <c r="V43" i="9"/>
  <c r="V51" i="1"/>
  <c r="V109" i="1"/>
  <c r="V11" i="4"/>
  <c r="V32" i="6"/>
  <c r="V66" i="1"/>
  <c r="V182" i="1"/>
  <c r="V17" i="6"/>
  <c r="V193" i="1"/>
  <c r="V21" i="1"/>
  <c r="V42" i="8"/>
  <c r="V121" i="1"/>
  <c r="V17" i="1"/>
  <c r="V105" i="4"/>
  <c r="V35" i="9"/>
  <c r="V24" i="10"/>
  <c r="V22" i="5"/>
  <c r="V140" i="1"/>
  <c r="V185" i="1"/>
  <c r="V201" i="1"/>
  <c r="V111" i="4"/>
  <c r="V55" i="4"/>
  <c r="V73" i="8"/>
  <c r="V68" i="8"/>
  <c r="V64" i="6"/>
  <c r="V93" i="1"/>
  <c r="V16" i="4"/>
  <c r="V67" i="1"/>
  <c r="V202" i="1"/>
  <c r="V3" i="5"/>
  <c r="V30" i="1"/>
  <c r="V53" i="1"/>
  <c r="V199" i="1"/>
  <c r="V77" i="8"/>
  <c r="V31" i="5"/>
  <c r="V38" i="4"/>
  <c r="V60" i="5"/>
  <c r="V95" i="1"/>
  <c r="V122" i="1"/>
  <c r="V31" i="1"/>
  <c r="V205" i="1"/>
  <c r="V148" i="1"/>
  <c r="V48" i="8"/>
  <c r="V37" i="8"/>
  <c r="V82" i="8"/>
  <c r="V36" i="9"/>
  <c r="V54" i="5"/>
  <c r="V15" i="5"/>
  <c r="V71" i="4"/>
  <c r="V11" i="9"/>
  <c r="V130" i="1"/>
  <c r="V58" i="4"/>
  <c r="V80" i="8"/>
  <c r="V67" i="8"/>
  <c r="V4" i="10"/>
  <c r="V21" i="5"/>
  <c r="V168" i="1"/>
  <c r="V180" i="1"/>
  <c r="V86" i="8"/>
  <c r="V6" i="17"/>
  <c r="V176" i="1"/>
  <c r="V41" i="5"/>
  <c r="V175" i="1"/>
  <c r="V116" i="1"/>
  <c r="V153" i="1"/>
  <c r="V45" i="1"/>
  <c r="V141" i="1"/>
  <c r="V38" i="1"/>
  <c r="V19" i="1"/>
  <c r="V72" i="4"/>
  <c r="V75" i="8"/>
  <c r="V30" i="9"/>
  <c r="V54" i="9"/>
  <c r="V19" i="10"/>
  <c r="V114" i="1"/>
  <c r="V88" i="1"/>
  <c r="V21" i="4"/>
  <c r="V51" i="6"/>
  <c r="V28" i="5"/>
  <c r="V41" i="1"/>
  <c r="V55" i="5"/>
  <c r="V160" i="1"/>
  <c r="V28" i="8"/>
  <c r="V6" i="9"/>
  <c r="V81" i="4"/>
  <c r="V59" i="4"/>
  <c r="V93" i="8"/>
  <c r="V15" i="9"/>
  <c r="V19" i="5"/>
  <c r="V44" i="4"/>
  <c r="V29" i="6"/>
  <c r="V50" i="6"/>
  <c r="V76" i="5"/>
  <c r="V95" i="8"/>
  <c r="V81" i="1"/>
  <c r="V112" i="1"/>
  <c r="V92" i="4"/>
  <c r="V80" i="4"/>
  <c r="V79" i="8"/>
  <c r="V7" i="4"/>
  <c r="V8" i="8"/>
  <c r="V20" i="10"/>
  <c r="V43" i="5"/>
  <c r="V42" i="1"/>
  <c r="V32" i="4"/>
  <c r="V69" i="5"/>
  <c r="V194" i="1"/>
  <c r="V40" i="6"/>
  <c r="V41" i="6"/>
  <c r="V34" i="6"/>
  <c r="V75" i="5"/>
  <c r="V90" i="1"/>
  <c r="V56" i="5"/>
  <c r="V49" i="8"/>
  <c r="V39" i="8"/>
  <c r="V13" i="4"/>
  <c r="V10" i="10"/>
  <c r="V62" i="5"/>
  <c r="V52" i="4"/>
  <c r="V156" i="1"/>
  <c r="V104" i="1"/>
  <c r="V38" i="5"/>
  <c r="V197" i="1"/>
  <c r="V72" i="1"/>
  <c r="V152" i="1"/>
  <c r="V53" i="4"/>
  <c r="V45" i="8"/>
  <c r="V13" i="10"/>
  <c r="I12" i="18" l="1"/>
  <c r="M12" i="18"/>
  <c r="L12" i="18"/>
  <c r="AA14" i="18" s="1"/>
  <c r="J12" i="18"/>
  <c r="Y12" i="18" s="1"/>
  <c r="K12" i="18"/>
  <c r="N12" i="18"/>
  <c r="AA12" i="18"/>
  <c r="X11" i="18"/>
  <c r="Z11" i="18"/>
  <c r="Z13" i="18"/>
  <c r="AC18" i="18"/>
  <c r="AC17" i="18"/>
  <c r="AC14" i="18"/>
  <c r="AC16" i="18"/>
  <c r="AC15" i="18"/>
  <c r="AB16" i="18"/>
  <c r="AB15" i="18"/>
  <c r="AB18" i="18"/>
  <c r="AB17" i="18"/>
  <c r="AB14" i="18"/>
  <c r="Z14" i="18"/>
  <c r="AC13" i="18"/>
  <c r="AC12" i="18"/>
  <c r="AC11" i="18"/>
  <c r="X12" i="18"/>
  <c r="AA13" i="18"/>
  <c r="AB13" i="18"/>
  <c r="AB12" i="18"/>
  <c r="AB11" i="18"/>
  <c r="AA11" i="18"/>
  <c r="Z10" i="18"/>
  <c r="Z12" i="18"/>
  <c r="AA10" i="18"/>
  <c r="AB10" i="18"/>
  <c r="AB7" i="18"/>
  <c r="AC5" i="18"/>
  <c r="Z9" i="18"/>
  <c r="X5" i="18"/>
  <c r="AA2" i="18"/>
  <c r="AB6" i="18"/>
  <c r="AB9" i="18"/>
  <c r="AC7" i="18"/>
  <c r="AA7" i="18"/>
  <c r="X8" i="18"/>
  <c r="X9" i="18"/>
  <c r="AA3" i="18"/>
  <c r="AC10" i="18"/>
  <c r="AC9" i="18"/>
  <c r="X10" i="18"/>
  <c r="Z3" i="18"/>
  <c r="Z4" i="18"/>
  <c r="AC8" i="18"/>
  <c r="AA5" i="18"/>
  <c r="AB4" i="18"/>
  <c r="AB5" i="18"/>
  <c r="X7" i="18"/>
  <c r="Z6" i="18"/>
  <c r="Y6" i="18"/>
  <c r="X6" i="18"/>
  <c r="Z5" i="18"/>
  <c r="X2" i="18"/>
  <c r="X4" i="18"/>
  <c r="AC2" i="18"/>
  <c r="AB8" i="18"/>
  <c r="Z7" i="18"/>
  <c r="AC6" i="18"/>
  <c r="Y3" i="18"/>
  <c r="AC4" i="18"/>
  <c r="S4" i="18" s="1"/>
  <c r="AB3" i="18"/>
  <c r="AC3" i="18"/>
  <c r="X3" i="18"/>
  <c r="Z2" i="18"/>
  <c r="AB2" i="18"/>
  <c r="AK18" i="10"/>
  <c r="AL23" i="10"/>
  <c r="AK3" i="10"/>
  <c r="AN14" i="10"/>
  <c r="AN8" i="10"/>
  <c r="AK6" i="10"/>
  <c r="AQ11" i="10"/>
  <c r="AO13" i="10"/>
  <c r="AP14" i="10"/>
  <c r="AL11" i="10"/>
  <c r="AJ13" i="10"/>
  <c r="AQ20" i="10"/>
  <c r="AM28" i="10"/>
  <c r="AM12" i="10"/>
  <c r="AJ20" i="10"/>
  <c r="AJ8" i="10"/>
  <c r="AL27" i="10"/>
  <c r="AN9" i="10"/>
  <c r="AO25" i="10"/>
  <c r="AO4" i="10"/>
  <c r="AM11" i="10"/>
  <c r="AK13" i="10"/>
  <c r="AJ14" i="10"/>
  <c r="AN28" i="10"/>
  <c r="AN12" i="10"/>
  <c r="AL20" i="10"/>
  <c r="AO8" i="10"/>
  <c r="AQ27" i="10"/>
  <c r="AM10" i="10"/>
  <c r="AP21" i="10"/>
  <c r="AN22" i="10"/>
  <c r="AQ6" i="10"/>
  <c r="AK25" i="10"/>
  <c r="AK4" i="10"/>
  <c r="AO17" i="10"/>
  <c r="AP23" i="10"/>
  <c r="AJ2" i="10"/>
  <c r="AJ17" i="10"/>
  <c r="AQ25" i="10"/>
  <c r="AL7" i="10"/>
  <c r="AK19" i="10"/>
  <c r="AJ25" i="10"/>
  <c r="AM15" i="10"/>
  <c r="AL3" i="10"/>
  <c r="AN26" i="10"/>
  <c r="AO5" i="10"/>
  <c r="AO10" i="10"/>
  <c r="AK28" i="10"/>
  <c r="AK12" i="10"/>
  <c r="AP10" i="10"/>
  <c r="AP8" i="10"/>
  <c r="AN27" i="10"/>
  <c r="AQ9" i="10"/>
  <c r="AQ21" i="10"/>
  <c r="AP22" i="10"/>
  <c r="AJ9" i="10"/>
  <c r="AN18" i="10"/>
  <c r="AL5" i="10"/>
  <c r="AN4" i="10"/>
  <c r="AK16" i="10"/>
  <c r="AK2" i="10"/>
  <c r="AQ8" i="10"/>
  <c r="AO27" i="10"/>
  <c r="AJ10" i="10"/>
  <c r="AL8" i="10"/>
  <c r="AQ22" i="10"/>
  <c r="AL9" i="10"/>
  <c r="AM21" i="10"/>
  <c r="AJ22" i="10"/>
  <c r="AM6" i="10"/>
  <c r="AJ18" i="10"/>
  <c r="AN24" i="10"/>
  <c r="AQ2" i="10"/>
  <c r="AO26" i="10"/>
  <c r="AO7" i="10"/>
  <c r="AM8" i="10"/>
  <c r="AJ27" i="10"/>
  <c r="AM9" i="10"/>
  <c r="AN21" i="10"/>
  <c r="AL22" i="10"/>
  <c r="AN6" i="10"/>
  <c r="AO18" i="10"/>
  <c r="AM5" i="10"/>
  <c r="AP4" i="10"/>
  <c r="AP17" i="10"/>
  <c r="AQ23" i="10"/>
  <c r="AL2" i="10"/>
  <c r="AK26" i="10"/>
  <c r="AP15" i="10"/>
  <c r="AO3" i="10"/>
  <c r="AJ16" i="10"/>
  <c r="AK15" i="10"/>
  <c r="AJ3" i="10"/>
  <c r="AL26" i="10"/>
  <c r="AK11" i="10"/>
  <c r="AM13" i="10"/>
  <c r="AM14" i="10"/>
  <c r="AL28" i="10"/>
  <c r="AL12" i="10"/>
  <c r="AQ10" i="10"/>
  <c r="AO23" i="10"/>
  <c r="AO6" i="10"/>
  <c r="AK21" i="10"/>
  <c r="AP5" i="10"/>
  <c r="AJ6" i="10"/>
  <c r="AP18" i="10"/>
  <c r="AQ24" i="10"/>
  <c r="AL4" i="10"/>
  <c r="AQ17" i="10"/>
  <c r="AJ24" i="10"/>
  <c r="AM2" i="10"/>
  <c r="AN19" i="10"/>
  <c r="AN25" i="10"/>
  <c r="AK27" i="10"/>
  <c r="AK14" i="10"/>
  <c r="AQ18" i="10"/>
  <c r="AJ5" i="10"/>
  <c r="AM4" i="10"/>
  <c r="AL18" i="10"/>
  <c r="AL24" i="10"/>
  <c r="AN2" i="10"/>
  <c r="AM17" i="10"/>
  <c r="AM23" i="10"/>
  <c r="AP7" i="10"/>
  <c r="AJ19" i="10"/>
  <c r="AQ16" i="10"/>
  <c r="AO22" i="10"/>
  <c r="AO20" i="10"/>
  <c r="O2" i="10"/>
  <c r="AM18" i="10"/>
  <c r="AM24" i="10"/>
  <c r="AP2" i="10"/>
  <c r="AN17" i="10"/>
  <c r="AN23" i="10"/>
  <c r="AQ7" i="10"/>
  <c r="AO19" i="10"/>
  <c r="AP25" i="10"/>
  <c r="AQ15" i="10"/>
  <c r="AP3" i="10"/>
  <c r="AL16" i="10"/>
  <c r="AK22" i="10"/>
  <c r="AK20" i="10"/>
  <c r="AO28" i="10"/>
  <c r="AO12" i="10"/>
  <c r="AM20" i="10"/>
  <c r="AJ28" i="10"/>
  <c r="AJ12" i="10"/>
  <c r="AN10" i="10"/>
  <c r="AK8" i="10"/>
  <c r="AM27" i="10"/>
  <c r="AP9" i="10"/>
  <c r="AL21" i="10"/>
  <c r="AQ5" i="10"/>
  <c r="AL6" i="10"/>
  <c r="AO16" i="10"/>
  <c r="AO2" i="10"/>
  <c r="AK17" i="10"/>
  <c r="AJ23" i="10"/>
  <c r="AM7" i="10"/>
  <c r="AP19" i="10"/>
  <c r="AL25" i="10"/>
  <c r="AN15" i="10"/>
  <c r="AQ3" i="10"/>
  <c r="AM16" i="10"/>
  <c r="AN11" i="10"/>
  <c r="AP13" i="10"/>
  <c r="AQ14" i="10"/>
  <c r="AK5" i="10"/>
  <c r="O13" i="4"/>
  <c r="O42" i="1"/>
  <c r="O39" i="8"/>
  <c r="O194" i="1"/>
  <c r="O29" i="6"/>
  <c r="O75" i="8"/>
  <c r="O141" i="1"/>
  <c r="O175" i="1"/>
  <c r="O4" i="10"/>
  <c r="O130" i="1"/>
  <c r="O54" i="5"/>
  <c r="O48" i="8"/>
  <c r="O122" i="1"/>
  <c r="O31" i="5"/>
  <c r="O30" i="1"/>
  <c r="O16" i="4"/>
  <c r="O73" i="8"/>
  <c r="O185" i="1"/>
  <c r="O35" i="9"/>
  <c r="O42" i="8"/>
  <c r="O182" i="1"/>
  <c r="O11" i="4"/>
  <c r="O19" i="9"/>
  <c r="O73" i="4"/>
  <c r="O96" i="1"/>
  <c r="O174" i="1"/>
  <c r="O71" i="6"/>
  <c r="O31" i="4"/>
  <c r="AL2" i="17"/>
  <c r="AP2" i="17"/>
  <c r="AL3" i="17"/>
  <c r="AP3" i="17"/>
  <c r="AL4" i="17"/>
  <c r="AP4" i="17"/>
  <c r="AL5" i="17"/>
  <c r="AP5" i="17"/>
  <c r="AL6" i="17"/>
  <c r="AP6" i="17"/>
  <c r="AL7" i="17"/>
  <c r="AP7" i="17"/>
  <c r="AL8" i="17"/>
  <c r="AP8" i="17"/>
  <c r="AL9" i="17"/>
  <c r="AP9" i="17"/>
  <c r="AL10" i="17"/>
  <c r="AP10" i="17"/>
  <c r="AL11" i="17"/>
  <c r="AP11" i="17"/>
  <c r="AL12" i="17"/>
  <c r="AP12" i="17"/>
  <c r="AL13" i="17"/>
  <c r="AP13" i="17"/>
  <c r="AL14" i="17"/>
  <c r="AP14" i="17"/>
  <c r="AJ15" i="17"/>
  <c r="AN15" i="17"/>
  <c r="AL16" i="17"/>
  <c r="AP16" i="17"/>
  <c r="AJ17" i="17"/>
  <c r="AN17" i="17"/>
  <c r="AL18" i="17"/>
  <c r="AP18" i="17"/>
  <c r="AJ19" i="17"/>
  <c r="AN19" i="17"/>
  <c r="AL20" i="17"/>
  <c r="AP20" i="17"/>
  <c r="AJ21" i="17"/>
  <c r="AN21" i="17"/>
  <c r="AL22" i="17"/>
  <c r="AP22" i="17"/>
  <c r="AJ23" i="17"/>
  <c r="AN23" i="17"/>
  <c r="AL24" i="17"/>
  <c r="AP24" i="17"/>
  <c r="AJ25" i="17"/>
  <c r="AN25" i="17"/>
  <c r="AL26" i="17"/>
  <c r="AP26" i="17"/>
  <c r="AJ27" i="17"/>
  <c r="AN27" i="17"/>
  <c r="AL28" i="17"/>
  <c r="AP28" i="17"/>
  <c r="AM2" i="17"/>
  <c r="AQ2" i="17"/>
  <c r="AM3" i="17"/>
  <c r="AQ3" i="17"/>
  <c r="AM4" i="17"/>
  <c r="AQ4" i="17"/>
  <c r="AM5" i="17"/>
  <c r="AQ5" i="17"/>
  <c r="AM6" i="17"/>
  <c r="AQ6" i="17"/>
  <c r="AM7" i="17"/>
  <c r="AQ7" i="17"/>
  <c r="AM8" i="17"/>
  <c r="AQ8" i="17"/>
  <c r="AM9" i="17"/>
  <c r="AQ9" i="17"/>
  <c r="AM10" i="17"/>
  <c r="AQ10" i="17"/>
  <c r="AM11" i="17"/>
  <c r="AQ11" i="17"/>
  <c r="AM12" i="17"/>
  <c r="AQ12" i="17"/>
  <c r="AM13" i="17"/>
  <c r="AQ13" i="17"/>
  <c r="AM14" i="17"/>
  <c r="AQ14" i="17"/>
  <c r="AK15" i="17"/>
  <c r="AO15" i="17"/>
  <c r="AM16" i="17"/>
  <c r="AQ16" i="17"/>
  <c r="AK17" i="17"/>
  <c r="AO17" i="17"/>
  <c r="AM18" i="17"/>
  <c r="AQ18" i="17"/>
  <c r="AK19" i="17"/>
  <c r="AO19" i="17"/>
  <c r="AM20" i="17"/>
  <c r="AQ20" i="17"/>
  <c r="AK21" i="17"/>
  <c r="AO21" i="17"/>
  <c r="AM22" i="17"/>
  <c r="AQ22" i="17"/>
  <c r="AK23" i="17"/>
  <c r="AO23" i="17"/>
  <c r="AM24" i="17"/>
  <c r="AQ24" i="17"/>
  <c r="AK25" i="17"/>
  <c r="AO25" i="17"/>
  <c r="AM26" i="17"/>
  <c r="AQ26" i="17"/>
  <c r="AK27" i="17"/>
  <c r="AO27" i="17"/>
  <c r="AM28" i="17"/>
  <c r="AQ28" i="17"/>
  <c r="AO2" i="17"/>
  <c r="AO3" i="17"/>
  <c r="AO4" i="17"/>
  <c r="AO5" i="17"/>
  <c r="AO6" i="17"/>
  <c r="AO7" i="17"/>
  <c r="AO8" i="17"/>
  <c r="AO9" i="17"/>
  <c r="AO10" i="17"/>
  <c r="AO11" i="17"/>
  <c r="AO12" i="17"/>
  <c r="AO13" i="17"/>
  <c r="AO14" i="17"/>
  <c r="AM15" i="17"/>
  <c r="AK16" i="17"/>
  <c r="AQ17" i="17"/>
  <c r="AO18" i="17"/>
  <c r="AM19" i="17"/>
  <c r="AK20" i="17"/>
  <c r="AQ21" i="17"/>
  <c r="AO22" i="17"/>
  <c r="AM23" i="17"/>
  <c r="AK24" i="17"/>
  <c r="AQ25" i="17"/>
  <c r="AO26" i="17"/>
  <c r="AM27" i="17"/>
  <c r="AK28" i="17"/>
  <c r="AJ2" i="17"/>
  <c r="H2" i="17" s="1"/>
  <c r="AJ3" i="17"/>
  <c r="AJ4" i="17"/>
  <c r="AJ5" i="17"/>
  <c r="AJ6" i="17"/>
  <c r="AJ7" i="17"/>
  <c r="AJ8" i="17"/>
  <c r="AJ9" i="17"/>
  <c r="AJ10" i="17"/>
  <c r="AJ11" i="17"/>
  <c r="AJ12" i="17"/>
  <c r="AJ13" i="17"/>
  <c r="AJ14" i="17"/>
  <c r="AP15" i="17"/>
  <c r="AN16" i="17"/>
  <c r="AL17" i="17"/>
  <c r="AJ18" i="17"/>
  <c r="AP19" i="17"/>
  <c r="AN20" i="17"/>
  <c r="AL21" i="17"/>
  <c r="AJ22" i="17"/>
  <c r="AP23" i="17"/>
  <c r="AN24" i="17"/>
  <c r="AL25" i="17"/>
  <c r="AJ26" i="17"/>
  <c r="AP27" i="17"/>
  <c r="AN28" i="17"/>
  <c r="O2" i="17"/>
  <c r="AK3" i="17"/>
  <c r="AK4" i="17"/>
  <c r="AK5" i="17"/>
  <c r="AK6" i="17"/>
  <c r="AK7" i="17"/>
  <c r="AK8" i="17"/>
  <c r="AK9" i="17"/>
  <c r="AK10" i="17"/>
  <c r="AK11" i="17"/>
  <c r="AK12" i="17"/>
  <c r="AK13" i="17"/>
  <c r="AK14" i="17"/>
  <c r="AQ15" i="17"/>
  <c r="AO16" i="17"/>
  <c r="AM17" i="17"/>
  <c r="AK18" i="17"/>
  <c r="AQ19" i="17"/>
  <c r="AO20" i="17"/>
  <c r="AM21" i="17"/>
  <c r="AK22" i="17"/>
  <c r="AQ23" i="17"/>
  <c r="AO24" i="17"/>
  <c r="AM25" i="17"/>
  <c r="AK26" i="17"/>
  <c r="AQ27" i="17"/>
  <c r="AO28" i="17"/>
  <c r="AN5" i="17"/>
  <c r="AN9" i="17"/>
  <c r="AN13" i="17"/>
  <c r="AJ20" i="17"/>
  <c r="AL23" i="17"/>
  <c r="AN26" i="17"/>
  <c r="AN2" i="17"/>
  <c r="AN6" i="17"/>
  <c r="AN10" i="17"/>
  <c r="AN14" i="17"/>
  <c r="AP17" i="17"/>
  <c r="AJ24" i="17"/>
  <c r="AL27" i="17"/>
  <c r="AN3" i="17"/>
  <c r="AN7" i="17"/>
  <c r="AN11" i="17"/>
  <c r="AL15" i="17"/>
  <c r="AN18" i="17"/>
  <c r="AP21" i="17"/>
  <c r="AJ28" i="17"/>
  <c r="AN4" i="17"/>
  <c r="AN8" i="17"/>
  <c r="AN12" i="17"/>
  <c r="AJ16" i="17"/>
  <c r="AL19" i="17"/>
  <c r="AN22" i="17"/>
  <c r="AP25" i="17"/>
  <c r="AK2" i="17"/>
  <c r="O38" i="6"/>
  <c r="O4" i="8"/>
  <c r="AQ29" i="9"/>
  <c r="AP29" i="9"/>
  <c r="AP30" i="9"/>
  <c r="AL30" i="9"/>
  <c r="AJ28" i="9"/>
  <c r="AO28" i="9"/>
  <c r="AK37" i="9"/>
  <c r="AJ37" i="9"/>
  <c r="AO27" i="9"/>
  <c r="AK27" i="9"/>
  <c r="AQ22" i="9"/>
  <c r="AQ11" i="9"/>
  <c r="AQ42" i="9"/>
  <c r="AQ53" i="9"/>
  <c r="AQ54" i="9"/>
  <c r="AQ50" i="9"/>
  <c r="AP43" i="9"/>
  <c r="AP45" i="9"/>
  <c r="AP34" i="9"/>
  <c r="AP48" i="9"/>
  <c r="AJ22" i="9"/>
  <c r="AJ11" i="9"/>
  <c r="AJ42" i="9"/>
  <c r="AJ53" i="9"/>
  <c r="AJ54" i="9"/>
  <c r="AJ50" i="9"/>
  <c r="AM43" i="9"/>
  <c r="AM45" i="9"/>
  <c r="AM34" i="9"/>
  <c r="AM48" i="9"/>
  <c r="AO15" i="9"/>
  <c r="AO26" i="9"/>
  <c r="AO47" i="9"/>
  <c r="AO40" i="9"/>
  <c r="AO13" i="9"/>
  <c r="AO5" i="9"/>
  <c r="AO2" i="9"/>
  <c r="AP38" i="9"/>
  <c r="AP33" i="9"/>
  <c r="AP39" i="9"/>
  <c r="AP52" i="9"/>
  <c r="AP9" i="9"/>
  <c r="AP6" i="9"/>
  <c r="AL22" i="9"/>
  <c r="AL11" i="9"/>
  <c r="AL42" i="9"/>
  <c r="AL53" i="9"/>
  <c r="AL54" i="9"/>
  <c r="AO43" i="9"/>
  <c r="AL12" i="9"/>
  <c r="AL16" i="9"/>
  <c r="AL51" i="9"/>
  <c r="AJ32" i="9"/>
  <c r="AM24" i="9"/>
  <c r="AM35" i="9"/>
  <c r="AJ55" i="9"/>
  <c r="AJ10" i="9"/>
  <c r="AK20" i="9"/>
  <c r="AL18" i="9"/>
  <c r="AM41" i="9"/>
  <c r="AK46" i="9"/>
  <c r="AK19" i="9"/>
  <c r="AL49" i="9"/>
  <c r="AL15" i="9"/>
  <c r="AM33" i="9"/>
  <c r="AN9" i="9"/>
  <c r="AJ17" i="9"/>
  <c r="AJ8" i="9"/>
  <c r="AJ23" i="9"/>
  <c r="AM31" i="9"/>
  <c r="AJ3" i="9"/>
  <c r="AK44" i="9"/>
  <c r="AK4" i="9"/>
  <c r="AL36" i="9"/>
  <c r="AM25" i="9"/>
  <c r="AM38" i="9"/>
  <c r="AP12" i="9"/>
  <c r="AP16" i="9"/>
  <c r="AP51" i="9"/>
  <c r="AQ32" i="9"/>
  <c r="AP24" i="9"/>
  <c r="AP35" i="9"/>
  <c r="AQ55" i="9"/>
  <c r="AQ10" i="9"/>
  <c r="AN20" i="9"/>
  <c r="AO18" i="9"/>
  <c r="AP41" i="9"/>
  <c r="AN46" i="9"/>
  <c r="AN19" i="9"/>
  <c r="AO49" i="9"/>
  <c r="AO48" i="9"/>
  <c r="AK32" i="9"/>
  <c r="AK55" i="9"/>
  <c r="AQ18" i="9"/>
  <c r="AM19" i="9"/>
  <c r="AM17" i="9"/>
  <c r="AO55" i="9"/>
  <c r="AJ41" i="9"/>
  <c r="AP19" i="9"/>
  <c r="AK15" i="9"/>
  <c r="AM9" i="9"/>
  <c r="AL31" i="9"/>
  <c r="AN41" i="9"/>
  <c r="AO14" i="9"/>
  <c r="AQ23" i="9"/>
  <c r="AL20" i="9"/>
  <c r="AN21" i="9"/>
  <c r="AO7" i="9"/>
  <c r="AK29" i="9"/>
  <c r="AJ29" i="9"/>
  <c r="AK30" i="9"/>
  <c r="AN30" i="9"/>
  <c r="AK28" i="9"/>
  <c r="AP28" i="9"/>
  <c r="AO37" i="9"/>
  <c r="AM37" i="9"/>
  <c r="AN27" i="9"/>
  <c r="AQ27" i="9"/>
  <c r="AM15" i="9"/>
  <c r="AM26" i="9"/>
  <c r="AM47" i="9"/>
  <c r="AM40" i="9"/>
  <c r="AM13" i="9"/>
  <c r="AM5" i="9"/>
  <c r="AM2" i="9"/>
  <c r="AJ38" i="9"/>
  <c r="AJ33" i="9"/>
  <c r="AJ39" i="9"/>
  <c r="AJ52" i="9"/>
  <c r="AN22" i="9"/>
  <c r="AN11" i="9"/>
  <c r="AN42" i="9"/>
  <c r="AN53" i="9"/>
  <c r="AN54" i="9"/>
  <c r="AN50" i="9"/>
  <c r="AQ43" i="9"/>
  <c r="AQ45" i="9"/>
  <c r="AQ34" i="9"/>
  <c r="AQ48" i="9"/>
  <c r="AK22" i="9"/>
  <c r="AK11" i="9"/>
  <c r="AK42" i="9"/>
  <c r="AK53" i="9"/>
  <c r="AK54" i="9"/>
  <c r="AK50" i="9"/>
  <c r="AJ43" i="9"/>
  <c r="AJ45" i="9"/>
  <c r="AJ34" i="9"/>
  <c r="AJ48" i="9"/>
  <c r="AJ12" i="9"/>
  <c r="AJ16" i="9"/>
  <c r="AJ51" i="9"/>
  <c r="AP22" i="9"/>
  <c r="AP11" i="9"/>
  <c r="AP42" i="9"/>
  <c r="AP53" i="9"/>
  <c r="AP54" i="9"/>
  <c r="AQ38" i="9"/>
  <c r="AQ12" i="9"/>
  <c r="AQ16" i="9"/>
  <c r="AQ51" i="9"/>
  <c r="AN32" i="9"/>
  <c r="AQ24" i="9"/>
  <c r="AQ35" i="9"/>
  <c r="AN55" i="9"/>
  <c r="AN10" i="9"/>
  <c r="AO20" i="9"/>
  <c r="AP18" i="9"/>
  <c r="AQ41" i="9"/>
  <c r="AO46" i="9"/>
  <c r="AO19" i="9"/>
  <c r="AP49" i="9"/>
  <c r="AP5" i="9"/>
  <c r="AO34" i="9"/>
  <c r="AO16" i="9"/>
  <c r="AN17" i="9"/>
  <c r="AN8" i="9"/>
  <c r="AN23" i="9"/>
  <c r="AQ31" i="9"/>
  <c r="AN3" i="9"/>
  <c r="AO44" i="9"/>
  <c r="AO4" i="9"/>
  <c r="AP36" i="9"/>
  <c r="AQ25" i="9"/>
  <c r="AO45" i="9"/>
  <c r="AJ9" i="9"/>
  <c r="AJ6" i="9"/>
  <c r="AK17" i="9"/>
  <c r="AK8" i="9"/>
  <c r="AK23" i="9"/>
  <c r="AJ31" i="9"/>
  <c r="AK3" i="9"/>
  <c r="AL44" i="9"/>
  <c r="AL4" i="9"/>
  <c r="AM36" i="9"/>
  <c r="AJ25" i="9"/>
  <c r="AL21" i="9"/>
  <c r="AL14" i="9"/>
  <c r="AM7" i="9"/>
  <c r="AM12" i="9"/>
  <c r="AM8" i="9"/>
  <c r="AM3" i="9"/>
  <c r="AL25" i="9"/>
  <c r="AK14" i="9"/>
  <c r="AO32" i="9"/>
  <c r="AQ3" i="9"/>
  <c r="AP25" i="9"/>
  <c r="AN14" i="9"/>
  <c r="AL2" i="9"/>
  <c r="AM6" i="9"/>
  <c r="AK10" i="9"/>
  <c r="AM46" i="9"/>
  <c r="AN49" i="9"/>
  <c r="AJ35" i="9"/>
  <c r="AM18" i="9"/>
  <c r="AL19" i="9"/>
  <c r="AO29" i="9"/>
  <c r="AN29" i="9"/>
  <c r="AM30" i="9"/>
  <c r="AO30" i="9"/>
  <c r="AQ28" i="9"/>
  <c r="AL28" i="9"/>
  <c r="AL37" i="9"/>
  <c r="AQ37" i="9"/>
  <c r="AJ27" i="9"/>
  <c r="AM27" i="9"/>
  <c r="AQ15" i="9"/>
  <c r="AQ26" i="9"/>
  <c r="AQ47" i="9"/>
  <c r="AQ40" i="9"/>
  <c r="AQ13" i="9"/>
  <c r="AQ5" i="9"/>
  <c r="AQ2" i="9"/>
  <c r="AN38" i="9"/>
  <c r="AN33" i="9"/>
  <c r="AN39" i="9"/>
  <c r="AN52" i="9"/>
  <c r="AJ26" i="9"/>
  <c r="AJ47" i="9"/>
  <c r="AJ40" i="9"/>
  <c r="AJ13" i="9"/>
  <c r="AJ5" i="9"/>
  <c r="AJ2" i="9"/>
  <c r="AK38" i="9"/>
  <c r="AK33" i="9"/>
  <c r="AK39" i="9"/>
  <c r="AK52" i="9"/>
  <c r="AO22" i="9"/>
  <c r="AO11" i="9"/>
  <c r="AO42" i="9"/>
  <c r="AO53" i="9"/>
  <c r="AO54" i="9"/>
  <c r="AO50" i="9"/>
  <c r="AN43" i="9"/>
  <c r="AN45" i="9"/>
  <c r="AN34" i="9"/>
  <c r="AN48" i="9"/>
  <c r="AN12" i="9"/>
  <c r="AN16" i="9"/>
  <c r="AN51" i="9"/>
  <c r="AL26" i="9"/>
  <c r="AL47" i="9"/>
  <c r="AL40" i="9"/>
  <c r="AL13" i="9"/>
  <c r="AL5" i="9"/>
  <c r="AK48" i="9"/>
  <c r="AK9" i="9"/>
  <c r="AK6" i="9"/>
  <c r="AL17" i="9"/>
  <c r="AL8" i="9"/>
  <c r="AL23" i="9"/>
  <c r="AK31" i="9"/>
  <c r="AL3" i="9"/>
  <c r="AM44" i="9"/>
  <c r="AM4" i="9"/>
  <c r="AJ36" i="9"/>
  <c r="AK25" i="9"/>
  <c r="AM21" i="9"/>
  <c r="AM14" i="9"/>
  <c r="AJ7" i="9"/>
  <c r="AP2" i="9"/>
  <c r="AQ39" i="9"/>
  <c r="AN6" i="9"/>
  <c r="AL32" i="9"/>
  <c r="AK24" i="9"/>
  <c r="AK35" i="9"/>
  <c r="AL55" i="9"/>
  <c r="AL10" i="9"/>
  <c r="AM20" i="9"/>
  <c r="AJ18" i="9"/>
  <c r="AK41" i="9"/>
  <c r="AL50" i="9"/>
  <c r="AQ33" i="9"/>
  <c r="AO9" i="9"/>
  <c r="AO6" i="9"/>
  <c r="AO17" i="9"/>
  <c r="AO8" i="9"/>
  <c r="AO23" i="9"/>
  <c r="AN31" i="9"/>
  <c r="AO3" i="9"/>
  <c r="AP44" i="9"/>
  <c r="AP4" i="9"/>
  <c r="AQ36" i="9"/>
  <c r="AN25" i="9"/>
  <c r="AP21" i="9"/>
  <c r="AP14" i="9"/>
  <c r="AQ7" i="9"/>
  <c r="AM16" i="9"/>
  <c r="AJ24" i="9"/>
  <c r="AJ44" i="9"/>
  <c r="AQ46" i="9"/>
  <c r="AJ49" i="9"/>
  <c r="AQ8" i="9"/>
  <c r="AN44" i="9"/>
  <c r="AL46" i="9"/>
  <c r="AM49" i="9"/>
  <c r="AM39" i="9"/>
  <c r="AQ17" i="9"/>
  <c r="AN4" i="9"/>
  <c r="AK21" i="9"/>
  <c r="AL7" i="9"/>
  <c r="AP31" i="9"/>
  <c r="AO36" i="9"/>
  <c r="AJ14" i="9"/>
  <c r="AM29" i="9"/>
  <c r="AL29" i="9"/>
  <c r="AM28" i="9"/>
  <c r="AL27" i="9"/>
  <c r="AM22" i="9"/>
  <c r="AM54" i="9"/>
  <c r="AL34" i="9"/>
  <c r="AN47" i="9"/>
  <c r="AN2" i="9"/>
  <c r="AO52" i="9"/>
  <c r="AK13" i="9"/>
  <c r="AL33" i="9"/>
  <c r="AL6" i="9"/>
  <c r="AP40" i="9"/>
  <c r="AQ9" i="9"/>
  <c r="AP23" i="9"/>
  <c r="AQ4" i="9"/>
  <c r="AQ14" i="9"/>
  <c r="AO51" i="9"/>
  <c r="AP55" i="9"/>
  <c r="AO41" i="9"/>
  <c r="AK51" i="9"/>
  <c r="AM55" i="9"/>
  <c r="AL41" i="9"/>
  <c r="AK34" i="9"/>
  <c r="AO21" i="9"/>
  <c r="AJ21" i="9"/>
  <c r="AK36" i="9"/>
  <c r="AP46" i="9"/>
  <c r="AJ30" i="9"/>
  <c r="AP27" i="9"/>
  <c r="AM11" i="9"/>
  <c r="AM50" i="9"/>
  <c r="AL48" i="9"/>
  <c r="AN40" i="9"/>
  <c r="AO38" i="9"/>
  <c r="AK26" i="9"/>
  <c r="AK5" i="9"/>
  <c r="AL39" i="9"/>
  <c r="AP15" i="9"/>
  <c r="AP13" i="9"/>
  <c r="AQ6" i="9"/>
  <c r="AO31" i="9"/>
  <c r="AN36" i="9"/>
  <c r="AN7" i="9"/>
  <c r="AP32" i="9"/>
  <c r="AP10" i="9"/>
  <c r="AK43" i="9"/>
  <c r="AM32" i="9"/>
  <c r="AM10" i="9"/>
  <c r="AJ46" i="9"/>
  <c r="AM51" i="9"/>
  <c r="AP7" i="9"/>
  <c r="AK7" i="9"/>
  <c r="AQ19" i="9"/>
  <c r="AQ49" i="9"/>
  <c r="AQ30" i="9"/>
  <c r="AP37" i="9"/>
  <c r="AM42" i="9"/>
  <c r="AL43" i="9"/>
  <c r="AN15" i="9"/>
  <c r="AN13" i="9"/>
  <c r="AO33" i="9"/>
  <c r="AK47" i="9"/>
  <c r="AK2" i="9"/>
  <c r="AL52" i="9"/>
  <c r="AP26" i="9"/>
  <c r="AP50" i="9"/>
  <c r="AP17" i="9"/>
  <c r="AP3" i="9"/>
  <c r="AO25" i="9"/>
  <c r="AK45" i="9"/>
  <c r="AO24" i="9"/>
  <c r="AQ20" i="9"/>
  <c r="AK12" i="9"/>
  <c r="AL24" i="9"/>
  <c r="AJ20" i="9"/>
  <c r="AJ19" i="9"/>
  <c r="AN35" i="9"/>
  <c r="AN24" i="9"/>
  <c r="AQ52" i="9"/>
  <c r="AJ15" i="9"/>
  <c r="AN28" i="9"/>
  <c r="AN37" i="9"/>
  <c r="AM53" i="9"/>
  <c r="AL45" i="9"/>
  <c r="AN26" i="9"/>
  <c r="AN5" i="9"/>
  <c r="AO39" i="9"/>
  <c r="AK40" i="9"/>
  <c r="AL38" i="9"/>
  <c r="AL9" i="9"/>
  <c r="AP47" i="9"/>
  <c r="AM52" i="9"/>
  <c r="AP8" i="9"/>
  <c r="AQ44" i="9"/>
  <c r="AQ21" i="9"/>
  <c r="AO12" i="9"/>
  <c r="AO35" i="9"/>
  <c r="AN18" i="9"/>
  <c r="AK16" i="9"/>
  <c r="AL35" i="9"/>
  <c r="AK18" i="9"/>
  <c r="AK49" i="9"/>
  <c r="AP20" i="9"/>
  <c r="AJ4" i="9"/>
  <c r="H4" i="9" s="1"/>
  <c r="AM23" i="9"/>
  <c r="AO10" i="9"/>
  <c r="O2" i="9"/>
  <c r="O110" i="4"/>
  <c r="O45" i="5"/>
  <c r="O89" i="8"/>
  <c r="O26" i="1"/>
  <c r="O26" i="9"/>
  <c r="O48" i="4"/>
  <c r="O120" i="1"/>
  <c r="O34" i="1"/>
  <c r="O44" i="9"/>
  <c r="O38" i="8"/>
  <c r="O101" i="1"/>
  <c r="O22" i="9"/>
  <c r="O26" i="4"/>
  <c r="O79" i="4"/>
  <c r="O34" i="5"/>
  <c r="O53" i="6"/>
  <c r="O22" i="1"/>
  <c r="O6" i="4"/>
  <c r="O25" i="8"/>
  <c r="O81" i="8"/>
  <c r="O145" i="1"/>
  <c r="O102" i="4"/>
  <c r="O65" i="1"/>
  <c r="O73" i="5"/>
  <c r="O69" i="1"/>
  <c r="O61" i="1"/>
  <c r="O5" i="17"/>
  <c r="O43" i="6"/>
  <c r="O58" i="5"/>
  <c r="O97" i="4"/>
  <c r="O13" i="8"/>
  <c r="O23" i="5"/>
  <c r="O14" i="9"/>
  <c r="O12" i="6"/>
  <c r="O36" i="4"/>
  <c r="O2" i="1"/>
  <c r="AM205" i="1"/>
  <c r="AM200" i="1"/>
  <c r="AM197" i="1"/>
  <c r="AL191" i="1"/>
  <c r="AL181" i="1"/>
  <c r="AO183" i="1"/>
  <c r="AK203" i="1"/>
  <c r="AO186" i="1"/>
  <c r="AP199" i="1"/>
  <c r="AK180" i="1"/>
  <c r="AQ205" i="1"/>
  <c r="AN204" i="1"/>
  <c r="AP196" i="1"/>
  <c r="AK197" i="1"/>
  <c r="AP191" i="1"/>
  <c r="AO181" i="1"/>
  <c r="AK206" i="1"/>
  <c r="AK196" i="1"/>
  <c r="AP179" i="1"/>
  <c r="AP201" i="1"/>
  <c r="AK192" i="1"/>
  <c r="AK202" i="1"/>
  <c r="AQ193" i="1"/>
  <c r="AJ199" i="1"/>
  <c r="AM195" i="1"/>
  <c r="AO194" i="1"/>
  <c r="AP189" i="1"/>
  <c r="AJ187" i="1"/>
  <c r="AL205" i="1"/>
  <c r="AJ204" i="1"/>
  <c r="AJ196" i="1"/>
  <c r="AO190" i="1"/>
  <c r="AK179" i="1"/>
  <c r="AK201" i="1"/>
  <c r="AN192" i="1"/>
  <c r="AN202" i="1"/>
  <c r="AM199" i="1"/>
  <c r="AJ182" i="1"/>
  <c r="AO202" i="1"/>
  <c r="AP198" i="1"/>
  <c r="AP188" i="1"/>
  <c r="AQ184" i="1"/>
  <c r="AQ175" i="1"/>
  <c r="AJ172" i="1"/>
  <c r="AL169" i="1"/>
  <c r="AJ168" i="1"/>
  <c r="AO165" i="1"/>
  <c r="AO192" i="1"/>
  <c r="AK195" i="1"/>
  <c r="AM152" i="1"/>
  <c r="AQ178" i="1"/>
  <c r="AJ189" i="1"/>
  <c r="AJ188" i="1"/>
  <c r="AQ170" i="1"/>
  <c r="AL175" i="1"/>
  <c r="AO173" i="1"/>
  <c r="AL171" i="1"/>
  <c r="AM177" i="1"/>
  <c r="AM168" i="1"/>
  <c r="AO176" i="1"/>
  <c r="AL159" i="1"/>
  <c r="AP160" i="1"/>
  <c r="AK164" i="1"/>
  <c r="AQ198" i="1"/>
  <c r="AQ188" i="1"/>
  <c r="AN185" i="1"/>
  <c r="AK175" i="1"/>
  <c r="AM173" i="1"/>
  <c r="AM172" i="1"/>
  <c r="AQ169" i="1"/>
  <c r="AN168" i="1"/>
  <c r="AK166" i="1"/>
  <c r="AO159" i="1"/>
  <c r="AL167" i="1"/>
  <c r="AN203" i="1"/>
  <c r="AN180" i="1"/>
  <c r="AL195" i="1"/>
  <c r="AN152" i="1"/>
  <c r="AJ194" i="1"/>
  <c r="AM189" i="1"/>
  <c r="AK188" i="1"/>
  <c r="AN184" i="1"/>
  <c r="AJ170" i="1"/>
  <c r="AQ206" i="1"/>
  <c r="AP204" i="1"/>
  <c r="AQ196" i="1"/>
  <c r="AP190" i="1"/>
  <c r="AJ191" i="1"/>
  <c r="AJ181" i="1"/>
  <c r="AQ192" i="1"/>
  <c r="AQ202" i="1"/>
  <c r="AL186" i="1"/>
  <c r="AL199" i="1"/>
  <c r="AP182" i="1"/>
  <c r="AN205" i="1"/>
  <c r="AK204" i="1"/>
  <c r="AL196" i="1"/>
  <c r="AQ190" i="1"/>
  <c r="AM191" i="1"/>
  <c r="AM181" i="1"/>
  <c r="AO200" i="1"/>
  <c r="AQ191" i="1"/>
  <c r="AL179" i="1"/>
  <c r="AL201" i="1"/>
  <c r="AQ203" i="1"/>
  <c r="AQ186" i="1"/>
  <c r="AL193" i="1"/>
  <c r="AL180" i="1"/>
  <c r="AM198" i="1"/>
  <c r="AM194" i="1"/>
  <c r="AK189" i="1"/>
  <c r="AN206" i="1"/>
  <c r="AJ205" i="1"/>
  <c r="AN200" i="1"/>
  <c r="AO197" i="1"/>
  <c r="AL190" i="1"/>
  <c r="AQ181" i="1"/>
  <c r="AN183" i="1"/>
  <c r="AO203" i="1"/>
  <c r="AO193" i="1"/>
  <c r="AO180" i="1"/>
  <c r="AJ183" i="1"/>
  <c r="AN193" i="1"/>
  <c r="AO152" i="1"/>
  <c r="AN188" i="1"/>
  <c r="AM184" i="1"/>
  <c r="AM175" i="1"/>
  <c r="AN177" i="1"/>
  <c r="AJ169" i="1"/>
  <c r="AO166" i="1"/>
  <c r="AM201" i="1"/>
  <c r="AM186" i="1"/>
  <c r="AN198" i="1"/>
  <c r="AK152" i="1"/>
  <c r="AL178" i="1"/>
  <c r="AP187" i="1"/>
  <c r="AK185" i="1"/>
  <c r="AN170" i="1"/>
  <c r="AP174" i="1"/>
  <c r="AL173" i="1"/>
  <c r="AJ171" i="1"/>
  <c r="AP169" i="1"/>
  <c r="AP166" i="1"/>
  <c r="AM176" i="1"/>
  <c r="AJ159" i="1"/>
  <c r="AN160" i="1"/>
  <c r="AO199" i="1"/>
  <c r="AO198" i="1"/>
  <c r="AO188" i="1"/>
  <c r="AO184" i="1"/>
  <c r="AQ174" i="1"/>
  <c r="AP171" i="1"/>
  <c r="AK172" i="1"/>
  <c r="AN169" i="1"/>
  <c r="AK168" i="1"/>
  <c r="AP165" i="1"/>
  <c r="AM159" i="1"/>
  <c r="AJ167" i="1"/>
  <c r="AM202" i="1"/>
  <c r="AQ182" i="1"/>
  <c r="AJ195" i="1"/>
  <c r="AJ152" i="1"/>
  <c r="AK178" i="1"/>
  <c r="AO187" i="1"/>
  <c r="AQ185" i="1"/>
  <c r="AJ184" i="1"/>
  <c r="AN175" i="1"/>
  <c r="AM206" i="1"/>
  <c r="AM196" i="1"/>
  <c r="AN179" i="1"/>
  <c r="AL192" i="1"/>
  <c r="AJ186" i="1"/>
  <c r="AP206" i="1"/>
  <c r="AP200" i="1"/>
  <c r="AN190" i="1"/>
  <c r="AQ201" i="1"/>
  <c r="AN191" i="1"/>
  <c r="AQ183" i="1"/>
  <c r="AN186" i="1"/>
  <c r="AJ180" i="1"/>
  <c r="AP178" i="1"/>
  <c r="AJ206" i="1"/>
  <c r="AJ200" i="1"/>
  <c r="AJ190" i="1"/>
  <c r="AK183" i="1"/>
  <c r="AM193" i="1"/>
  <c r="AM192" i="1"/>
  <c r="AP194" i="1"/>
  <c r="AP170" i="1"/>
  <c r="AJ177" i="1"/>
  <c r="AL166" i="1"/>
  <c r="AP193" i="1"/>
  <c r="AQ194" i="1"/>
  <c r="AN187" i="1"/>
  <c r="AK170" i="1"/>
  <c r="AJ173" i="1"/>
  <c r="AM169" i="1"/>
  <c r="AK176" i="1"/>
  <c r="AQ164" i="1"/>
  <c r="AO178" i="1"/>
  <c r="AK184" i="1"/>
  <c r="AM171" i="1"/>
  <c r="AK169" i="1"/>
  <c r="AM165" i="1"/>
  <c r="AK163" i="1"/>
  <c r="AM182" i="1"/>
  <c r="AN194" i="1"/>
  <c r="AM187" i="1"/>
  <c r="AO170" i="1"/>
  <c r="AK174" i="1"/>
  <c r="AQ171" i="1"/>
  <c r="AN172" i="1"/>
  <c r="AN165" i="1"/>
  <c r="AL176" i="1"/>
  <c r="AP163" i="1"/>
  <c r="AO164" i="1"/>
  <c r="AN161" i="1"/>
  <c r="AQ163" i="1"/>
  <c r="AP162" i="1"/>
  <c r="AQ155" i="1"/>
  <c r="AL153" i="1"/>
  <c r="AO61" i="1"/>
  <c r="AP150" i="1"/>
  <c r="AJ135" i="1"/>
  <c r="AJ140" i="1"/>
  <c r="AK148" i="1"/>
  <c r="AL133" i="1"/>
  <c r="AJ142" i="1"/>
  <c r="AK143" i="1"/>
  <c r="AK138" i="1"/>
  <c r="AQ137" i="1"/>
  <c r="AK134" i="1"/>
  <c r="AQ129" i="1"/>
  <c r="AL112" i="1"/>
  <c r="AJ132" i="1"/>
  <c r="AJ130" i="1"/>
  <c r="AN127" i="1"/>
  <c r="AN126" i="1"/>
  <c r="AP122" i="1"/>
  <c r="AP106" i="1"/>
  <c r="AN120" i="1"/>
  <c r="AP139" i="1"/>
  <c r="AP115" i="1"/>
  <c r="AK167" i="1"/>
  <c r="AK158" i="1"/>
  <c r="AL157" i="1"/>
  <c r="AP153" i="1"/>
  <c r="AP61" i="1"/>
  <c r="AO150" i="1"/>
  <c r="AO147" i="1"/>
  <c r="AJ144" i="1"/>
  <c r="AJ146" i="1"/>
  <c r="AP145" i="1"/>
  <c r="AL141" i="1"/>
  <c r="AP119" i="1"/>
  <c r="AO99" i="1"/>
  <c r="AN128" i="1"/>
  <c r="AK137" i="1"/>
  <c r="AM112" i="1"/>
  <c r="AQ130" i="1"/>
  <c r="AQ127" i="1"/>
  <c r="AJ124" i="1"/>
  <c r="AK105" i="1"/>
  <c r="AK82" i="1"/>
  <c r="AP123" i="1"/>
  <c r="AL160" i="1"/>
  <c r="AM162" i="1"/>
  <c r="AL156" i="1"/>
  <c r="AK155" i="1"/>
  <c r="AP154" i="1"/>
  <c r="AK61" i="1"/>
  <c r="AN150" i="1"/>
  <c r="AO140" i="1"/>
  <c r="AM147" i="1"/>
  <c r="AM148" i="1"/>
  <c r="AK133" i="1"/>
  <c r="AQ145" i="1"/>
  <c r="AM141" i="1"/>
  <c r="AO138" i="1"/>
  <c r="AL136" i="1"/>
  <c r="AJ134" i="1"/>
  <c r="AO129" i="1"/>
  <c r="AP132" i="1"/>
  <c r="AL109" i="1"/>
  <c r="AQ125" i="1"/>
  <c r="AL127" i="1"/>
  <c r="AP126" i="1"/>
  <c r="AK123" i="1"/>
  <c r="AP120" i="1"/>
  <c r="AO167" i="1"/>
  <c r="AN158" i="1"/>
  <c r="AM161" i="1"/>
  <c r="AN157" i="1"/>
  <c r="AN155" i="1"/>
  <c r="AM149" i="1"/>
  <c r="AN135" i="1"/>
  <c r="AP144" i="1"/>
  <c r="AP146" i="1"/>
  <c r="AQ141" i="1"/>
  <c r="AL143" i="1"/>
  <c r="AK119" i="1"/>
  <c r="AQ128" i="1"/>
  <c r="AP138" i="1"/>
  <c r="AP137" i="1"/>
  <c r="AP131" i="1"/>
  <c r="AP112" i="1"/>
  <c r="AM109" i="1"/>
  <c r="AQ126" i="1"/>
  <c r="AJ105" i="1"/>
  <c r="AJ82" i="1"/>
  <c r="AN123" i="1"/>
  <c r="AN121" i="1"/>
  <c r="AP117" i="1"/>
  <c r="AL139" i="1"/>
  <c r="AJ116" i="1"/>
  <c r="AO113" i="1"/>
  <c r="AL97" i="1"/>
  <c r="AP111" i="1"/>
  <c r="AK139" i="1"/>
  <c r="AN97" i="1"/>
  <c r="AN110" i="1"/>
  <c r="AK107" i="1"/>
  <c r="AO103" i="1"/>
  <c r="AM102" i="1"/>
  <c r="AO96" i="1"/>
  <c r="AL91" i="1"/>
  <c r="AJ92" i="1"/>
  <c r="AN76" i="1"/>
  <c r="AO83" i="1"/>
  <c r="AQ80" i="1"/>
  <c r="AN81" i="1"/>
  <c r="AP77" i="1"/>
  <c r="AP74" i="1"/>
  <c r="AO73" i="1"/>
  <c r="AP67" i="1"/>
  <c r="AL68" i="1"/>
  <c r="AM66" i="1"/>
  <c r="AQ113" i="1"/>
  <c r="AP88" i="1"/>
  <c r="AO107" i="1"/>
  <c r="AP103" i="1"/>
  <c r="AL104" i="1"/>
  <c r="AN102" i="1"/>
  <c r="AP96" i="1"/>
  <c r="AL94" i="1"/>
  <c r="AJ93" i="1"/>
  <c r="AO92" i="1"/>
  <c r="AO89" i="1"/>
  <c r="AJ85" i="1"/>
  <c r="AO76" i="1"/>
  <c r="AM83" i="1"/>
  <c r="AJ87" i="1"/>
  <c r="AO79" i="1"/>
  <c r="AN77" i="1"/>
  <c r="AK75" i="1"/>
  <c r="AK72" i="1"/>
  <c r="AQ67" i="1"/>
  <c r="AJ71" i="1"/>
  <c r="AJ69" i="1"/>
  <c r="AN56" i="1"/>
  <c r="AK64" i="1"/>
  <c r="AK60" i="1"/>
  <c r="AP62" i="1"/>
  <c r="AN106" i="1"/>
  <c r="AK115" i="1"/>
  <c r="AK97" i="1"/>
  <c r="AJ88" i="1"/>
  <c r="AO108" i="1"/>
  <c r="AN100" i="1"/>
  <c r="AP104" i="1"/>
  <c r="AJ101" i="1"/>
  <c r="AN96" i="1"/>
  <c r="AK91" i="1"/>
  <c r="AM93" i="1"/>
  <c r="AM92" i="1"/>
  <c r="AP89" i="1"/>
  <c r="AP86" i="1"/>
  <c r="AJ76" i="1"/>
  <c r="AK83" i="1"/>
  <c r="AM84" i="1"/>
  <c r="AO80" i="1"/>
  <c r="AL81" i="1"/>
  <c r="AL74" i="1"/>
  <c r="AM73" i="1"/>
  <c r="AN67" i="1"/>
  <c r="AP68" i="1"/>
  <c r="AM69" i="1"/>
  <c r="AK117" i="1"/>
  <c r="AO114" i="1"/>
  <c r="AK111" i="1"/>
  <c r="AP110" i="1"/>
  <c r="AK108" i="1"/>
  <c r="AN103" i="1"/>
  <c r="AK104" i="1"/>
  <c r="AL102" i="1"/>
  <c r="H102" i="1" s="1"/>
  <c r="AN94" i="1"/>
  <c r="AK93" i="1"/>
  <c r="AQ92" i="1"/>
  <c r="AQ89" i="1"/>
  <c r="AL85" i="1"/>
  <c r="AQ76" i="1"/>
  <c r="AJ35" i="1"/>
  <c r="AQ84" i="1"/>
  <c r="AM79" i="1"/>
  <c r="AM81" i="1"/>
  <c r="AO77" i="1"/>
  <c r="AL75" i="1"/>
  <c r="AL72" i="1"/>
  <c r="AP70" i="1"/>
  <c r="AK71" i="1"/>
  <c r="AP56" i="1"/>
  <c r="AM58" i="1"/>
  <c r="AN62" i="1"/>
  <c r="AN55" i="1"/>
  <c r="AQ53" i="1"/>
  <c r="AO59" i="1"/>
  <c r="AL63" i="1"/>
  <c r="AK50" i="1"/>
  <c r="AL45" i="1"/>
  <c r="AQ43" i="1"/>
  <c r="AK42" i="1"/>
  <c r="AM41" i="1"/>
  <c r="AO39" i="1"/>
  <c r="AK37" i="1"/>
  <c r="AO34" i="1"/>
  <c r="AK65" i="1"/>
  <c r="AO118" i="1"/>
  <c r="AJ62" i="1"/>
  <c r="AM54" i="1"/>
  <c r="AQ52" i="1"/>
  <c r="AL59" i="1"/>
  <c r="AO63" i="1"/>
  <c r="AO49" i="1"/>
  <c r="AJ50" i="1"/>
  <c r="AM45" i="1"/>
  <c r="AN46" i="1"/>
  <c r="AK41" i="1"/>
  <c r="AL39" i="1"/>
  <c r="AO36" i="1"/>
  <c r="AJ37" i="1"/>
  <c r="AM22" i="1"/>
  <c r="AN33" i="1"/>
  <c r="AJ32" i="1"/>
  <c r="AQ29" i="1"/>
  <c r="AJ28" i="1"/>
  <c r="AJ25" i="1"/>
  <c r="AJ23" i="1"/>
  <c r="AJ26" i="1"/>
  <c r="AJ20" i="1"/>
  <c r="AJ18" i="1"/>
  <c r="AJ14" i="1"/>
  <c r="AJ16" i="1"/>
  <c r="AJ11" i="1"/>
  <c r="AJ9" i="1"/>
  <c r="AJ7" i="1"/>
  <c r="AJ5" i="1"/>
  <c r="AN69" i="1"/>
  <c r="AP65" i="1"/>
  <c r="AP58" i="1"/>
  <c r="AJ60" i="1"/>
  <c r="AK57" i="1"/>
  <c r="AN54" i="1"/>
  <c r="AL53" i="1"/>
  <c r="AK63" i="1"/>
  <c r="AK45" i="1"/>
  <c r="AL42" i="1"/>
  <c r="AM39" i="1"/>
  <c r="AM37" i="1"/>
  <c r="AP32" i="1"/>
  <c r="AM30" i="1"/>
  <c r="AP27" i="1"/>
  <c r="AK24" i="1"/>
  <c r="AM26" i="1"/>
  <c r="AP17" i="1"/>
  <c r="AK15" i="1"/>
  <c r="AM16" i="1"/>
  <c r="AP10" i="1"/>
  <c r="AM8" i="1"/>
  <c r="AP5" i="1"/>
  <c r="AK3" i="1"/>
  <c r="AL64" i="1"/>
  <c r="AP53" i="1"/>
  <c r="AM63" i="1"/>
  <c r="AP48" i="1"/>
  <c r="AO46" i="1"/>
  <c r="AM36" i="1"/>
  <c r="AK34" i="1"/>
  <c r="AL29" i="1"/>
  <c r="AO27" i="1"/>
  <c r="AQ23" i="1"/>
  <c r="AL26" i="1"/>
  <c r="AO17" i="1"/>
  <c r="AQ14" i="1"/>
  <c r="AL16" i="1"/>
  <c r="AO10" i="1"/>
  <c r="AO7" i="1"/>
  <c r="AQ4" i="1"/>
  <c r="AN2" i="1"/>
  <c r="AQ65" i="1"/>
  <c r="AO54" i="1"/>
  <c r="AK47" i="1"/>
  <c r="AP44" i="1"/>
  <c r="AM42" i="1"/>
  <c r="AP38" i="1"/>
  <c r="AP22" i="1"/>
  <c r="AQ32" i="1"/>
  <c r="AQ30" i="1"/>
  <c r="AM27" i="1"/>
  <c r="AP23" i="1"/>
  <c r="AK26" i="1"/>
  <c r="AM17" i="1"/>
  <c r="AP14" i="1"/>
  <c r="AK16" i="1"/>
  <c r="AM10" i="1"/>
  <c r="AM7" i="1"/>
  <c r="AP4" i="1"/>
  <c r="AM2" i="1"/>
  <c r="AJ53" i="1"/>
  <c r="AN63" i="1"/>
  <c r="AK49" i="1"/>
  <c r="AO43" i="1"/>
  <c r="AL46" i="1"/>
  <c r="AN36" i="1"/>
  <c r="AP33" i="1"/>
  <c r="AL31" i="1"/>
  <c r="AQ28" i="1"/>
  <c r="AO25" i="1"/>
  <c r="AQ21" i="1"/>
  <c r="AL19" i="1"/>
  <c r="AO18" i="1"/>
  <c r="AQ13" i="1"/>
  <c r="AL12" i="1"/>
  <c r="AQ9" i="1"/>
  <c r="AL7" i="1"/>
  <c r="AO4" i="1"/>
  <c r="AL2" i="1"/>
  <c r="AP205" i="1"/>
  <c r="AP197" i="1"/>
  <c r="AJ179" i="1"/>
  <c r="AJ192" i="1"/>
  <c r="AK193" i="1"/>
  <c r="AL206" i="1"/>
  <c r="AL200" i="1"/>
  <c r="AK190" i="1"/>
  <c r="AO206" i="1"/>
  <c r="AK191" i="1"/>
  <c r="AM183" i="1"/>
  <c r="AK186" i="1"/>
  <c r="AO195" i="1"/>
  <c r="AM178" i="1"/>
  <c r="AO205" i="1"/>
  <c r="AN196" i="1"/>
  <c r="AO179" i="1"/>
  <c r="AP192" i="1"/>
  <c r="AQ199" i="1"/>
  <c r="AP203" i="1"/>
  <c r="AN178" i="1"/>
  <c r="AM170" i="1"/>
  <c r="AO169" i="1"/>
  <c r="AJ166" i="1"/>
  <c r="AQ195" i="1"/>
  <c r="AK194" i="1"/>
  <c r="AL188" i="1"/>
  <c r="H188" i="1" s="1"/>
  <c r="AP175" i="1"/>
  <c r="AO171" i="1"/>
  <c r="AP168" i="1"/>
  <c r="AQ159" i="1"/>
  <c r="AN164" i="1"/>
  <c r="AL189" i="1"/>
  <c r="AO175" i="1"/>
  <c r="AP172" i="1"/>
  <c r="AQ168" i="1"/>
  <c r="AJ165" i="1"/>
  <c r="AQ160" i="1"/>
  <c r="AN195" i="1"/>
  <c r="AL194" i="1"/>
  <c r="AK187" i="1"/>
  <c r="AL170" i="1"/>
  <c r="AQ173" i="1"/>
  <c r="AN171" i="1"/>
  <c r="AO177" i="1"/>
  <c r="AK165" i="1"/>
  <c r="AJ176" i="1"/>
  <c r="AN163" i="1"/>
  <c r="AL164" i="1"/>
  <c r="AJ161" i="1"/>
  <c r="AK160" i="1"/>
  <c r="AK162" i="1"/>
  <c r="AL155" i="1"/>
  <c r="AJ153" i="1"/>
  <c r="AL61" i="1"/>
  <c r="AL150" i="1"/>
  <c r="AP140" i="1"/>
  <c r="AO144" i="1"/>
  <c r="AO146" i="1"/>
  <c r="AJ133" i="1"/>
  <c r="AO145" i="1"/>
  <c r="AQ99" i="1"/>
  <c r="AQ136" i="1"/>
  <c r="AM137" i="1"/>
  <c r="AQ131" i="1"/>
  <c r="AN129" i="1"/>
  <c r="AJ112" i="1"/>
  <c r="AK109" i="1"/>
  <c r="AO125" i="1"/>
  <c r="AJ127" i="1"/>
  <c r="AK126" i="1"/>
  <c r="AM122" i="1"/>
  <c r="AM106" i="1"/>
  <c r="AK120" i="1"/>
  <c r="AM139" i="1"/>
  <c r="AM115" i="1"/>
  <c r="AQ158" i="1"/>
  <c r="AO162" i="1"/>
  <c r="AJ157" i="1"/>
  <c r="AM153" i="1"/>
  <c r="AM61" i="1"/>
  <c r="AK150" i="1"/>
  <c r="AL147" i="1"/>
  <c r="AN148" i="1"/>
  <c r="AM133" i="1"/>
  <c r="AM145" i="1"/>
  <c r="AJ141" i="1"/>
  <c r="H141" i="1" s="1"/>
  <c r="AN119" i="1"/>
  <c r="AL99" i="1"/>
  <c r="AL128" i="1"/>
  <c r="AQ134" i="1"/>
  <c r="AM132" i="1"/>
  <c r="AM130" i="1"/>
  <c r="AM127" i="1"/>
  <c r="AO126" i="1"/>
  <c r="AQ82" i="1"/>
  <c r="AQ122" i="1"/>
  <c r="AN159" i="1"/>
  <c r="AJ160" i="1"/>
  <c r="AP157" i="1"/>
  <c r="AJ156" i="1"/>
  <c r="AQ153" i="1"/>
  <c r="AL154" i="1"/>
  <c r="AP149" i="1"/>
  <c r="AJ150" i="1"/>
  <c r="AM140" i="1"/>
  <c r="AQ144" i="1"/>
  <c r="AQ146" i="1"/>
  <c r="AQ142" i="1"/>
  <c r="AN145" i="1"/>
  <c r="AQ143" i="1"/>
  <c r="AL138" i="1"/>
  <c r="AJ136" i="1"/>
  <c r="AO131" i="1"/>
  <c r="AL129" i="1"/>
  <c r="AN132" i="1"/>
  <c r="AJ109" i="1"/>
  <c r="AN125" i="1"/>
  <c r="AQ124" i="1"/>
  <c r="AL126" i="1"/>
  <c r="AK106" i="1"/>
  <c r="AL120" i="1"/>
  <c r="AL163" i="1"/>
  <c r="AL158" i="1"/>
  <c r="AQ162" i="1"/>
  <c r="AK157" i="1"/>
  <c r="AO154" i="1"/>
  <c r="AQ150" i="1"/>
  <c r="AQ147" i="1"/>
  <c r="AL144" i="1"/>
  <c r="AL146" i="1"/>
  <c r="AN141" i="1"/>
  <c r="AQ119" i="1"/>
  <c r="AP99" i="1"/>
  <c r="AO128" i="1"/>
  <c r="AM138" i="1"/>
  <c r="AL137" i="1"/>
  <c r="AM131" i="1"/>
  <c r="AN112" i="1"/>
  <c r="AO130" i="1"/>
  <c r="AM126" i="1"/>
  <c r="AP82" i="1"/>
  <c r="AO122" i="1"/>
  <c r="AJ123" i="1"/>
  <c r="AK121" i="1"/>
  <c r="AL117" i="1"/>
  <c r="AJ139" i="1"/>
  <c r="AO115" i="1"/>
  <c r="AL113" i="1"/>
  <c r="AJ97" i="1"/>
  <c r="AL111" i="1"/>
  <c r="AN116" i="1"/>
  <c r="AM114" i="1"/>
  <c r="AK110" i="1"/>
  <c r="AP100" i="1"/>
  <c r="AN101" i="1"/>
  <c r="AP98" i="1"/>
  <c r="AL96" i="1"/>
  <c r="AJ91" i="1"/>
  <c r="AO90" i="1"/>
  <c r="AK76" i="1"/>
  <c r="AL83" i="1"/>
  <c r="AN80" i="1"/>
  <c r="AK81" i="1"/>
  <c r="AM77" i="1"/>
  <c r="AK74" i="1"/>
  <c r="AQ70" i="1"/>
  <c r="AL67" i="1"/>
  <c r="AJ68" i="1"/>
  <c r="AJ121" i="1"/>
  <c r="AP114" i="1"/>
  <c r="AN88" i="1"/>
  <c r="AL107" i="1"/>
  <c r="AL103" i="1"/>
  <c r="AJ104" i="1"/>
  <c r="AK102" i="1"/>
  <c r="AM96" i="1"/>
  <c r="AJ94" i="1"/>
  <c r="AO95" i="1"/>
  <c r="AP90" i="1"/>
  <c r="AL89" i="1"/>
  <c r="AO86" i="1"/>
  <c r="AN35" i="1"/>
  <c r="AJ83" i="1"/>
  <c r="AO84" i="1"/>
  <c r="AN78" i="1"/>
  <c r="AK77" i="1"/>
  <c r="AQ74" i="1"/>
  <c r="AP73" i="1"/>
  <c r="AM67" i="1"/>
  <c r="AO68" i="1"/>
  <c r="AN66" i="1"/>
  <c r="AK56" i="1"/>
  <c r="AQ58" i="1"/>
  <c r="AQ118" i="1"/>
  <c r="AM62" i="1"/>
  <c r="AL121" i="1"/>
  <c r="AN113" i="1"/>
  <c r="AQ114" i="1"/>
  <c r="AO110" i="1"/>
  <c r="AP107" i="1"/>
  <c r="AK100" i="1"/>
  <c r="AM104" i="1"/>
  <c r="AN98" i="1"/>
  <c r="AK96" i="1"/>
  <c r="AQ94" i="1"/>
  <c r="AP95" i="1"/>
  <c r="AK92" i="1"/>
  <c r="AM89" i="1"/>
  <c r="AM86" i="1"/>
  <c r="AO35" i="1"/>
  <c r="AP87" i="1"/>
  <c r="AP79" i="1"/>
  <c r="AL80" i="1"/>
  <c r="AJ81" i="1"/>
  <c r="AJ74" i="1"/>
  <c r="AO70" i="1"/>
  <c r="AK67" i="1"/>
  <c r="AM68" i="1"/>
  <c r="AP121" i="1"/>
  <c r="AN139" i="1"/>
  <c r="AL114" i="1"/>
  <c r="AQ88" i="1"/>
  <c r="AM110" i="1"/>
  <c r="AQ107" i="1"/>
  <c r="AK103" i="1"/>
  <c r="AQ101" i="1"/>
  <c r="AJ102" i="1"/>
  <c r="AK94" i="1"/>
  <c r="AQ95" i="1"/>
  <c r="AN92" i="1"/>
  <c r="AN89" i="1"/>
  <c r="AQ86" i="1"/>
  <c r="AM76" i="1"/>
  <c r="AQ87" i="1"/>
  <c r="AN84" i="1"/>
  <c r="AP80" i="1"/>
  <c r="AP78" i="1"/>
  <c r="AL77" i="1"/>
  <c r="AJ75" i="1"/>
  <c r="AJ72" i="1"/>
  <c r="AM70" i="1"/>
  <c r="AP66" i="1"/>
  <c r="AO64" i="1"/>
  <c r="AK58" i="1"/>
  <c r="AO57" i="1"/>
  <c r="AK55" i="1"/>
  <c r="AM53" i="1"/>
  <c r="AK59" i="1"/>
  <c r="AJ63" i="1"/>
  <c r="AQ48" i="1"/>
  <c r="AJ45" i="1"/>
  <c r="AN43" i="1"/>
  <c r="AQ46" i="1"/>
  <c r="AO40" i="1"/>
  <c r="AO38" i="1"/>
  <c r="AO22" i="1"/>
  <c r="AQ33" i="1"/>
  <c r="AJ56" i="1"/>
  <c r="AM118" i="1"/>
  <c r="AM57" i="1"/>
  <c r="AJ54" i="1"/>
  <c r="AN52" i="1"/>
  <c r="AQ51" i="1"/>
  <c r="AP47" i="1"/>
  <c r="AL49" i="1"/>
  <c r="AN48" i="1"/>
  <c r="AO44" i="1"/>
  <c r="AK46" i="1"/>
  <c r="AP40" i="1"/>
  <c r="AJ39" i="1"/>
  <c r="AL36" i="1"/>
  <c r="AO151" i="1"/>
  <c r="AP34" i="1"/>
  <c r="AK33" i="1"/>
  <c r="AN31" i="1"/>
  <c r="AM29" i="1"/>
  <c r="AN27" i="1"/>
  <c r="AN24" i="1"/>
  <c r="AN21" i="1"/>
  <c r="AN19" i="1"/>
  <c r="AN17" i="1"/>
  <c r="AN15" i="1"/>
  <c r="AN13" i="1"/>
  <c r="AN12" i="1"/>
  <c r="AN10" i="1"/>
  <c r="AN8" i="1"/>
  <c r="AN6" i="1"/>
  <c r="AN4" i="1"/>
  <c r="AK69" i="1"/>
  <c r="AN65" i="1"/>
  <c r="AN58" i="1"/>
  <c r="AP118" i="1"/>
  <c r="AP55" i="1"/>
  <c r="AK54" i="1"/>
  <c r="H54" i="1" s="1"/>
  <c r="AQ59" i="1"/>
  <c r="AM49" i="1"/>
  <c r="AQ44" i="1"/>
  <c r="AO41" i="1"/>
  <c r="AL38" i="1"/>
  <c r="AN151" i="1"/>
  <c r="AN32" i="1"/>
  <c r="AK30" i="1"/>
  <c r="AK27" i="1"/>
  <c r="AM23" i="1"/>
  <c r="AP19" i="1"/>
  <c r="AK17" i="1"/>
  <c r="AM14" i="1"/>
  <c r="AP12" i="1"/>
  <c r="AK10" i="1"/>
  <c r="AP7" i="1"/>
  <c r="AK5" i="1"/>
  <c r="AO2" i="1"/>
  <c r="AN60" i="1"/>
  <c r="AO52" i="1"/>
  <c r="AN47" i="1"/>
  <c r="AL48" i="1"/>
  <c r="AJ41" i="1"/>
  <c r="AL37" i="1"/>
  <c r="AO33" i="1"/>
  <c r="AJ29" i="1"/>
  <c r="AQ25" i="1"/>
  <c r="AL23" i="1"/>
  <c r="AO19" i="1"/>
  <c r="AQ18" i="1"/>
  <c r="AL14" i="1"/>
  <c r="AO12" i="1"/>
  <c r="AO9" i="1"/>
  <c r="AQ6" i="1"/>
  <c r="AL4" i="1"/>
  <c r="AJ2" i="1"/>
  <c r="AL65" i="1"/>
  <c r="AJ52" i="1"/>
  <c r="AN49" i="1"/>
  <c r="AL44" i="1"/>
  <c r="AJ46" i="1"/>
  <c r="AQ36" i="1"/>
  <c r="AN22" i="1"/>
  <c r="AM32" i="1"/>
  <c r="AL30" i="1"/>
  <c r="AP25" i="1"/>
  <c r="AK23" i="1"/>
  <c r="AM19" i="1"/>
  <c r="H19" i="1" s="1"/>
  <c r="AP18" i="1"/>
  <c r="AK14" i="1"/>
  <c r="AM12" i="1"/>
  <c r="AM9" i="1"/>
  <c r="AP6" i="1"/>
  <c r="AK4" i="1"/>
  <c r="AO56" i="1"/>
  <c r="AL52" i="1"/>
  <c r="AQ47" i="1"/>
  <c r="AM50" i="1"/>
  <c r="AM43" i="1"/>
  <c r="AQ40" i="1"/>
  <c r="AP37" i="1"/>
  <c r="AL33" i="1"/>
  <c r="AJ31" i="1"/>
  <c r="AN28" i="1"/>
  <c r="AQ24" i="1"/>
  <c r="AL21" i="1"/>
  <c r="AO20" i="1"/>
  <c r="AQ15" i="1"/>
  <c r="AL13" i="1"/>
  <c r="AO11" i="1"/>
  <c r="AL9" i="1"/>
  <c r="AO6" i="1"/>
  <c r="AQ3" i="1"/>
  <c r="AM204" i="1"/>
  <c r="AM190" i="1"/>
  <c r="AN201" i="1"/>
  <c r="AL202" i="1"/>
  <c r="AP180" i="1"/>
  <c r="AK205" i="1"/>
  <c r="AQ197" i="1"/>
  <c r="AQ179" i="1"/>
  <c r="AK200" i="1"/>
  <c r="AP181" i="1"/>
  <c r="AL203" i="1"/>
  <c r="AJ193" i="1"/>
  <c r="AP152" i="1"/>
  <c r="AQ187" i="1"/>
  <c r="AO204" i="1"/>
  <c r="AL197" i="1"/>
  <c r="AN181" i="1"/>
  <c r="AM203" i="1"/>
  <c r="AO182" i="1"/>
  <c r="AN182" i="1"/>
  <c r="AO185" i="1"/>
  <c r="AO174" i="1"/>
  <c r="AO168" i="1"/>
  <c r="AP183" i="1"/>
  <c r="AL198" i="1"/>
  <c r="AJ178" i="1"/>
  <c r="AP184" i="1"/>
  <c r="AL174" i="1"/>
  <c r="AO172" i="1"/>
  <c r="AM166" i="1"/>
  <c r="AO163" i="1"/>
  <c r="AQ180" i="1"/>
  <c r="AM188" i="1"/>
  <c r="AM174" i="1"/>
  <c r="AP177" i="1"/>
  <c r="AQ166" i="1"/>
  <c r="AP167" i="1"/>
  <c r="AP186" i="1"/>
  <c r="AK198" i="1"/>
  <c r="H198" i="1" s="1"/>
  <c r="AQ189" i="1"/>
  <c r="AL185" i="1"/>
  <c r="AJ175" i="1"/>
  <c r="AN173" i="1"/>
  <c r="AK171" i="1"/>
  <c r="AK177" i="1"/>
  <c r="AP176" i="1"/>
  <c r="AK159" i="1"/>
  <c r="AO160" i="1"/>
  <c r="AJ164" i="1"/>
  <c r="AN162" i="1"/>
  <c r="AP161" i="1"/>
  <c r="AN156" i="1"/>
  <c r="AJ155" i="1"/>
  <c r="AN154" i="1"/>
  <c r="AN149" i="1"/>
  <c r="AQ135" i="1"/>
  <c r="AN140" i="1"/>
  <c r="AK144" i="1"/>
  <c r="AK146" i="1"/>
  <c r="AO142" i="1"/>
  <c r="AL145" i="1"/>
  <c r="AQ138" i="1"/>
  <c r="AN136" i="1"/>
  <c r="AP134" i="1"/>
  <c r="AN131" i="1"/>
  <c r="AK129" i="1"/>
  <c r="AO132" i="1"/>
  <c r="AP130" i="1"/>
  <c r="AL125" i="1"/>
  <c r="AO124" i="1"/>
  <c r="AP105" i="1"/>
  <c r="AQ123" i="1"/>
  <c r="AJ106" i="1"/>
  <c r="AQ117" i="1"/>
  <c r="AP116" i="1"/>
  <c r="AP113" i="1"/>
  <c r="AO158" i="1"/>
  <c r="AJ162" i="1"/>
  <c r="AO156" i="1"/>
  <c r="AQ154" i="1"/>
  <c r="AJ61" i="1"/>
  <c r="AO135" i="1"/>
  <c r="AJ147" i="1"/>
  <c r="H147" i="1" s="1"/>
  <c r="AJ148" i="1"/>
  <c r="AP142" i="1"/>
  <c r="AJ145" i="1"/>
  <c r="AN143" i="1"/>
  <c r="AL119" i="1"/>
  <c r="AJ99" i="1"/>
  <c r="AJ128" i="1"/>
  <c r="AN134" i="1"/>
  <c r="AP109" i="1"/>
  <c r="AP125" i="1"/>
  <c r="AP124" i="1"/>
  <c r="AQ105" i="1"/>
  <c r="AO82" i="1"/>
  <c r="AN122" i="1"/>
  <c r="AM167" i="1"/>
  <c r="AP164" i="1"/>
  <c r="AM157" i="1"/>
  <c r="AP155" i="1"/>
  <c r="AN153" i="1"/>
  <c r="AQ61" i="1"/>
  <c r="AL149" i="1"/>
  <c r="AK135" i="1"/>
  <c r="AK140" i="1"/>
  <c r="AM144" i="1"/>
  <c r="AM146" i="1"/>
  <c r="AN142" i="1"/>
  <c r="AK145" i="1"/>
  <c r="AM143" i="1"/>
  <c r="AJ138" i="1"/>
  <c r="AO137" i="1"/>
  <c r="AL131" i="1"/>
  <c r="AJ129" i="1"/>
  <c r="AK132" i="1"/>
  <c r="AN130" i="1"/>
  <c r="AK125" i="1"/>
  <c r="AN124" i="1"/>
  <c r="AJ126" i="1"/>
  <c r="AQ121" i="1"/>
  <c r="AJ120" i="1"/>
  <c r="AM164" i="1"/>
  <c r="AJ158" i="1"/>
  <c r="AL162" i="1"/>
  <c r="AQ156" i="1"/>
  <c r="AK154" i="1"/>
  <c r="H154" i="1" s="1"/>
  <c r="AM150" i="1"/>
  <c r="AN147" i="1"/>
  <c r="AP148" i="1"/>
  <c r="AQ133" i="1"/>
  <c r="AK141" i="1"/>
  <c r="AO119" i="1"/>
  <c r="AN99" i="1"/>
  <c r="AM128" i="1"/>
  <c r="AP136" i="1"/>
  <c r="AJ137" i="1"/>
  <c r="AP129" i="1"/>
  <c r="AQ132" i="1"/>
  <c r="AO127" i="1"/>
  <c r="AO105" i="1"/>
  <c r="AN82" i="1"/>
  <c r="AL122" i="1"/>
  <c r="AO106" i="1"/>
  <c r="AQ120" i="1"/>
  <c r="AJ117" i="1"/>
  <c r="AO116" i="1"/>
  <c r="AL115" i="1"/>
  <c r="AJ113" i="1"/>
  <c r="AN114" i="1"/>
  <c r="AJ111" i="1"/>
  <c r="AQ115" i="1"/>
  <c r="AK88" i="1"/>
  <c r="AQ108" i="1"/>
  <c r="AL100" i="1"/>
  <c r="AK101" i="1"/>
  <c r="AL98" i="1"/>
  <c r="AJ96" i="1"/>
  <c r="AO94" i="1"/>
  <c r="AO85" i="1"/>
  <c r="AQ35" i="1"/>
  <c r="AN79" i="1"/>
  <c r="AK80" i="1"/>
  <c r="AQ78" i="1"/>
  <c r="AP75" i="1"/>
  <c r="AQ72" i="1"/>
  <c r="AN70" i="1"/>
  <c r="AJ67" i="1"/>
  <c r="AO69" i="1"/>
  <c r="AK116" i="1"/>
  <c r="AQ111" i="1"/>
  <c r="AL108" i="1"/>
  <c r="AQ100" i="1"/>
  <c r="AJ103" i="1"/>
  <c r="AO101" i="1"/>
  <c r="AQ98" i="1"/>
  <c r="AM91" i="1"/>
  <c r="AO93" i="1"/>
  <c r="AL95" i="1"/>
  <c r="AL90" i="1"/>
  <c r="AJ89" i="1"/>
  <c r="AL86" i="1"/>
  <c r="AK35" i="1"/>
  <c r="AO87" i="1"/>
  <c r="AL84" i="1"/>
  <c r="AK78" i="1"/>
  <c r="AQ75" i="1"/>
  <c r="AN74" i="1"/>
  <c r="AL73" i="1"/>
  <c r="AP71" i="1"/>
  <c r="AP69" i="1"/>
  <c r="AJ66" i="1"/>
  <c r="AQ64" i="1"/>
  <c r="AP60" i="1"/>
  <c r="AN118" i="1"/>
  <c r="AP57" i="1"/>
  <c r="AN117" i="1"/>
  <c r="AQ97" i="1"/>
  <c r="AO111" i="1"/>
  <c r="AL110" i="1"/>
  <c r="AM107" i="1"/>
  <c r="AQ103" i="1"/>
  <c r="AP101" i="1"/>
  <c r="AK98" i="1"/>
  <c r="AP91" i="1"/>
  <c r="AM94" i="1"/>
  <c r="AM95" i="1"/>
  <c r="AQ90" i="1"/>
  <c r="AQ85" i="1"/>
  <c r="AP76" i="1"/>
  <c r="AQ83" i="1"/>
  <c r="AM87" i="1"/>
  <c r="AL79" i="1"/>
  <c r="AJ80" i="1"/>
  <c r="AO78" i="1"/>
  <c r="AO72" i="1"/>
  <c r="AL70" i="1"/>
  <c r="AQ71" i="1"/>
  <c r="AK68" i="1"/>
  <c r="AO120" i="1"/>
  <c r="AQ116" i="1"/>
  <c r="AJ114" i="1"/>
  <c r="AO88" i="1"/>
  <c r="AP108" i="1"/>
  <c r="AN107" i="1"/>
  <c r="AQ104" i="1"/>
  <c r="AM101" i="1"/>
  <c r="AO98" i="1"/>
  <c r="AQ93" i="1"/>
  <c r="AN95" i="1"/>
  <c r="AN90" i="1"/>
  <c r="AK89" i="1"/>
  <c r="AN86" i="1"/>
  <c r="AP35" i="1"/>
  <c r="AN87" i="1"/>
  <c r="AK84" i="1"/>
  <c r="AM80" i="1"/>
  <c r="AL78" i="1"/>
  <c r="AJ77" i="1"/>
  <c r="AM74" i="1"/>
  <c r="AN73" i="1"/>
  <c r="AO67" i="1"/>
  <c r="AL66" i="1"/>
  <c r="H66" i="1" s="1"/>
  <c r="AM64" i="1"/>
  <c r="AQ60" i="1"/>
  <c r="AL57" i="1"/>
  <c r="AP54" i="1"/>
  <c r="AP52" i="1"/>
  <c r="AP51" i="1"/>
  <c r="AO47" i="1"/>
  <c r="AM48" i="1"/>
  <c r="AN44" i="1"/>
  <c r="AQ42" i="1"/>
  <c r="AM46" i="1"/>
  <c r="AL40" i="1"/>
  <c r="AK38" i="1"/>
  <c r="AL22" i="1"/>
  <c r="AM33" i="1"/>
  <c r="AP64" i="1"/>
  <c r="AQ62" i="1"/>
  <c r="AO55" i="1"/>
  <c r="AN53" i="1"/>
  <c r="AK52" i="1"/>
  <c r="AM51" i="1"/>
  <c r="AL47" i="1"/>
  <c r="AJ49" i="1"/>
  <c r="AK48" i="1"/>
  <c r="AL43" i="1"/>
  <c r="AQ41" i="1"/>
  <c r="AM40" i="1"/>
  <c r="AN38" i="1"/>
  <c r="AJ36" i="1"/>
  <c r="AL151" i="1"/>
  <c r="AL34" i="1"/>
  <c r="AO32" i="1"/>
  <c r="AK31" i="1"/>
  <c r="AP28" i="1"/>
  <c r="AJ27" i="1"/>
  <c r="AJ24" i="1"/>
  <c r="AJ21" i="1"/>
  <c r="AJ19" i="1"/>
  <c r="AJ17" i="1"/>
  <c r="AJ15" i="1"/>
  <c r="AJ13" i="1"/>
  <c r="AJ12" i="1"/>
  <c r="AJ10" i="1"/>
  <c r="AJ8" i="1"/>
  <c r="AJ6" i="1"/>
  <c r="AJ4" i="1"/>
  <c r="AO66" i="1"/>
  <c r="AL56" i="1"/>
  <c r="AL58" i="1"/>
  <c r="AO62" i="1"/>
  <c r="AL55" i="1"/>
  <c r="AO53" i="1"/>
  <c r="AM59" i="1"/>
  <c r="AL50" i="1"/>
  <c r="AM44" i="1"/>
  <c r="AN40" i="1"/>
  <c r="AP36" i="1"/>
  <c r="AQ22" i="1"/>
  <c r="AM31" i="1"/>
  <c r="AN29" i="1"/>
  <c r="AM25" i="1"/>
  <c r="AP21" i="1"/>
  <c r="AK19" i="1"/>
  <c r="AM18" i="1"/>
  <c r="AP13" i="1"/>
  <c r="AK12" i="1"/>
  <c r="AP9" i="1"/>
  <c r="AK7" i="1"/>
  <c r="H7" i="1" s="1"/>
  <c r="AM4" i="1"/>
  <c r="AK2" i="1"/>
  <c r="AJ118" i="1"/>
  <c r="AJ59" i="1"/>
  <c r="AQ49" i="1"/>
  <c r="AJ44" i="1"/>
  <c r="AK40" i="1"/>
  <c r="AP151" i="1"/>
  <c r="AP31" i="1"/>
  <c r="AM28" i="1"/>
  <c r="AL25" i="1"/>
  <c r="AO21" i="1"/>
  <c r="AQ20" i="1"/>
  <c r="AL18" i="1"/>
  <c r="AO13" i="1"/>
  <c r="AQ11" i="1"/>
  <c r="AQ8" i="1"/>
  <c r="AL6" i="1"/>
  <c r="AO3" i="1"/>
  <c r="AQ68" i="1"/>
  <c r="AQ57" i="1"/>
  <c r="AN59" i="1"/>
  <c r="AP50" i="1"/>
  <c r="AK43" i="1"/>
  <c r="AL41" i="1"/>
  <c r="AQ37" i="1"/>
  <c r="AQ34" i="1"/>
  <c r="AK32" i="1"/>
  <c r="AJ30" i="1"/>
  <c r="AK25" i="1"/>
  <c r="AM21" i="1"/>
  <c r="AP20" i="1"/>
  <c r="AK18" i="1"/>
  <c r="AM13" i="1"/>
  <c r="AP11" i="1"/>
  <c r="AP8" i="1"/>
  <c r="AK6" i="1"/>
  <c r="AM3" i="1"/>
  <c r="AM56" i="1"/>
  <c r="AO51" i="1"/>
  <c r="AM47" i="1"/>
  <c r="AO48" i="1"/>
  <c r="AJ42" i="1"/>
  <c r="AK39" i="1"/>
  <c r="AQ151" i="1"/>
  <c r="AJ33" i="1"/>
  <c r="AP29" i="1"/>
  <c r="AQ27" i="1"/>
  <c r="AL24" i="1"/>
  <c r="AO26" i="1"/>
  <c r="AQ17" i="1"/>
  <c r="AL15" i="1"/>
  <c r="AO16" i="1"/>
  <c r="AQ10" i="1"/>
  <c r="AO8" i="1"/>
  <c r="AQ5" i="1"/>
  <c r="AL3" i="1"/>
  <c r="AQ200" i="1"/>
  <c r="AO191" i="1"/>
  <c r="AJ201" i="1"/>
  <c r="AJ202" i="1"/>
  <c r="AM180" i="1"/>
  <c r="AQ204" i="1"/>
  <c r="AN197" i="1"/>
  <c r="AM179" i="1"/>
  <c r="AO196" i="1"/>
  <c r="AK181" i="1"/>
  <c r="H181" i="1" s="1"/>
  <c r="AJ203" i="1"/>
  <c r="AN199" i="1"/>
  <c r="AL152" i="1"/>
  <c r="AL187" i="1"/>
  <c r="AL204" i="1"/>
  <c r="H204" i="1" s="1"/>
  <c r="AJ197" i="1"/>
  <c r="AO201" i="1"/>
  <c r="AP202" i="1"/>
  <c r="AL182" i="1"/>
  <c r="AP195" i="1"/>
  <c r="AM185" i="1"/>
  <c r="AL172" i="1"/>
  <c r="AL168" i="1"/>
  <c r="AL183" i="1"/>
  <c r="AJ198" i="1"/>
  <c r="AN189" i="1"/>
  <c r="AL184" i="1"/>
  <c r="AJ174" i="1"/>
  <c r="AQ177" i="1"/>
  <c r="AL165" i="1"/>
  <c r="AM163" i="1"/>
  <c r="H163" i="1" s="1"/>
  <c r="AK182" i="1"/>
  <c r="AP185" i="1"/>
  <c r="AP173" i="1"/>
  <c r="AL177" i="1"/>
  <c r="AN166" i="1"/>
  <c r="AN167" i="1"/>
  <c r="AK199" i="1"/>
  <c r="AQ152" i="1"/>
  <c r="H152" i="1" s="1"/>
  <c r="AO189" i="1"/>
  <c r="AJ185" i="1"/>
  <c r="H185" i="1" s="1"/>
  <c r="AN174" i="1"/>
  <c r="AK173" i="1"/>
  <c r="AQ172" i="1"/>
  <c r="AQ165" i="1"/>
  <c r="AN176" i="1"/>
  <c r="AQ167" i="1"/>
  <c r="H167" i="1" s="1"/>
  <c r="AM160" i="1"/>
  <c r="AQ161" i="1"/>
  <c r="AQ176" i="1"/>
  <c r="AK161" i="1"/>
  <c r="H161" i="1" s="1"/>
  <c r="AK156" i="1"/>
  <c r="AO153" i="1"/>
  <c r="AJ154" i="1"/>
  <c r="AK149" i="1"/>
  <c r="AL135" i="1"/>
  <c r="AL140" i="1"/>
  <c r="AO148" i="1"/>
  <c r="AO133" i="1"/>
  <c r="AL142" i="1"/>
  <c r="AO143" i="1"/>
  <c r="AN138" i="1"/>
  <c r="AK136" i="1"/>
  <c r="H136" i="1" s="1"/>
  <c r="AM134" i="1"/>
  <c r="AK131" i="1"/>
  <c r="AQ112" i="1"/>
  <c r="AL132" i="1"/>
  <c r="AL130" i="1"/>
  <c r="AJ125" i="1"/>
  <c r="AL124" i="1"/>
  <c r="AM105" i="1"/>
  <c r="AM123" i="1"/>
  <c r="AO121" i="1"/>
  <c r="AM117" i="1"/>
  <c r="AM116" i="1"/>
  <c r="AM113" i="1"/>
  <c r="AM158" i="1"/>
  <c r="AO157" i="1"/>
  <c r="AO155" i="1"/>
  <c r="AM154" i="1"/>
  <c r="AO149" i="1"/>
  <c r="AM135" i="1"/>
  <c r="AN144" i="1"/>
  <c r="AN146" i="1"/>
  <c r="AM142" i="1"/>
  <c r="AO141" i="1"/>
  <c r="AJ143" i="1"/>
  <c r="H143" i="1" s="1"/>
  <c r="AJ119" i="1"/>
  <c r="AP128" i="1"/>
  <c r="AN137" i="1"/>
  <c r="AO112" i="1"/>
  <c r="AN109" i="1"/>
  <c r="AM125" i="1"/>
  <c r="AM124" i="1"/>
  <c r="AN105" i="1"/>
  <c r="AM82" i="1"/>
  <c r="AK122" i="1"/>
  <c r="AJ163" i="1"/>
  <c r="AL161" i="1"/>
  <c r="AP156" i="1"/>
  <c r="AM155" i="1"/>
  <c r="AK153" i="1"/>
  <c r="AN61" i="1"/>
  <c r="AJ149" i="1"/>
  <c r="AQ140" i="1"/>
  <c r="AP147" i="1"/>
  <c r="AQ148" i="1"/>
  <c r="AP133" i="1"/>
  <c r="AK142" i="1"/>
  <c r="AP141" i="1"/>
  <c r="AM99" i="1"/>
  <c r="AO136" i="1"/>
  <c r="AL134" i="1"/>
  <c r="AJ131" i="1"/>
  <c r="AK112" i="1"/>
  <c r="AQ109" i="1"/>
  <c r="AK130" i="1"/>
  <c r="AP127" i="1"/>
  <c r="AK124" i="1"/>
  <c r="AO123" i="1"/>
  <c r="AM121" i="1"/>
  <c r="AP159" i="1"/>
  <c r="AP158" i="1"/>
  <c r="H158" i="1" s="1"/>
  <c r="AO161" i="1"/>
  <c r="AQ157" i="1"/>
  <c r="AM156" i="1"/>
  <c r="AQ149" i="1"/>
  <c r="AP135" i="1"/>
  <c r="AK147" i="1"/>
  <c r="AL148" i="1"/>
  <c r="AN133" i="1"/>
  <c r="AP143" i="1"/>
  <c r="AM119" i="1"/>
  <c r="AK99" i="1"/>
  <c r="AK128" i="1"/>
  <c r="AM136" i="1"/>
  <c r="AO134" i="1"/>
  <c r="AM129" i="1"/>
  <c r="AO109" i="1"/>
  <c r="H109" i="1" s="1"/>
  <c r="AK127" i="1"/>
  <c r="AL105" i="1"/>
  <c r="AL82" i="1"/>
  <c r="AJ122" i="1"/>
  <c r="H122" i="1" s="1"/>
  <c r="AL106" i="1"/>
  <c r="AM120" i="1"/>
  <c r="AO139" i="1"/>
  <c r="AL116" i="1"/>
  <c r="AJ115" i="1"/>
  <c r="AO97" i="1"/>
  <c r="AK114" i="1"/>
  <c r="AL123" i="1"/>
  <c r="AP97" i="1"/>
  <c r="AQ110" i="1"/>
  <c r="AN108" i="1"/>
  <c r="AJ100" i="1"/>
  <c r="AP102" i="1"/>
  <c r="AJ98" i="1"/>
  <c r="AO91" i="1"/>
  <c r="AL92" i="1"/>
  <c r="AK85" i="1"/>
  <c r="AM35" i="1"/>
  <c r="AK79" i="1"/>
  <c r="AQ81" i="1"/>
  <c r="AM78" i="1"/>
  <c r="AM75" i="1"/>
  <c r="AM72" i="1"/>
  <c r="AK70" i="1"/>
  <c r="AO71" i="1"/>
  <c r="AQ66" i="1"/>
  <c r="AN115" i="1"/>
  <c r="AN111" i="1"/>
  <c r="AJ108" i="1"/>
  <c r="AM100" i="1"/>
  <c r="AO104" i="1"/>
  <c r="AQ102" i="1"/>
  <c r="AM98" i="1"/>
  <c r="AP94" i="1"/>
  <c r="AL93" i="1"/>
  <c r="AJ95" i="1"/>
  <c r="H95" i="1" s="1"/>
  <c r="AJ90" i="1"/>
  <c r="AN85" i="1"/>
  <c r="AJ86" i="1"/>
  <c r="AP83" i="1"/>
  <c r="AL87" i="1"/>
  <c r="AJ84" i="1"/>
  <c r="AQ77" i="1"/>
  <c r="AN75" i="1"/>
  <c r="AN72" i="1"/>
  <c r="AJ73" i="1"/>
  <c r="AL71" i="1"/>
  <c r="AL69" i="1"/>
  <c r="AQ56" i="1"/>
  <c r="AN64" i="1"/>
  <c r="AM60" i="1"/>
  <c r="AK118" i="1"/>
  <c r="AQ106" i="1"/>
  <c r="AQ139" i="1"/>
  <c r="AM97" i="1"/>
  <c r="AL88" i="1"/>
  <c r="AJ110" i="1"/>
  <c r="AJ107" i="1"/>
  <c r="AM103" i="1"/>
  <c r="AL101" i="1"/>
  <c r="AQ96" i="1"/>
  <c r="AN91" i="1"/>
  <c r="AP93" i="1"/>
  <c r="AP92" i="1"/>
  <c r="AM90" i="1"/>
  <c r="AM85" i="1"/>
  <c r="AL76" i="1"/>
  <c r="AN83" i="1"/>
  <c r="AP84" i="1"/>
  <c r="AJ79" i="1"/>
  <c r="AO81" i="1"/>
  <c r="AO74" i="1"/>
  <c r="AQ73" i="1"/>
  <c r="AJ70" i="1"/>
  <c r="AM71" i="1"/>
  <c r="AQ69" i="1"/>
  <c r="AO117" i="1"/>
  <c r="AK113" i="1"/>
  <c r="AM111" i="1"/>
  <c r="AM88" i="1"/>
  <c r="AM108" i="1"/>
  <c r="AO100" i="1"/>
  <c r="AN104" i="1"/>
  <c r="AO102" i="1"/>
  <c r="AQ91" i="1"/>
  <c r="AN93" i="1"/>
  <c r="AK95" i="1"/>
  <c r="AK90" i="1"/>
  <c r="H90" i="1" s="1"/>
  <c r="AP85" i="1"/>
  <c r="AK86" i="1"/>
  <c r="AL35" i="1"/>
  <c r="AK87" i="1"/>
  <c r="H87" i="1" s="1"/>
  <c r="AQ79" i="1"/>
  <c r="AP81" i="1"/>
  <c r="AJ78" i="1"/>
  <c r="AO75" i="1"/>
  <c r="AP72" i="1"/>
  <c r="AK73" i="1"/>
  <c r="AN71" i="1"/>
  <c r="AO65" i="1"/>
  <c r="AO58" i="1"/>
  <c r="AL118" i="1"/>
  <c r="AJ57" i="1"/>
  <c r="AL54" i="1"/>
  <c r="AM52" i="1"/>
  <c r="AL51" i="1"/>
  <c r="AO50" i="1"/>
  <c r="AO45" i="1"/>
  <c r="AK44" i="1"/>
  <c r="AN42" i="1"/>
  <c r="AP41" i="1"/>
  <c r="AJ40" i="1"/>
  <c r="H40" i="1" s="1"/>
  <c r="AO37" i="1"/>
  <c r="AJ22" i="1"/>
  <c r="H22" i="1" s="1"/>
  <c r="AM65" i="1"/>
  <c r="AO60" i="1"/>
  <c r="AL62" i="1"/>
  <c r="AQ54" i="1"/>
  <c r="AK53" i="1"/>
  <c r="AP59" i="1"/>
  <c r="AJ51" i="1"/>
  <c r="AJ47" i="1"/>
  <c r="AN50" i="1"/>
  <c r="AP45" i="1"/>
  <c r="AJ43" i="1"/>
  <c r="AN41" i="1"/>
  <c r="AP39" i="1"/>
  <c r="AJ38" i="1"/>
  <c r="AN37" i="1"/>
  <c r="AJ151" i="1"/>
  <c r="AJ34" i="1"/>
  <c r="AL32" i="1"/>
  <c r="H32" i="1" s="1"/>
  <c r="AO30" i="1"/>
  <c r="AL28" i="1"/>
  <c r="AN25" i="1"/>
  <c r="AN23" i="1"/>
  <c r="AN26" i="1"/>
  <c r="AN20" i="1"/>
  <c r="AN18" i="1"/>
  <c r="AN14" i="1"/>
  <c r="AN16" i="1"/>
  <c r="AN11" i="1"/>
  <c r="AN9" i="1"/>
  <c r="AN7" i="1"/>
  <c r="AN5" i="1"/>
  <c r="AN3" i="1"/>
  <c r="AK66" i="1"/>
  <c r="AJ64" i="1"/>
  <c r="AJ58" i="1"/>
  <c r="AN57" i="1"/>
  <c r="AJ55" i="1"/>
  <c r="AL60" i="1"/>
  <c r="AP63" i="1"/>
  <c r="AJ48" i="1"/>
  <c r="AP42" i="1"/>
  <c r="AQ39" i="1"/>
  <c r="AK36" i="1"/>
  <c r="AN34" i="1"/>
  <c r="AP30" i="1"/>
  <c r="AO28" i="1"/>
  <c r="AP24" i="1"/>
  <c r="AK21" i="1"/>
  <c r="AM20" i="1"/>
  <c r="AP15" i="1"/>
  <c r="AK13" i="1"/>
  <c r="AM11" i="1"/>
  <c r="AK9" i="1"/>
  <c r="AM6" i="1"/>
  <c r="AP3" i="1"/>
  <c r="AJ65" i="1"/>
  <c r="AM55" i="1"/>
  <c r="AN51" i="1"/>
  <c r="AQ50" i="1"/>
  <c r="AP43" i="1"/>
  <c r="AQ38" i="1"/>
  <c r="AK151" i="1"/>
  <c r="H151" i="1" s="1"/>
  <c r="AN30" i="1"/>
  <c r="AK28" i="1"/>
  <c r="AO24" i="1"/>
  <c r="AQ26" i="1"/>
  <c r="AL20" i="1"/>
  <c r="AO15" i="1"/>
  <c r="AQ16" i="1"/>
  <c r="AL11" i="1"/>
  <c r="AL8" i="1"/>
  <c r="AO5" i="1"/>
  <c r="AJ3" i="1"/>
  <c r="AN68" i="1"/>
  <c r="AQ55" i="1"/>
  <c r="AQ63" i="1"/>
  <c r="AQ45" i="1"/>
  <c r="AO42" i="1"/>
  <c r="AN39" i="1"/>
  <c r="AM151" i="1"/>
  <c r="AM34" i="1"/>
  <c r="AQ31" i="1"/>
  <c r="AO29" i="1"/>
  <c r="AM24" i="1"/>
  <c r="AP26" i="1"/>
  <c r="AK20" i="1"/>
  <c r="H20" i="1" s="1"/>
  <c r="AM15" i="1"/>
  <c r="AP16" i="1"/>
  <c r="AK11" i="1"/>
  <c r="AK8" i="1"/>
  <c r="AM5" i="1"/>
  <c r="AQ2" i="1"/>
  <c r="AK62" i="1"/>
  <c r="AK51" i="1"/>
  <c r="H51" i="1" s="1"/>
  <c r="AP49" i="1"/>
  <c r="AN45" i="1"/>
  <c r="AP46" i="1"/>
  <c r="AM38" i="1"/>
  <c r="AK22" i="1"/>
  <c r="AO31" i="1"/>
  <c r="AK29" i="1"/>
  <c r="AL27" i="1"/>
  <c r="AO23" i="1"/>
  <c r="AQ19" i="1"/>
  <c r="AL17" i="1"/>
  <c r="AO14" i="1"/>
  <c r="AQ12" i="1"/>
  <c r="AL10" i="1"/>
  <c r="AQ7" i="1"/>
  <c r="AL5" i="1"/>
  <c r="AP2" i="1"/>
  <c r="O107" i="1"/>
  <c r="O143" i="1"/>
  <c r="O102" i="1"/>
  <c r="O59" i="6"/>
  <c r="O149" i="1"/>
  <c r="H149" i="1"/>
  <c r="O27" i="8"/>
  <c r="O74" i="4"/>
  <c r="O113" i="1"/>
  <c r="O83" i="1"/>
  <c r="O3" i="4"/>
  <c r="O22" i="8"/>
  <c r="O88" i="4"/>
  <c r="O18" i="9"/>
  <c r="O15" i="10"/>
  <c r="O18" i="4"/>
  <c r="O206" i="1"/>
  <c r="O30" i="6"/>
  <c r="O50" i="1"/>
  <c r="O24" i="17"/>
  <c r="O19" i="17"/>
  <c r="H19" i="17"/>
  <c r="O12" i="17"/>
  <c r="H12" i="17"/>
  <c r="O5" i="6"/>
  <c r="O66" i="6"/>
  <c r="O33" i="9"/>
  <c r="O90" i="4"/>
  <c r="O142" i="1"/>
  <c r="H142" i="1"/>
  <c r="O189" i="1"/>
  <c r="O198" i="1"/>
  <c r="O14" i="5"/>
  <c r="O77" i="1"/>
  <c r="O30" i="5"/>
  <c r="O7" i="8"/>
  <c r="O48" i="6"/>
  <c r="O22" i="10"/>
  <c r="H22" i="10"/>
  <c r="O4" i="4"/>
  <c r="O61" i="6"/>
  <c r="O28" i="1"/>
  <c r="O47" i="8"/>
  <c r="O90" i="8"/>
  <c r="O39" i="5"/>
  <c r="O74" i="8"/>
  <c r="O53" i="5"/>
  <c r="O101" i="4"/>
  <c r="O157" i="1"/>
  <c r="O44" i="8"/>
  <c r="O32" i="1"/>
  <c r="O89" i="4"/>
  <c r="O56" i="8"/>
  <c r="O72" i="6"/>
  <c r="O76" i="4"/>
  <c r="O39" i="9"/>
  <c r="O65" i="4"/>
  <c r="O69" i="8"/>
  <c r="O53" i="9"/>
  <c r="O51" i="8"/>
  <c r="O39" i="6"/>
  <c r="O15" i="8"/>
  <c r="O67" i="4"/>
  <c r="O5" i="5"/>
  <c r="O158" i="1"/>
  <c r="O58" i="1"/>
  <c r="O17" i="10"/>
  <c r="H17" i="10"/>
  <c r="O63" i="4"/>
  <c r="O27" i="4"/>
  <c r="O200" i="1"/>
  <c r="O66" i="5"/>
  <c r="O19" i="6"/>
  <c r="O83" i="8"/>
  <c r="O183" i="1"/>
  <c r="O44" i="1"/>
  <c r="O106" i="1"/>
  <c r="H106" i="1"/>
  <c r="O28" i="6"/>
  <c r="O40" i="5"/>
  <c r="O72" i="1"/>
  <c r="O156" i="1"/>
  <c r="O90" i="1"/>
  <c r="O45" i="8"/>
  <c r="O197" i="1"/>
  <c r="O75" i="5"/>
  <c r="O43" i="5"/>
  <c r="O81" i="1"/>
  <c r="O28" i="8"/>
  <c r="O114" i="1"/>
  <c r="O53" i="4"/>
  <c r="O49" i="8"/>
  <c r="O80" i="4"/>
  <c r="O44" i="4"/>
  <c r="O59" i="4"/>
  <c r="O160" i="1"/>
  <c r="O51" i="6"/>
  <c r="O19" i="10"/>
  <c r="H19" i="10"/>
  <c r="O72" i="4"/>
  <c r="O45" i="1"/>
  <c r="O41" i="5"/>
  <c r="O180" i="1"/>
  <c r="O67" i="8"/>
  <c r="O11" i="9"/>
  <c r="O36" i="9"/>
  <c r="O148" i="1"/>
  <c r="O95" i="1"/>
  <c r="O77" i="8"/>
  <c r="O3" i="5"/>
  <c r="O93" i="1"/>
  <c r="O55" i="4"/>
  <c r="O140" i="1"/>
  <c r="O105" i="4"/>
  <c r="O21" i="1"/>
  <c r="O109" i="1"/>
  <c r="O64" i="8"/>
  <c r="O78" i="4"/>
  <c r="O188" i="1"/>
  <c r="O58" i="8"/>
  <c r="O9" i="9"/>
  <c r="O16" i="1"/>
  <c r="O6" i="1"/>
  <c r="H6" i="1"/>
  <c r="O76" i="8"/>
  <c r="O18" i="17"/>
  <c r="O38" i="9"/>
  <c r="O13" i="9"/>
  <c r="O10" i="4"/>
  <c r="O57" i="8"/>
  <c r="O196" i="1"/>
  <c r="O43" i="8"/>
  <c r="O29" i="1"/>
  <c r="O86" i="1"/>
  <c r="O25" i="9"/>
  <c r="O204" i="1"/>
  <c r="O45" i="9"/>
  <c r="O33" i="8"/>
  <c r="O14" i="1"/>
  <c r="O71" i="8"/>
  <c r="O78" i="8"/>
  <c r="O41" i="9"/>
  <c r="O40" i="4"/>
  <c r="O4" i="1"/>
  <c r="H4" i="1"/>
  <c r="O173" i="1"/>
  <c r="O154" i="1"/>
  <c r="O18" i="5"/>
  <c r="O171" i="1"/>
  <c r="H171" i="1"/>
  <c r="O14" i="4"/>
  <c r="O37" i="4"/>
  <c r="O94" i="1"/>
  <c r="O20" i="1"/>
  <c r="O49" i="1"/>
  <c r="O195" i="1"/>
  <c r="H195" i="1"/>
  <c r="O16" i="10"/>
  <c r="H16" i="10"/>
  <c r="O56" i="1"/>
  <c r="H56" i="1"/>
  <c r="O69" i="6"/>
  <c r="O14" i="17"/>
  <c r="H14" i="17"/>
  <c r="O40" i="9"/>
  <c r="O98" i="4"/>
  <c r="O40" i="1"/>
  <c r="O61" i="8"/>
  <c r="O94" i="4"/>
  <c r="O84" i="8"/>
  <c r="O54" i="4"/>
  <c r="O55" i="1"/>
  <c r="H55" i="1"/>
  <c r="O67" i="5"/>
  <c r="O3" i="10"/>
  <c r="H3" i="10"/>
  <c r="O32" i="5"/>
  <c r="O178" i="1"/>
  <c r="H178" i="1"/>
  <c r="O107" i="4"/>
  <c r="O59" i="8"/>
  <c r="O25" i="1"/>
  <c r="O28" i="10"/>
  <c r="O51" i="5"/>
  <c r="O62" i="8"/>
  <c r="O25" i="4"/>
  <c r="O4" i="5"/>
  <c r="O10" i="1"/>
  <c r="O136" i="1"/>
  <c r="O68" i="4"/>
  <c r="O191" i="1"/>
  <c r="H191" i="1"/>
  <c r="O99" i="1"/>
  <c r="O64" i="5"/>
  <c r="O15" i="17"/>
  <c r="H15" i="17"/>
  <c r="O16" i="17"/>
  <c r="H16" i="17"/>
  <c r="O7" i="17"/>
  <c r="H7" i="17"/>
  <c r="O3" i="9"/>
  <c r="H3" i="9"/>
  <c r="O124" i="1"/>
  <c r="O14" i="8"/>
  <c r="O3" i="1"/>
  <c r="O35" i="5"/>
  <c r="O67" i="6"/>
  <c r="O9" i="5"/>
  <c r="O63" i="6"/>
  <c r="O17" i="4"/>
  <c r="O19" i="4"/>
  <c r="O93" i="4"/>
  <c r="O55" i="8"/>
  <c r="O3" i="6"/>
  <c r="O63" i="8"/>
  <c r="O131" i="1"/>
  <c r="H131" i="1"/>
  <c r="O100" i="1"/>
  <c r="O135" i="1"/>
  <c r="H135" i="1"/>
  <c r="O59" i="5"/>
  <c r="O26" i="6"/>
  <c r="O109" i="4"/>
  <c r="O83" i="4"/>
  <c r="AP56" i="6"/>
  <c r="AP4" i="6"/>
  <c r="AP7" i="6"/>
  <c r="AP59" i="6"/>
  <c r="AM50" i="6"/>
  <c r="AO7" i="6"/>
  <c r="AK59" i="6"/>
  <c r="AK21" i="6"/>
  <c r="AK34" i="6"/>
  <c r="AK43" i="6"/>
  <c r="AK48" i="6"/>
  <c r="AK72" i="6"/>
  <c r="AK51" i="6"/>
  <c r="AK15" i="6"/>
  <c r="AK28" i="6"/>
  <c r="AK33" i="6"/>
  <c r="AK61" i="6"/>
  <c r="AK55" i="6"/>
  <c r="AK45" i="6"/>
  <c r="AK42" i="6"/>
  <c r="AK12" i="6"/>
  <c r="AK6" i="6"/>
  <c r="AK24" i="6"/>
  <c r="AK65" i="6"/>
  <c r="AK13" i="6"/>
  <c r="AK37" i="6"/>
  <c r="AK52" i="6"/>
  <c r="AN56" i="6"/>
  <c r="AQ64" i="6"/>
  <c r="AK46" i="6"/>
  <c r="AJ62" i="6"/>
  <c r="AJ47" i="6"/>
  <c r="AJ26" i="6"/>
  <c r="AJ27" i="6"/>
  <c r="AJ5" i="6"/>
  <c r="AJ66" i="6"/>
  <c r="AJ14" i="6"/>
  <c r="AJ38" i="6"/>
  <c r="AJ31" i="6"/>
  <c r="AJ8" i="6"/>
  <c r="AJ18" i="6"/>
  <c r="AJ29" i="6"/>
  <c r="AJ44" i="6"/>
  <c r="AJ16" i="6"/>
  <c r="H16" i="6" s="1"/>
  <c r="AJ3" i="6"/>
  <c r="AJ2" i="6"/>
  <c r="AO50" i="6"/>
  <c r="AJ64" i="6"/>
  <c r="AM59" i="6"/>
  <c r="AM21" i="6"/>
  <c r="AM34" i="6"/>
  <c r="AM43" i="6"/>
  <c r="AM48" i="6"/>
  <c r="AM72" i="6"/>
  <c r="AM51" i="6"/>
  <c r="AM15" i="6"/>
  <c r="AM28" i="6"/>
  <c r="AM33" i="6"/>
  <c r="AM61" i="6"/>
  <c r="AM55" i="6"/>
  <c r="AM45" i="6"/>
  <c r="AM42" i="6"/>
  <c r="AM12" i="6"/>
  <c r="AM6" i="6"/>
  <c r="AN58" i="6"/>
  <c r="AP47" i="6"/>
  <c r="AP66" i="6"/>
  <c r="AP8" i="6"/>
  <c r="AP16" i="6"/>
  <c r="AP63" i="6"/>
  <c r="AJ41" i="6"/>
  <c r="AM37" i="6"/>
  <c r="AP10" i="6"/>
  <c r="AO68" i="6"/>
  <c r="AO36" i="6"/>
  <c r="AO22" i="6"/>
  <c r="AO40" i="6"/>
  <c r="AO11" i="6"/>
  <c r="AO54" i="6"/>
  <c r="AO70" i="6"/>
  <c r="AO25" i="6"/>
  <c r="AO67" i="6"/>
  <c r="AO9" i="6"/>
  <c r="AO35" i="6"/>
  <c r="AN46" i="6"/>
  <c r="AL27" i="6"/>
  <c r="AL38" i="6"/>
  <c r="AL29" i="6"/>
  <c r="AL2" i="6"/>
  <c r="AL65" i="6"/>
  <c r="AN60" i="6"/>
  <c r="AQ52" i="6"/>
  <c r="AN57" i="6"/>
  <c r="AN32" i="6"/>
  <c r="AN49" i="6"/>
  <c r="AN23" i="6"/>
  <c r="AN69" i="6"/>
  <c r="AN20" i="6"/>
  <c r="AN53" i="6"/>
  <c r="AN19" i="6"/>
  <c r="AN71" i="6"/>
  <c r="AN39" i="6"/>
  <c r="AN30" i="6"/>
  <c r="AN64" i="6"/>
  <c r="AP15" i="6"/>
  <c r="AP6" i="6"/>
  <c r="AJ13" i="6"/>
  <c r="AQ57" i="6"/>
  <c r="AQ49" i="6"/>
  <c r="AQ69" i="6"/>
  <c r="AQ53" i="6"/>
  <c r="AQ71" i="6"/>
  <c r="AQ30" i="6"/>
  <c r="AL43" i="6"/>
  <c r="AL55" i="6"/>
  <c r="AN65" i="6"/>
  <c r="AL17" i="6"/>
  <c r="AP32" i="6"/>
  <c r="AP23" i="6"/>
  <c r="AP20" i="6"/>
  <c r="AP19" i="6"/>
  <c r="AP39" i="6"/>
  <c r="AK56" i="6"/>
  <c r="AP51" i="6"/>
  <c r="AP12" i="6"/>
  <c r="AP13" i="6"/>
  <c r="AM10" i="6"/>
  <c r="AM36" i="6"/>
  <c r="AM40" i="6"/>
  <c r="AM54" i="6"/>
  <c r="AM25" i="6"/>
  <c r="AM9" i="6"/>
  <c r="AL61" i="6"/>
  <c r="AL22" i="6"/>
  <c r="AL35" i="6"/>
  <c r="AN52" i="6"/>
  <c r="AL19" i="6"/>
  <c r="AL12" i="6"/>
  <c r="AL40" i="6"/>
  <c r="AL59" i="6"/>
  <c r="AL57" i="6"/>
  <c r="AL56" i="6"/>
  <c r="AL4" i="6"/>
  <c r="AL7" i="6"/>
  <c r="AM58" i="6"/>
  <c r="AO4" i="6"/>
  <c r="AJ7" i="6"/>
  <c r="AO62" i="6"/>
  <c r="AO47" i="6"/>
  <c r="AO26" i="6"/>
  <c r="AO27" i="6"/>
  <c r="AO5" i="6"/>
  <c r="AO66" i="6"/>
  <c r="AO14" i="6"/>
  <c r="AO38" i="6"/>
  <c r="AO31" i="6"/>
  <c r="AO8" i="6"/>
  <c r="AO18" i="6"/>
  <c r="AO29" i="6"/>
  <c r="AO44" i="6"/>
  <c r="AO16" i="6"/>
  <c r="AO3" i="6"/>
  <c r="AO2" i="6"/>
  <c r="AO63" i="6"/>
  <c r="AO41" i="6"/>
  <c r="AO60" i="6"/>
  <c r="AO17" i="6"/>
  <c r="AO10" i="6"/>
  <c r="AQ50" i="6"/>
  <c r="AK64" i="6"/>
  <c r="AN59" i="6"/>
  <c r="AN21" i="6"/>
  <c r="AN34" i="6"/>
  <c r="AN43" i="6"/>
  <c r="AN48" i="6"/>
  <c r="AN72" i="6"/>
  <c r="AN51" i="6"/>
  <c r="AN15" i="6"/>
  <c r="AN28" i="6"/>
  <c r="AN33" i="6"/>
  <c r="AN61" i="6"/>
  <c r="AN55" i="6"/>
  <c r="AN45" i="6"/>
  <c r="AN42" i="6"/>
  <c r="AN12" i="6"/>
  <c r="AN6" i="6"/>
  <c r="AO58" i="6"/>
  <c r="AJ50" i="6"/>
  <c r="AM7" i="6"/>
  <c r="AQ62" i="6"/>
  <c r="AQ47" i="6"/>
  <c r="AQ26" i="6"/>
  <c r="AQ27" i="6"/>
  <c r="AQ5" i="6"/>
  <c r="AQ66" i="6"/>
  <c r="AQ14" i="6"/>
  <c r="AQ38" i="6"/>
  <c r="AQ31" i="6"/>
  <c r="AQ8" i="6"/>
  <c r="AQ18" i="6"/>
  <c r="AQ29" i="6"/>
  <c r="AQ44" i="6"/>
  <c r="AQ16" i="6"/>
  <c r="AQ3" i="6"/>
  <c r="AQ2" i="6"/>
  <c r="AQ4" i="6"/>
  <c r="AP26" i="6"/>
  <c r="AP14" i="6"/>
  <c r="AP18" i="6"/>
  <c r="AP3" i="6"/>
  <c r="AJ63" i="6"/>
  <c r="AM13" i="6"/>
  <c r="AP17" i="6"/>
  <c r="AK10" i="6"/>
  <c r="AK68" i="6"/>
  <c r="AK36" i="6"/>
  <c r="AK22" i="6"/>
  <c r="AK40" i="6"/>
  <c r="AK11" i="6"/>
  <c r="AK54" i="6"/>
  <c r="AK70" i="6"/>
  <c r="AK25" i="6"/>
  <c r="AK67" i="6"/>
  <c r="AK9" i="6"/>
  <c r="AK35" i="6"/>
  <c r="AL62" i="6"/>
  <c r="AL5" i="6"/>
  <c r="AL31" i="6"/>
  <c r="AL44" i="6"/>
  <c r="AL24" i="6"/>
  <c r="AN41" i="6"/>
  <c r="AQ37" i="6"/>
  <c r="AL52" i="6"/>
  <c r="AJ57" i="6"/>
  <c r="AJ32" i="6"/>
  <c r="AJ49" i="6"/>
  <c r="AJ23" i="6"/>
  <c r="AJ69" i="6"/>
  <c r="AJ20" i="6"/>
  <c r="AJ53" i="6"/>
  <c r="AJ19" i="6"/>
  <c r="AJ71" i="6"/>
  <c r="AJ39" i="6"/>
  <c r="AJ30" i="6"/>
  <c r="AP21" i="6"/>
  <c r="AP33" i="6"/>
  <c r="AJ24" i="6"/>
  <c r="AP37" i="6"/>
  <c r="AQ68" i="6"/>
  <c r="AQ22" i="6"/>
  <c r="AQ11" i="6"/>
  <c r="AQ70" i="6"/>
  <c r="AQ67" i="6"/>
  <c r="AQ35" i="6"/>
  <c r="AL72" i="6"/>
  <c r="AL42" i="6"/>
  <c r="AL41" i="6"/>
  <c r="AQ10" i="6"/>
  <c r="AP36" i="6"/>
  <c r="AP40" i="6"/>
  <c r="AP54" i="6"/>
  <c r="AP25" i="6"/>
  <c r="AP9" i="6"/>
  <c r="AQ59" i="6"/>
  <c r="AP28" i="6"/>
  <c r="AP24" i="6"/>
  <c r="AM60" i="6"/>
  <c r="AM57" i="6"/>
  <c r="AM49" i="6"/>
  <c r="AM69" i="6"/>
  <c r="AM53" i="6"/>
  <c r="AM71" i="6"/>
  <c r="AM30" i="6"/>
  <c r="AL63" i="6"/>
  <c r="AL11" i="6"/>
  <c r="AL48" i="6"/>
  <c r="AL32" i="6"/>
  <c r="AL39" i="6"/>
  <c r="AN13" i="6"/>
  <c r="AL54" i="6"/>
  <c r="AL28" i="6"/>
  <c r="AL49" i="6"/>
  <c r="O2" i="6"/>
  <c r="AP58" i="6"/>
  <c r="AP50" i="6"/>
  <c r="AP64" i="6"/>
  <c r="AP46" i="6"/>
  <c r="AO56" i="6"/>
  <c r="AJ4" i="6"/>
  <c r="AM46" i="6"/>
  <c r="AK62" i="6"/>
  <c r="AK47" i="6"/>
  <c r="AK26" i="6"/>
  <c r="AK27" i="6"/>
  <c r="AK5" i="6"/>
  <c r="AK66" i="6"/>
  <c r="AK14" i="6"/>
  <c r="AK38" i="6"/>
  <c r="AK31" i="6"/>
  <c r="AK8" i="6"/>
  <c r="AK18" i="6"/>
  <c r="AK29" i="6"/>
  <c r="AK44" i="6"/>
  <c r="AK16" i="6"/>
  <c r="AK3" i="6"/>
  <c r="AK2" i="6"/>
  <c r="AK63" i="6"/>
  <c r="AK41" i="6"/>
  <c r="AK60" i="6"/>
  <c r="AK17" i="6"/>
  <c r="AQ58" i="6"/>
  <c r="AK50" i="6"/>
  <c r="AN7" i="6"/>
  <c r="AJ59" i="6"/>
  <c r="AJ21" i="6"/>
  <c r="AJ34" i="6"/>
  <c r="H34" i="6" s="1"/>
  <c r="AJ43" i="6"/>
  <c r="AJ48" i="6"/>
  <c r="AJ72" i="6"/>
  <c r="AJ51" i="6"/>
  <c r="AJ15" i="6"/>
  <c r="AJ28" i="6"/>
  <c r="AJ33" i="6"/>
  <c r="AJ61" i="6"/>
  <c r="AJ55" i="6"/>
  <c r="AJ45" i="6"/>
  <c r="AJ42" i="6"/>
  <c r="AJ12" i="6"/>
  <c r="AJ6" i="6"/>
  <c r="AJ58" i="6"/>
  <c r="AM4" i="6"/>
  <c r="AO46" i="6"/>
  <c r="AM62" i="6"/>
  <c r="AM47" i="6"/>
  <c r="AM26" i="6"/>
  <c r="AM27" i="6"/>
  <c r="AM5" i="6"/>
  <c r="AM66" i="6"/>
  <c r="AM14" i="6"/>
  <c r="AM38" i="6"/>
  <c r="AM31" i="6"/>
  <c r="AM8" i="6"/>
  <c r="AM18" i="6"/>
  <c r="AM29" i="6"/>
  <c r="AM44" i="6"/>
  <c r="AM16" i="6"/>
  <c r="AM3" i="6"/>
  <c r="AM2" i="6"/>
  <c r="AK7" i="6"/>
  <c r="AP27" i="6"/>
  <c r="AP38" i="6"/>
  <c r="AP29" i="6"/>
  <c r="AP2" i="6"/>
  <c r="AM65" i="6"/>
  <c r="AP60" i="6"/>
  <c r="AJ17" i="6"/>
  <c r="AO57" i="6"/>
  <c r="AO32" i="6"/>
  <c r="AO49" i="6"/>
  <c r="AO23" i="6"/>
  <c r="AO69" i="6"/>
  <c r="AO20" i="6"/>
  <c r="AO53" i="6"/>
  <c r="AO19" i="6"/>
  <c r="AO71" i="6"/>
  <c r="AO39" i="6"/>
  <c r="AO30" i="6"/>
  <c r="AQ56" i="6"/>
  <c r="AL47" i="6"/>
  <c r="AL66" i="6"/>
  <c r="AL8" i="6"/>
  <c r="AL16" i="6"/>
  <c r="AN63" i="6"/>
  <c r="AQ13" i="6"/>
  <c r="AL37" i="6"/>
  <c r="AN10" i="6"/>
  <c r="AN68" i="6"/>
  <c r="AN36" i="6"/>
  <c r="AN22" i="6"/>
  <c r="AN40" i="6"/>
  <c r="AN11" i="6"/>
  <c r="AN54" i="6"/>
  <c r="AN70" i="6"/>
  <c r="AN25" i="6"/>
  <c r="AN67" i="6"/>
  <c r="AN9" i="6"/>
  <c r="AN35" i="6"/>
  <c r="AP43" i="6"/>
  <c r="AP55" i="6"/>
  <c r="AP65" i="6"/>
  <c r="AM17" i="6"/>
  <c r="AQ32" i="6"/>
  <c r="AQ23" i="6"/>
  <c r="AQ20" i="6"/>
  <c r="AQ19" i="6"/>
  <c r="AQ39" i="6"/>
  <c r="AQ7" i="6"/>
  <c r="AL15" i="6"/>
  <c r="AL6" i="6"/>
  <c r="AQ60" i="6"/>
  <c r="AP57" i="6"/>
  <c r="AP49" i="6"/>
  <c r="AP69" i="6"/>
  <c r="AP53" i="6"/>
  <c r="AP71" i="6"/>
  <c r="AP30" i="6"/>
  <c r="AP34" i="6"/>
  <c r="AP61" i="6"/>
  <c r="AM63" i="6"/>
  <c r="AJ37" i="6"/>
  <c r="AM68" i="6"/>
  <c r="AM22" i="6"/>
  <c r="AM11" i="6"/>
  <c r="AM70" i="6"/>
  <c r="AM67" i="6"/>
  <c r="AM35" i="6"/>
  <c r="AQ17" i="6"/>
  <c r="AL70" i="6"/>
  <c r="AL45" i="6"/>
  <c r="AL23" i="6"/>
  <c r="AN50" i="6"/>
  <c r="AL10" i="6"/>
  <c r="AL25" i="6"/>
  <c r="AN24" i="6"/>
  <c r="AL69" i="6"/>
  <c r="AL58" i="6"/>
  <c r="AL50" i="6"/>
  <c r="AL64" i="6"/>
  <c r="AL46" i="6"/>
  <c r="AJ56" i="6"/>
  <c r="AM64" i="6"/>
  <c r="AO59" i="6"/>
  <c r="AO21" i="6"/>
  <c r="AO34" i="6"/>
  <c r="AO43" i="6"/>
  <c r="AO48" i="6"/>
  <c r="AO72" i="6"/>
  <c r="AO51" i="6"/>
  <c r="AO15" i="6"/>
  <c r="AO28" i="6"/>
  <c r="AO33" i="6"/>
  <c r="AO61" i="6"/>
  <c r="AO55" i="6"/>
  <c r="AO45" i="6"/>
  <c r="AO42" i="6"/>
  <c r="AO12" i="6"/>
  <c r="AO6" i="6"/>
  <c r="AO24" i="6"/>
  <c r="AO65" i="6"/>
  <c r="AO13" i="6"/>
  <c r="AO37" i="6"/>
  <c r="AO52" i="6"/>
  <c r="AK58" i="6"/>
  <c r="AN4" i="6"/>
  <c r="AQ46" i="6"/>
  <c r="AN62" i="6"/>
  <c r="AN47" i="6"/>
  <c r="AN26" i="6"/>
  <c r="AN27" i="6"/>
  <c r="AN5" i="6"/>
  <c r="AN66" i="6"/>
  <c r="AN14" i="6"/>
  <c r="AN38" i="6"/>
  <c r="AN31" i="6"/>
  <c r="AN8" i="6"/>
  <c r="AN18" i="6"/>
  <c r="AN29" i="6"/>
  <c r="AN44" i="6"/>
  <c r="H44" i="6" s="1"/>
  <c r="AN16" i="6"/>
  <c r="AN3" i="6"/>
  <c r="AN2" i="6"/>
  <c r="AM56" i="6"/>
  <c r="AO64" i="6"/>
  <c r="AJ46" i="6"/>
  <c r="AQ21" i="6"/>
  <c r="AQ34" i="6"/>
  <c r="AQ43" i="6"/>
  <c r="AQ48" i="6"/>
  <c r="AQ72" i="6"/>
  <c r="AQ51" i="6"/>
  <c r="AQ15" i="6"/>
  <c r="AQ28" i="6"/>
  <c r="AQ33" i="6"/>
  <c r="AQ61" i="6"/>
  <c r="AQ55" i="6"/>
  <c r="AQ45" i="6"/>
  <c r="AQ42" i="6"/>
  <c r="AQ12" i="6"/>
  <c r="AQ6" i="6"/>
  <c r="AQ24" i="6"/>
  <c r="AP62" i="6"/>
  <c r="AP5" i="6"/>
  <c r="AP31" i="6"/>
  <c r="AP44" i="6"/>
  <c r="AM24" i="6"/>
  <c r="AP41" i="6"/>
  <c r="AJ60" i="6"/>
  <c r="AM52" i="6"/>
  <c r="AK57" i="6"/>
  <c r="AK32" i="6"/>
  <c r="AK49" i="6"/>
  <c r="AK23" i="6"/>
  <c r="AK69" i="6"/>
  <c r="AK20" i="6"/>
  <c r="AK53" i="6"/>
  <c r="AK19" i="6"/>
  <c r="AK71" i="6"/>
  <c r="AK39" i="6"/>
  <c r="AK30" i="6"/>
  <c r="AK4" i="6"/>
  <c r="AL26" i="6"/>
  <c r="AL14" i="6"/>
  <c r="AL18" i="6"/>
  <c r="AL3" i="6"/>
  <c r="AQ65" i="6"/>
  <c r="AL13" i="6"/>
  <c r="AN17" i="6"/>
  <c r="AJ10" i="6"/>
  <c r="AJ68" i="6"/>
  <c r="AJ36" i="6"/>
  <c r="AJ22" i="6"/>
  <c r="AJ40" i="6"/>
  <c r="AJ11" i="6"/>
  <c r="AJ54" i="6"/>
  <c r="H54" i="6" s="1"/>
  <c r="AJ70" i="6"/>
  <c r="AJ25" i="6"/>
  <c r="AJ67" i="6"/>
  <c r="AJ9" i="6"/>
  <c r="AJ35" i="6"/>
  <c r="AP72" i="6"/>
  <c r="AP42" i="6"/>
  <c r="AM41" i="6"/>
  <c r="AJ52" i="6"/>
  <c r="AQ36" i="6"/>
  <c r="AQ40" i="6"/>
  <c r="AQ54" i="6"/>
  <c r="AQ25" i="6"/>
  <c r="AQ9" i="6"/>
  <c r="AL21" i="6"/>
  <c r="AL33" i="6"/>
  <c r="AQ63" i="6"/>
  <c r="AN37" i="6"/>
  <c r="AP68" i="6"/>
  <c r="AP22" i="6"/>
  <c r="AP11" i="6"/>
  <c r="AP70" i="6"/>
  <c r="AP67" i="6"/>
  <c r="AP35" i="6"/>
  <c r="AP48" i="6"/>
  <c r="AP45" i="6"/>
  <c r="AJ65" i="6"/>
  <c r="AP52" i="6"/>
  <c r="AM32" i="6"/>
  <c r="AM23" i="6"/>
  <c r="AM20" i="6"/>
  <c r="AM19" i="6"/>
  <c r="AM39" i="6"/>
  <c r="AL34" i="6"/>
  <c r="AL68" i="6"/>
  <c r="AL67" i="6"/>
  <c r="AQ41" i="6"/>
  <c r="AL20" i="6"/>
  <c r="AL51" i="6"/>
  <c r="AL36" i="6"/>
  <c r="AL9" i="6"/>
  <c r="AL60" i="6"/>
  <c r="AL53" i="6"/>
  <c r="AL71" i="6"/>
  <c r="AL30" i="6"/>
  <c r="O86" i="4"/>
  <c r="O35" i="6"/>
  <c r="O39" i="4"/>
  <c r="O52" i="9"/>
  <c r="O7" i="1"/>
  <c r="O10" i="6"/>
  <c r="O54" i="6"/>
  <c r="O12" i="1"/>
  <c r="O72" i="5"/>
  <c r="O68" i="6"/>
  <c r="O15" i="4"/>
  <c r="O99" i="4"/>
  <c r="O57" i="4"/>
  <c r="O29" i="8"/>
  <c r="O23" i="4"/>
  <c r="O94" i="8"/>
  <c r="O85" i="8"/>
  <c r="O192" i="1"/>
  <c r="O54" i="1"/>
  <c r="O98" i="1"/>
  <c r="H98" i="1"/>
  <c r="O16" i="6"/>
  <c r="O20" i="6"/>
  <c r="O34" i="8"/>
  <c r="O7" i="9"/>
  <c r="O166" i="1"/>
  <c r="H166" i="1"/>
  <c r="O12" i="5"/>
  <c r="O44" i="6"/>
  <c r="O41" i="4"/>
  <c r="O23" i="8"/>
  <c r="O190" i="1"/>
  <c r="O16" i="5"/>
  <c r="O6" i="8"/>
  <c r="O45" i="6"/>
  <c r="O13" i="10"/>
  <c r="H13" i="10"/>
  <c r="O40" i="6"/>
  <c r="O52" i="4"/>
  <c r="O79" i="8"/>
  <c r="O93" i="8"/>
  <c r="O28" i="5"/>
  <c r="O86" i="8"/>
  <c r="O38" i="5"/>
  <c r="O62" i="5"/>
  <c r="O34" i="6"/>
  <c r="O69" i="5"/>
  <c r="O20" i="10"/>
  <c r="O95" i="8"/>
  <c r="O152" i="1"/>
  <c r="O104" i="1"/>
  <c r="O10" i="10"/>
  <c r="H10" i="10"/>
  <c r="O56" i="5"/>
  <c r="O41" i="6"/>
  <c r="H41" i="6"/>
  <c r="O32" i="4"/>
  <c r="O8" i="8"/>
  <c r="O92" i="4"/>
  <c r="O76" i="5"/>
  <c r="O19" i="5"/>
  <c r="O81" i="4"/>
  <c r="O55" i="5"/>
  <c r="O21" i="4"/>
  <c r="O54" i="9"/>
  <c r="O19" i="1"/>
  <c r="O153" i="1"/>
  <c r="O176" i="1"/>
  <c r="H176" i="1"/>
  <c r="O168" i="1"/>
  <c r="O80" i="8"/>
  <c r="O71" i="4"/>
  <c r="O82" i="8"/>
  <c r="O205" i="1"/>
  <c r="O60" i="5"/>
  <c r="O199" i="1"/>
  <c r="O202" i="1"/>
  <c r="H202" i="1"/>
  <c r="O64" i="6"/>
  <c r="O111" i="4"/>
  <c r="O22" i="5"/>
  <c r="O17" i="1"/>
  <c r="H17" i="1"/>
  <c r="O193" i="1"/>
  <c r="O66" i="1"/>
  <c r="O51" i="1"/>
  <c r="O24" i="4"/>
  <c r="O150" i="1"/>
  <c r="O63" i="5"/>
  <c r="O138" i="1"/>
  <c r="O127" i="1"/>
  <c r="H127" i="1"/>
  <c r="O170" i="1"/>
  <c r="O19" i="8"/>
  <c r="O3" i="8"/>
  <c r="O4" i="9"/>
  <c r="O37" i="9"/>
  <c r="O167" i="1"/>
  <c r="O35" i="8"/>
  <c r="O85" i="1"/>
  <c r="H85" i="1"/>
  <c r="O79" i="5"/>
  <c r="O13" i="17"/>
  <c r="H13" i="17"/>
  <c r="O23" i="6"/>
  <c r="O12" i="8"/>
  <c r="O46" i="5"/>
  <c r="O161" i="1"/>
  <c r="O42" i="5"/>
  <c r="O177" i="1"/>
  <c r="H177" i="1"/>
  <c r="O47" i="4"/>
  <c r="O147" i="1"/>
  <c r="O2" i="8"/>
  <c r="O50" i="4"/>
  <c r="O165" i="1"/>
  <c r="O73" i="1"/>
  <c r="H73" i="1"/>
  <c r="O169" i="1"/>
  <c r="O151" i="1"/>
  <c r="O5" i="10"/>
  <c r="H5" i="10"/>
  <c r="O42" i="4"/>
  <c r="O27" i="6"/>
  <c r="O31" i="9"/>
  <c r="O181" i="1"/>
  <c r="O163" i="1"/>
  <c r="O58" i="6"/>
  <c r="O36" i="8"/>
  <c r="O47" i="5"/>
  <c r="O37" i="1"/>
  <c r="H37" i="1"/>
  <c r="O27" i="9"/>
  <c r="O28" i="4"/>
  <c r="O77" i="5"/>
  <c r="O87" i="1"/>
  <c r="O87" i="8"/>
  <c r="O29" i="4"/>
  <c r="O103" i="4"/>
  <c r="O78" i="5"/>
  <c r="O56" i="6"/>
  <c r="O66" i="8"/>
  <c r="O4" i="6"/>
  <c r="O6" i="6"/>
  <c r="O14" i="6"/>
  <c r="O18" i="8"/>
  <c r="AK92" i="8"/>
  <c r="AK47" i="8"/>
  <c r="AK91" i="8"/>
  <c r="AK85" i="8"/>
  <c r="AN51" i="8"/>
  <c r="AJ45" i="8"/>
  <c r="AL86" i="8"/>
  <c r="AQ87" i="8"/>
  <c r="AO51" i="8"/>
  <c r="AO77" i="8"/>
  <c r="AO58" i="8"/>
  <c r="AO39" i="8"/>
  <c r="AJ51" i="8"/>
  <c r="AN87" i="8"/>
  <c r="AP59" i="8"/>
  <c r="AM87" i="8"/>
  <c r="AK51" i="8"/>
  <c r="AK77" i="8"/>
  <c r="AK58" i="8"/>
  <c r="AJ39" i="8"/>
  <c r="AN50" i="8"/>
  <c r="AN72" i="8"/>
  <c r="AQ53" i="8"/>
  <c r="AQ44" i="8"/>
  <c r="AQ9" i="8"/>
  <c r="AP7" i="8"/>
  <c r="AJ7" i="8"/>
  <c r="AO73" i="8"/>
  <c r="AJ4" i="8"/>
  <c r="AN56" i="8"/>
  <c r="AN17" i="8"/>
  <c r="AK12" i="8"/>
  <c r="AM16" i="8"/>
  <c r="AM12" i="8"/>
  <c r="AN16" i="8"/>
  <c r="AN71" i="8"/>
  <c r="AN62" i="8"/>
  <c r="AO23" i="8"/>
  <c r="AQ64" i="8"/>
  <c r="AQ82" i="8"/>
  <c r="AO34" i="8"/>
  <c r="AO76" i="8"/>
  <c r="AO22" i="8"/>
  <c r="AN64" i="8"/>
  <c r="AN82" i="8"/>
  <c r="AP34" i="8"/>
  <c r="AK22" i="8"/>
  <c r="AK64" i="8"/>
  <c r="AK82" i="8"/>
  <c r="AM34" i="8"/>
  <c r="AQ75" i="8"/>
  <c r="AN26" i="8"/>
  <c r="AN66" i="8"/>
  <c r="AN33" i="8"/>
  <c r="AN86" i="8"/>
  <c r="AP39" i="8"/>
  <c r="AP58" i="8"/>
  <c r="AP77" i="8"/>
  <c r="AP51" i="8"/>
  <c r="AQ39" i="8"/>
  <c r="AQ58" i="8"/>
  <c r="AQ77" i="8"/>
  <c r="AQ51" i="8"/>
  <c r="AN85" i="8"/>
  <c r="AN91" i="8"/>
  <c r="AM8" i="8"/>
  <c r="AL6" i="8"/>
  <c r="AP12" i="8"/>
  <c r="AM56" i="8"/>
  <c r="AM17" i="8"/>
  <c r="AL14" i="8"/>
  <c r="AL63" i="8"/>
  <c r="AO93" i="8"/>
  <c r="AQ90" i="8"/>
  <c r="AQ93" i="8"/>
  <c r="AL68" i="8"/>
  <c r="AL20" i="8"/>
  <c r="AL25" i="8"/>
  <c r="AM21" i="8"/>
  <c r="AK26" i="8"/>
  <c r="AK66" i="8"/>
  <c r="AK33" i="8"/>
  <c r="AK86" i="8"/>
  <c r="AN21" i="8"/>
  <c r="AL26" i="8"/>
  <c r="H26" i="8" s="1"/>
  <c r="AL66" i="8"/>
  <c r="AL33" i="8"/>
  <c r="AO21" i="8"/>
  <c r="AO57" i="8"/>
  <c r="AO31" i="8"/>
  <c r="AQ67" i="8"/>
  <c r="AK21" i="8"/>
  <c r="AL57" i="8"/>
  <c r="AL31" i="8"/>
  <c r="AJ67" i="8"/>
  <c r="AJ59" i="8"/>
  <c r="AP37" i="8"/>
  <c r="AL94" i="8"/>
  <c r="AL46" i="8"/>
  <c r="AL50" i="8"/>
  <c r="AQ4" i="8"/>
  <c r="AO5" i="8"/>
  <c r="AJ10" i="8"/>
  <c r="AM93" i="8"/>
  <c r="AQ68" i="8"/>
  <c r="AM10" i="8"/>
  <c r="AP90" i="8"/>
  <c r="AN4" i="8"/>
  <c r="AK56" i="8"/>
  <c r="AO6" i="8"/>
  <c r="AP56" i="8"/>
  <c r="AP17" i="8"/>
  <c r="AP22" i="8"/>
  <c r="AM18" i="8"/>
  <c r="AQ25" i="8"/>
  <c r="AO28" i="8"/>
  <c r="AO55" i="8"/>
  <c r="AO36" i="8"/>
  <c r="AK17" i="8"/>
  <c r="AQ24" i="8"/>
  <c r="AP28" i="8"/>
  <c r="AP55" i="8"/>
  <c r="AO17" i="8"/>
  <c r="AN25" i="8"/>
  <c r="AM28" i="8"/>
  <c r="AM55" i="8"/>
  <c r="AM36" i="8"/>
  <c r="AO25" i="8"/>
  <c r="AP27" i="8"/>
  <c r="AP89" i="8"/>
  <c r="AN65" i="8"/>
  <c r="AN38" i="8"/>
  <c r="AP41" i="8"/>
  <c r="AP44" i="8"/>
  <c r="AP54" i="8"/>
  <c r="AP53" i="8"/>
  <c r="AM9" i="8"/>
  <c r="AL7" i="8"/>
  <c r="AN5" i="8"/>
  <c r="AK73" i="8"/>
  <c r="AK18" i="8"/>
  <c r="AJ56" i="8"/>
  <c r="AJ17" i="8"/>
  <c r="AP11" i="8"/>
  <c r="AO68" i="8"/>
  <c r="AQ11" i="8"/>
  <c r="AJ16" i="8"/>
  <c r="AJ71" i="8"/>
  <c r="AJ62" i="8"/>
  <c r="H62" i="8" s="1"/>
  <c r="AN22" i="8"/>
  <c r="AM64" i="8"/>
  <c r="AM82" i="8"/>
  <c r="AK34" i="8"/>
  <c r="AK76" i="8"/>
  <c r="AJ22" i="8"/>
  <c r="AJ64" i="8"/>
  <c r="AJ82" i="8"/>
  <c r="AL34" i="8"/>
  <c r="AP75" i="8"/>
  <c r="AQ26" i="8"/>
  <c r="AQ66" i="8"/>
  <c r="AQ33" i="8"/>
  <c r="AL75" i="8"/>
  <c r="AJ26" i="8"/>
  <c r="AJ66" i="8"/>
  <c r="AJ33" i="8"/>
  <c r="AJ86" i="8"/>
  <c r="AL39" i="8"/>
  <c r="AL58" i="8"/>
  <c r="AL77" i="8"/>
  <c r="AL51" i="8"/>
  <c r="AM39" i="8"/>
  <c r="AM58" i="8"/>
  <c r="AM77" i="8"/>
  <c r="AM51" i="8"/>
  <c r="AJ85" i="8"/>
  <c r="AJ91" i="8"/>
  <c r="AJ47" i="8"/>
  <c r="AO48" i="8"/>
  <c r="AO87" i="8"/>
  <c r="AO74" i="8"/>
  <c r="AQ59" i="8"/>
  <c r="AJ95" i="8"/>
  <c r="AJ58" i="8"/>
  <c r="AM50" i="8"/>
  <c r="AM94" i="8"/>
  <c r="AK50" i="8"/>
  <c r="AK46" i="8"/>
  <c r="AK94" i="8"/>
  <c r="AM37" i="8"/>
  <c r="AJ49" i="8"/>
  <c r="AN43" i="8"/>
  <c r="AQ92" i="8"/>
  <c r="AQ91" i="8"/>
  <c r="AO49" i="8"/>
  <c r="AO45" i="8"/>
  <c r="AO84" i="8"/>
  <c r="AQ76" i="8"/>
  <c r="AN48" i="8"/>
  <c r="AJ43" i="8"/>
  <c r="AM92" i="8"/>
  <c r="AM91" i="8"/>
  <c r="AK49" i="8"/>
  <c r="AK45" i="8"/>
  <c r="AK84" i="8"/>
  <c r="AM86" i="8"/>
  <c r="AN95" i="8"/>
  <c r="AN58" i="8"/>
  <c r="AQ50" i="8"/>
  <c r="AQ94" i="8"/>
  <c r="AQ3" i="8"/>
  <c r="AO4" i="8"/>
  <c r="AP9" i="8"/>
  <c r="AL10" i="8"/>
  <c r="AO90" i="8"/>
  <c r="AK9" i="8"/>
  <c r="AN15" i="8"/>
  <c r="AN19" i="8"/>
  <c r="AM14" i="8"/>
  <c r="AM63" i="8"/>
  <c r="AN14" i="8"/>
  <c r="AN63" i="8"/>
  <c r="AN75" i="8"/>
  <c r="AN61" i="8"/>
  <c r="AP24" i="8"/>
  <c r="AQ27" i="8"/>
  <c r="AQ89" i="8"/>
  <c r="AO65" i="8"/>
  <c r="AO38" i="8"/>
  <c r="AQ2" i="8"/>
  <c r="AN27" i="8"/>
  <c r="AN89" i="8"/>
  <c r="AP65" i="8"/>
  <c r="AM2" i="8"/>
  <c r="AK27" i="8"/>
  <c r="AK89" i="8"/>
  <c r="AM65" i="8"/>
  <c r="AO24" i="8"/>
  <c r="AN81" i="8"/>
  <c r="AN70" i="8"/>
  <c r="AN35" i="8"/>
  <c r="AN37" i="8"/>
  <c r="AP40" i="8"/>
  <c r="AP43" i="8"/>
  <c r="AP88" i="8"/>
  <c r="AP52" i="8"/>
  <c r="AQ40" i="8"/>
  <c r="AQ43" i="8"/>
  <c r="AQ88" i="8"/>
  <c r="AQ52" i="8"/>
  <c r="AN41" i="8"/>
  <c r="AN44" i="8"/>
  <c r="AM3" i="8"/>
  <c r="AL8" i="8"/>
  <c r="AJ8" i="8"/>
  <c r="AM15" i="8"/>
  <c r="AJ6" i="8"/>
  <c r="AL73" i="8"/>
  <c r="AL18" i="8"/>
  <c r="AQ12" i="8"/>
  <c r="AQ16" i="8"/>
  <c r="AL13" i="8"/>
  <c r="AL69" i="8"/>
  <c r="AL21" i="8"/>
  <c r="AL78" i="8"/>
  <c r="AJ2" i="8"/>
  <c r="AK81" i="8"/>
  <c r="AK70" i="8"/>
  <c r="AK35" i="8"/>
  <c r="AK37" i="8"/>
  <c r="AK23" i="8"/>
  <c r="AL81" i="8"/>
  <c r="AL70" i="8"/>
  <c r="AL35" i="8"/>
  <c r="AQ22" i="8"/>
  <c r="AO64" i="8"/>
  <c r="AO82" i="8"/>
  <c r="AQ34" i="8"/>
  <c r="AM22" i="8"/>
  <c r="AL64" i="8"/>
  <c r="AL82" i="8"/>
  <c r="AJ34" i="8"/>
  <c r="AJ76" i="8"/>
  <c r="AL85" i="8"/>
  <c r="AL91" i="8"/>
  <c r="AL47" i="8"/>
  <c r="AL92" i="8"/>
  <c r="AQ6" i="8"/>
  <c r="AP4" i="8"/>
  <c r="AJ11" i="8"/>
  <c r="AQ13" i="8"/>
  <c r="AQ69" i="8"/>
  <c r="AO12" i="8"/>
  <c r="AP16" i="8"/>
  <c r="AN9" i="8"/>
  <c r="AK15" i="8"/>
  <c r="AK10" i="8"/>
  <c r="H10" i="8" s="1"/>
  <c r="AP15" i="8"/>
  <c r="AP19" i="8"/>
  <c r="AP2" i="8"/>
  <c r="AQ20" i="8"/>
  <c r="AM61" i="8"/>
  <c r="AO30" i="8"/>
  <c r="AO80" i="8"/>
  <c r="AO79" i="8"/>
  <c r="AQ60" i="8"/>
  <c r="AO61" i="8"/>
  <c r="AP30" i="8"/>
  <c r="AP80" i="8"/>
  <c r="AN20" i="8"/>
  <c r="AK61" i="8"/>
  <c r="AM30" i="8"/>
  <c r="AM80" i="8"/>
  <c r="AO20" i="8"/>
  <c r="AQ78" i="8"/>
  <c r="AP29" i="8"/>
  <c r="AN32" i="8"/>
  <c r="AN83" i="8"/>
  <c r="AL59" i="8"/>
  <c r="AP74" i="8"/>
  <c r="AP87" i="8"/>
  <c r="AP48" i="8"/>
  <c r="AM59" i="8"/>
  <c r="AK4" i="8"/>
  <c r="AL9" i="8"/>
  <c r="AJ3" i="8"/>
  <c r="AK90" i="8"/>
  <c r="AK8" i="8"/>
  <c r="AJ15" i="8"/>
  <c r="AJ19" i="8"/>
  <c r="AO13" i="8"/>
  <c r="AO69" i="8"/>
  <c r="AJ14" i="8"/>
  <c r="AJ63" i="8"/>
  <c r="AJ75" i="8"/>
  <c r="AJ61" i="8"/>
  <c r="AK24" i="8"/>
  <c r="AM27" i="8"/>
  <c r="AM89" i="8"/>
  <c r="AK65" i="8"/>
  <c r="AK38" i="8"/>
  <c r="AK2" i="8"/>
  <c r="AJ27" i="8"/>
  <c r="AJ89" i="8"/>
  <c r="AL65" i="8"/>
  <c r="AQ23" i="8"/>
  <c r="AQ81" i="8"/>
  <c r="AQ70" i="8"/>
  <c r="AQ35" i="8"/>
  <c r="AN2" i="8"/>
  <c r="AJ81" i="8"/>
  <c r="AJ70" i="8"/>
  <c r="AJ35" i="8"/>
  <c r="AJ37" i="8"/>
  <c r="AL40" i="8"/>
  <c r="AL43" i="8"/>
  <c r="AL88" i="8"/>
  <c r="AL52" i="8"/>
  <c r="AM40" i="8"/>
  <c r="AM43" i="8"/>
  <c r="AM88" i="8"/>
  <c r="AM52" i="8"/>
  <c r="AJ41" i="8"/>
  <c r="AJ44" i="8"/>
  <c r="AJ54" i="8"/>
  <c r="AO53" i="8"/>
  <c r="AO54" i="8"/>
  <c r="AO44" i="8"/>
  <c r="AO41" i="8"/>
  <c r="AJ53" i="8"/>
  <c r="AN47" i="8"/>
  <c r="AJ42" i="8"/>
  <c r="AM54" i="8"/>
  <c r="AM41" i="8"/>
  <c r="AM38" i="8"/>
  <c r="AK48" i="8"/>
  <c r="AK87" i="8"/>
  <c r="AK74" i="8"/>
  <c r="AM79" i="8"/>
  <c r="AN54" i="8"/>
  <c r="AN84" i="8"/>
  <c r="AQ48" i="8"/>
  <c r="AQ74" i="8"/>
  <c r="AO95" i="8"/>
  <c r="AO72" i="8"/>
  <c r="AO42" i="8"/>
  <c r="AQ83" i="8"/>
  <c r="AN88" i="8"/>
  <c r="AJ84" i="8"/>
  <c r="H84" i="8" s="1"/>
  <c r="AM48" i="8"/>
  <c r="AM74" i="8"/>
  <c r="AK95" i="8"/>
  <c r="AK72" i="8"/>
  <c r="AK42" i="8"/>
  <c r="AN53" i="8"/>
  <c r="AJ88" i="8"/>
  <c r="AN42" i="8"/>
  <c r="AQ54" i="8"/>
  <c r="AQ41" i="8"/>
  <c r="AQ5" i="8"/>
  <c r="AP3" i="8"/>
  <c r="AL93" i="8"/>
  <c r="AN12" i="8"/>
  <c r="AO16" i="8"/>
  <c r="AO11" i="8"/>
  <c r="AN68" i="8"/>
  <c r="AN7" i="8"/>
  <c r="AM73" i="8"/>
  <c r="AO8" i="8"/>
  <c r="AN73" i="8"/>
  <c r="AN18" i="8"/>
  <c r="AN23" i="8"/>
  <c r="AP60" i="8"/>
  <c r="AQ62" i="8"/>
  <c r="AQ29" i="8"/>
  <c r="AO32" i="8"/>
  <c r="AO83" i="8"/>
  <c r="AM19" i="8"/>
  <c r="AM62" i="8"/>
  <c r="AN29" i="8"/>
  <c r="AP32" i="8"/>
  <c r="AO19" i="8"/>
  <c r="AJ78" i="8"/>
  <c r="AK29" i="8"/>
  <c r="AM32" i="8"/>
  <c r="AO60" i="8"/>
  <c r="AP62" i="8"/>
  <c r="AN28" i="8"/>
  <c r="AN55" i="8"/>
  <c r="AN36" i="8"/>
  <c r="AL83" i="8"/>
  <c r="AP42" i="8"/>
  <c r="AP72" i="8"/>
  <c r="AP95" i="8"/>
  <c r="AM83" i="8"/>
  <c r="AQ42" i="8"/>
  <c r="AQ72" i="8"/>
  <c r="AQ95" i="8"/>
  <c r="AL79" i="8"/>
  <c r="AN74" i="8"/>
  <c r="AM4" i="8"/>
  <c r="AK5" i="8"/>
  <c r="AL3" i="8"/>
  <c r="AQ10" i="8"/>
  <c r="AM68" i="8"/>
  <c r="AK3" i="8"/>
  <c r="AL90" i="8"/>
  <c r="AL60" i="8"/>
  <c r="AQ14" i="8"/>
  <c r="AJ5" i="8"/>
  <c r="AL56" i="8"/>
  <c r="AL17" i="8"/>
  <c r="AL22" i="8"/>
  <c r="AQ63" i="8"/>
  <c r="AK25" i="8"/>
  <c r="AK28" i="8"/>
  <c r="AK55" i="8"/>
  <c r="AK36" i="8"/>
  <c r="AK39" i="8"/>
  <c r="AL24" i="8"/>
  <c r="AL28" i="8"/>
  <c r="AL55" i="8"/>
  <c r="AL36" i="8"/>
  <c r="AM24" i="8"/>
  <c r="AO27" i="8"/>
  <c r="AO89" i="8"/>
  <c r="AQ65" i="8"/>
  <c r="AJ25" i="8"/>
  <c r="AL27" i="8"/>
  <c r="AL89" i="8"/>
  <c r="AJ65" i="8"/>
  <c r="AJ38" i="8"/>
  <c r="AL41" i="8"/>
  <c r="AL44" i="8"/>
  <c r="AL54" i="8"/>
  <c r="AL53" i="8"/>
  <c r="AQ8" i="8"/>
  <c r="AP6" i="8"/>
  <c r="AN3" i="8"/>
  <c r="AQ56" i="8"/>
  <c r="AQ17" i="8"/>
  <c r="AP14" i="8"/>
  <c r="AP63" i="8"/>
  <c r="AK11" i="8"/>
  <c r="AK68" i="8"/>
  <c r="AL11" i="8"/>
  <c r="AP68" i="8"/>
  <c r="AP20" i="8"/>
  <c r="AP25" i="8"/>
  <c r="AM75" i="8"/>
  <c r="AO26" i="8"/>
  <c r="AO66" i="8"/>
  <c r="AO33" i="8"/>
  <c r="AO86" i="8"/>
  <c r="AO75" i="8"/>
  <c r="AP26" i="8"/>
  <c r="AP66" i="8"/>
  <c r="AP33" i="8"/>
  <c r="AK75" i="8"/>
  <c r="AM26" i="8"/>
  <c r="AM66" i="8"/>
  <c r="AM33" i="8"/>
  <c r="AQ21" i="8"/>
  <c r="AP57" i="8"/>
  <c r="AP31" i="8"/>
  <c r="H31" i="8" s="1"/>
  <c r="AN67" i="8"/>
  <c r="AN59" i="8"/>
  <c r="AL38" i="8"/>
  <c r="AP94" i="8"/>
  <c r="AP46" i="8"/>
  <c r="AP50" i="8"/>
  <c r="AM5" i="8"/>
  <c r="AK6" i="8"/>
  <c r="AN10" i="8"/>
  <c r="AM11" i="8"/>
  <c r="AK16" i="8"/>
  <c r="AN93" i="8"/>
  <c r="AJ68" i="8"/>
  <c r="AN6" i="8"/>
  <c r="AO56" i="8"/>
  <c r="AO7" i="8"/>
  <c r="AJ73" i="8"/>
  <c r="AJ18" i="8"/>
  <c r="AJ23" i="8"/>
  <c r="AK19" i="8"/>
  <c r="AL62" i="8"/>
  <c r="AM29" i="8"/>
  <c r="AK32" i="8"/>
  <c r="AK83" i="8"/>
  <c r="AO18" i="8"/>
  <c r="AM25" i="8"/>
  <c r="AJ29" i="8"/>
  <c r="AL32" i="8"/>
  <c r="AQ18" i="8"/>
  <c r="AO62" i="8"/>
  <c r="AQ28" i="8"/>
  <c r="AQ55" i="8"/>
  <c r="AQ19" i="8"/>
  <c r="AK62" i="8"/>
  <c r="AJ28" i="8"/>
  <c r="AJ55" i="8"/>
  <c r="AJ36" i="8"/>
  <c r="AP36" i="8"/>
  <c r="AL42" i="8"/>
  <c r="AL72" i="8"/>
  <c r="AL95" i="8"/>
  <c r="AQ36" i="8"/>
  <c r="AM42" i="8"/>
  <c r="AM72" i="8"/>
  <c r="AM95" i="8"/>
  <c r="AP83" i="8"/>
  <c r="AJ74" i="8"/>
  <c r="AJ87" i="8"/>
  <c r="AJ48" i="8"/>
  <c r="AO92" i="8"/>
  <c r="AO47" i="8"/>
  <c r="AO91" i="8"/>
  <c r="AO85" i="8"/>
  <c r="AJ92" i="8"/>
  <c r="AN45" i="8"/>
  <c r="AP38" i="8"/>
  <c r="AM46" i="8"/>
  <c r="AQ37" i="8"/>
  <c r="AK53" i="8"/>
  <c r="AK54" i="8"/>
  <c r="AK44" i="8"/>
  <c r="AK41" i="8"/>
  <c r="AN52" i="8"/>
  <c r="AN77" i="8"/>
  <c r="AN40" i="8"/>
  <c r="AQ47" i="8"/>
  <c r="AQ85" i="8"/>
  <c r="AO52" i="8"/>
  <c r="AO88" i="8"/>
  <c r="AO43" i="8"/>
  <c r="AO40" i="8"/>
  <c r="AJ52" i="8"/>
  <c r="AJ77" i="8"/>
  <c r="AJ40" i="8"/>
  <c r="AM47" i="8"/>
  <c r="AM85" i="8"/>
  <c r="O54" i="8"/>
  <c r="AK52" i="8"/>
  <c r="AK88" i="8"/>
  <c r="AK43" i="8"/>
  <c r="AK40" i="8"/>
  <c r="AN92" i="8"/>
  <c r="AN46" i="8"/>
  <c r="AN39" i="8"/>
  <c r="AQ46" i="8"/>
  <c r="AQ7" i="8"/>
  <c r="AP5" i="8"/>
  <c r="AL12" i="8"/>
  <c r="AO14" i="8"/>
  <c r="AO63" i="8"/>
  <c r="AN13" i="8"/>
  <c r="AN69" i="8"/>
  <c r="AJ93" i="8"/>
  <c r="AM90" i="8"/>
  <c r="AK93" i="8"/>
  <c r="AN90" i="8"/>
  <c r="AN60" i="8"/>
  <c r="AN24" i="8"/>
  <c r="AQ71" i="8"/>
  <c r="AQ57" i="8"/>
  <c r="AQ31" i="8"/>
  <c r="AO67" i="8"/>
  <c r="AO59" i="8"/>
  <c r="AM71" i="8"/>
  <c r="AN57" i="8"/>
  <c r="AN31" i="8"/>
  <c r="AP67" i="8"/>
  <c r="AJ21" i="8"/>
  <c r="H21" i="8" s="1"/>
  <c r="AK57" i="8"/>
  <c r="AK31" i="8"/>
  <c r="AM67" i="8"/>
  <c r="AP71" i="8"/>
  <c r="AQ61" i="8"/>
  <c r="AN30" i="8"/>
  <c r="AN80" i="8"/>
  <c r="AN79" i="8"/>
  <c r="AL76" i="8"/>
  <c r="AP84" i="8"/>
  <c r="AP45" i="8"/>
  <c r="AP49" i="8"/>
  <c r="AM76" i="8"/>
  <c r="AQ84" i="8"/>
  <c r="AQ45" i="8"/>
  <c r="AQ49" i="8"/>
  <c r="AL37" i="8"/>
  <c r="AN94" i="8"/>
  <c r="AM6" i="8"/>
  <c r="AL4" i="8"/>
  <c r="AP93" i="8"/>
  <c r="AM13" i="8"/>
  <c r="AM69" i="8"/>
  <c r="AJ12" i="8"/>
  <c r="AL16" i="8"/>
  <c r="AN8" i="8"/>
  <c r="AQ73" i="8"/>
  <c r="AO9" i="8"/>
  <c r="AL15" i="8"/>
  <c r="AL19" i="8"/>
  <c r="AL2" i="8"/>
  <c r="AK20" i="8"/>
  <c r="AM78" i="8"/>
  <c r="AK30" i="8"/>
  <c r="AK80" i="8"/>
  <c r="AK79" i="8"/>
  <c r="AK60" i="8"/>
  <c r="AN78" i="8"/>
  <c r="AL30" i="8"/>
  <c r="AL80" i="8"/>
  <c r="AM60" i="8"/>
  <c r="AO78" i="8"/>
  <c r="AO29" i="8"/>
  <c r="AQ32" i="8"/>
  <c r="AJ20" i="8"/>
  <c r="AK78" i="8"/>
  <c r="AL29" i="8"/>
  <c r="AJ32" i="8"/>
  <c r="H32" i="8" s="1"/>
  <c r="AJ83" i="8"/>
  <c r="AP79" i="8"/>
  <c r="AL74" i="8"/>
  <c r="AL87" i="8"/>
  <c r="H87" i="8" s="1"/>
  <c r="AL48" i="8"/>
  <c r="AQ79" i="8"/>
  <c r="AO3" i="8"/>
  <c r="AP8" i="8"/>
  <c r="AJ9" i="8"/>
  <c r="AQ15" i="8"/>
  <c r="AK7" i="8"/>
  <c r="AP73" i="8"/>
  <c r="AP18" i="8"/>
  <c r="AK13" i="8"/>
  <c r="AK69" i="8"/>
  <c r="AP13" i="8"/>
  <c r="AP69" i="8"/>
  <c r="AP21" i="8"/>
  <c r="AP78" i="8"/>
  <c r="AO2" i="8"/>
  <c r="AO81" i="8"/>
  <c r="AO70" i="8"/>
  <c r="AO35" i="8"/>
  <c r="AO37" i="8"/>
  <c r="H37" i="8" s="1"/>
  <c r="AP23" i="8"/>
  <c r="AP81" i="8"/>
  <c r="AP70" i="8"/>
  <c r="AP35" i="8"/>
  <c r="AL23" i="8"/>
  <c r="AM81" i="8"/>
  <c r="AM70" i="8"/>
  <c r="AM35" i="8"/>
  <c r="AM23" i="8"/>
  <c r="AP64" i="8"/>
  <c r="AP82" i="8"/>
  <c r="AN34" i="8"/>
  <c r="AN76" i="8"/>
  <c r="AP85" i="8"/>
  <c r="AP91" i="8"/>
  <c r="AP47" i="8"/>
  <c r="AP92" i="8"/>
  <c r="AM7" i="8"/>
  <c r="AL5" i="8"/>
  <c r="H5" i="8" s="1"/>
  <c r="AN11" i="8"/>
  <c r="AK14" i="8"/>
  <c r="AK63" i="8"/>
  <c r="AJ13" i="8"/>
  <c r="AJ69" i="8"/>
  <c r="AO10" i="8"/>
  <c r="AO15" i="8"/>
  <c r="AP10" i="8"/>
  <c r="AJ90" i="8"/>
  <c r="AJ60" i="8"/>
  <c r="AJ24" i="8"/>
  <c r="AL71" i="8"/>
  <c r="AM57" i="8"/>
  <c r="AM31" i="8"/>
  <c r="AK67" i="8"/>
  <c r="AK59" i="8"/>
  <c r="AM20" i="8"/>
  <c r="AJ57" i="8"/>
  <c r="AJ31" i="8"/>
  <c r="AL67" i="8"/>
  <c r="AO71" i="8"/>
  <c r="AP61" i="8"/>
  <c r="AQ30" i="8"/>
  <c r="AQ80" i="8"/>
  <c r="AK71" i="8"/>
  <c r="AL61" i="8"/>
  <c r="AJ30" i="8"/>
  <c r="AJ80" i="8"/>
  <c r="AJ79" i="8"/>
  <c r="H79" i="8" s="1"/>
  <c r="AP86" i="8"/>
  <c r="AL84" i="8"/>
  <c r="AL45" i="8"/>
  <c r="AL49" i="8"/>
  <c r="AQ86" i="8"/>
  <c r="AM84" i="8"/>
  <c r="AM45" i="8"/>
  <c r="AM49" i="8"/>
  <c r="AP76" i="8"/>
  <c r="AJ94" i="8"/>
  <c r="AJ46" i="8"/>
  <c r="AJ50" i="8"/>
  <c r="H50" i="8" s="1"/>
  <c r="AO50" i="8"/>
  <c r="AO46" i="8"/>
  <c r="AO94" i="8"/>
  <c r="AQ38" i="8"/>
  <c r="AN49" i="8"/>
  <c r="AJ72" i="8"/>
  <c r="AM53" i="8"/>
  <c r="AM44" i="8"/>
  <c r="O8" i="4"/>
  <c r="O24" i="6"/>
  <c r="O104" i="4"/>
  <c r="O92" i="8"/>
  <c r="O57" i="1"/>
  <c r="H57" i="1"/>
  <c r="O29" i="5"/>
  <c r="O51" i="9"/>
  <c r="H51" i="9"/>
  <c r="O108" i="4"/>
  <c r="O164" i="1"/>
  <c r="H164" i="1"/>
  <c r="O10" i="5"/>
  <c r="O111" i="1"/>
  <c r="H111" i="1"/>
  <c r="O27" i="17"/>
  <c r="H27" i="17"/>
  <c r="O20" i="17"/>
  <c r="H20" i="17"/>
  <c r="O8" i="17"/>
  <c r="H8" i="17"/>
  <c r="O70" i="8"/>
  <c r="O14" i="10"/>
  <c r="H14" i="10"/>
  <c r="O9" i="4"/>
  <c r="O11" i="1"/>
  <c r="O20" i="5"/>
  <c r="O11" i="8"/>
  <c r="O17" i="5"/>
  <c r="O48" i="9"/>
  <c r="H48" i="9"/>
  <c r="O52" i="8"/>
  <c r="O159" i="1"/>
  <c r="O80" i="5"/>
  <c r="O60" i="8"/>
  <c r="O24" i="9"/>
  <c r="O69" i="4"/>
  <c r="O132" i="1"/>
  <c r="H132" i="1"/>
  <c r="O29" i="9"/>
  <c r="H29" i="9"/>
  <c r="O42" i="9"/>
  <c r="O24" i="8"/>
  <c r="O10" i="8"/>
  <c r="O12" i="9"/>
  <c r="O9" i="6"/>
  <c r="H9" i="6"/>
  <c r="O21" i="9"/>
  <c r="O137" i="1"/>
  <c r="H137" i="1"/>
  <c r="O119" i="1"/>
  <c r="H119" i="1"/>
  <c r="O9" i="10"/>
  <c r="H9" i="10"/>
  <c r="O13" i="5"/>
  <c r="O48" i="5"/>
  <c r="O8" i="10"/>
  <c r="H8" i="10"/>
  <c r="O88" i="8"/>
  <c r="O71" i="1"/>
  <c r="AO77" i="5"/>
  <c r="AQ79" i="5"/>
  <c r="AK78" i="5"/>
  <c r="AL71" i="5"/>
  <c r="AP63" i="5"/>
  <c r="AM80" i="5"/>
  <c r="AM73" i="5"/>
  <c r="AJ78" i="5"/>
  <c r="AK69" i="5"/>
  <c r="AJ62" i="5"/>
  <c r="AN67" i="5"/>
  <c r="AK68" i="5"/>
  <c r="AN74" i="5"/>
  <c r="AL58" i="5"/>
  <c r="AL60" i="5"/>
  <c r="AN49" i="5"/>
  <c r="AN52" i="5"/>
  <c r="AJ59" i="5"/>
  <c r="AJ79" i="5"/>
  <c r="AM71" i="5"/>
  <c r="AK62" i="5"/>
  <c r="AO66" i="5"/>
  <c r="AP61" i="5"/>
  <c r="AQ72" i="5"/>
  <c r="AQ64" i="5"/>
  <c r="AM60" i="5"/>
  <c r="AN73" i="5"/>
  <c r="AO75" i="5"/>
  <c r="AO62" i="5"/>
  <c r="AP67" i="5"/>
  <c r="AQ68" i="5"/>
  <c r="AO74" i="5"/>
  <c r="AM72" i="5"/>
  <c r="AK64" i="5"/>
  <c r="AP49" i="5"/>
  <c r="AM52" i="5"/>
  <c r="AK80" i="5"/>
  <c r="AP78" i="5"/>
  <c r="AJ71" i="5"/>
  <c r="AO63" i="5"/>
  <c r="AM62" i="5"/>
  <c r="AM67" i="5"/>
  <c r="AN68" i="5"/>
  <c r="AK74" i="5"/>
  <c r="AK58" i="5"/>
  <c r="AN60" i="5"/>
  <c r="AM49" i="5"/>
  <c r="AP52" i="5"/>
  <c r="AM54" i="5"/>
  <c r="AL53" i="5"/>
  <c r="AK70" i="5"/>
  <c r="AM53" i="5"/>
  <c r="AL55" i="5"/>
  <c r="AN56" i="5"/>
  <c r="AM46" i="5"/>
  <c r="AP42" i="5"/>
  <c r="AO50" i="5"/>
  <c r="AJ45" i="5"/>
  <c r="AJ40" i="5"/>
  <c r="AJ41" i="5"/>
  <c r="AO38" i="5"/>
  <c r="AO36" i="5"/>
  <c r="AQ30" i="5"/>
  <c r="AP54" i="5"/>
  <c r="AM55" i="5"/>
  <c r="AL56" i="5"/>
  <c r="AN46" i="5"/>
  <c r="AO45" i="5"/>
  <c r="AO40" i="5"/>
  <c r="AO41" i="5"/>
  <c r="AP37" i="5"/>
  <c r="AP35" i="5"/>
  <c r="AP34" i="5"/>
  <c r="AO33" i="5"/>
  <c r="AQ21" i="5"/>
  <c r="AO29" i="5"/>
  <c r="AQ54" i="5"/>
  <c r="AM65" i="5"/>
  <c r="AN47" i="5"/>
  <c r="AO48" i="5"/>
  <c r="AO51" i="5"/>
  <c r="AM42" i="5"/>
  <c r="AP45" i="5"/>
  <c r="AP40" i="5"/>
  <c r="AP41" i="5"/>
  <c r="AQ37" i="5"/>
  <c r="AQ35" i="5"/>
  <c r="AQ34" i="5"/>
  <c r="AP33" i="5"/>
  <c r="AP21" i="5"/>
  <c r="AQ52" i="5"/>
  <c r="AK53" i="5"/>
  <c r="AK56" i="5"/>
  <c r="AL46" i="5"/>
  <c r="AL50" i="5"/>
  <c r="AM44" i="5"/>
  <c r="AM39" i="5"/>
  <c r="AN43" i="5"/>
  <c r="AN38" i="5"/>
  <c r="AK23" i="5"/>
  <c r="AQ29" i="5"/>
  <c r="AP27" i="5"/>
  <c r="AO26" i="5"/>
  <c r="AO18" i="5"/>
  <c r="AO22" i="5"/>
  <c r="AO17" i="5"/>
  <c r="AO16" i="5"/>
  <c r="AO15" i="5"/>
  <c r="AO12" i="5"/>
  <c r="AO8" i="5"/>
  <c r="AO9" i="5"/>
  <c r="AO7" i="5"/>
  <c r="AO4" i="5"/>
  <c r="AO3" i="5"/>
  <c r="AL77" i="5"/>
  <c r="AL79" i="5"/>
  <c r="AP75" i="5"/>
  <c r="AQ69" i="5"/>
  <c r="AP77" i="5"/>
  <c r="AJ80" i="5"/>
  <c r="AK73" i="5"/>
  <c r="AN75" i="5"/>
  <c r="AQ63" i="5"/>
  <c r="AO76" i="5"/>
  <c r="AJ67" i="5"/>
  <c r="AO61" i="5"/>
  <c r="AP72" i="5"/>
  <c r="AP64" i="5"/>
  <c r="AO70" i="5"/>
  <c r="AJ49" i="5"/>
  <c r="H49" i="5" s="1"/>
  <c r="AL52" i="5"/>
  <c r="AQ77" i="5"/>
  <c r="AO78" i="5"/>
  <c r="AK71" i="5"/>
  <c r="H71" i="5" s="1"/>
  <c r="AQ80" i="5"/>
  <c r="AM75" i="5"/>
  <c r="AM77" i="5"/>
  <c r="AQ78" i="5"/>
  <c r="AQ62" i="5"/>
  <c r="AK66" i="5"/>
  <c r="AN72" i="5"/>
  <c r="AM70" i="5"/>
  <c r="AQ59" i="5"/>
  <c r="AL75" i="5"/>
  <c r="AK76" i="5"/>
  <c r="AP68" i="5"/>
  <c r="AL74" i="5"/>
  <c r="AN64" i="5"/>
  <c r="AN80" i="5"/>
  <c r="AQ75" i="5"/>
  <c r="AL62" i="5"/>
  <c r="AP66" i="5"/>
  <c r="AM61" i="5"/>
  <c r="AJ72" i="5"/>
  <c r="AP70" i="5"/>
  <c r="AN57" i="5"/>
  <c r="AO79" i="5"/>
  <c r="AP71" i="5"/>
  <c r="AM69" i="5"/>
  <c r="AQ76" i="5"/>
  <c r="AN66" i="5"/>
  <c r="AJ61" i="5"/>
  <c r="AO64" i="5"/>
  <c r="AL70" i="5"/>
  <c r="AJ57" i="5"/>
  <c r="AK54" i="5"/>
  <c r="AK65" i="5"/>
  <c r="AN54" i="5"/>
  <c r="AP47" i="5"/>
  <c r="AM48" i="5"/>
  <c r="AJ51" i="5"/>
  <c r="AM50" i="5"/>
  <c r="AJ44" i="5"/>
  <c r="AN41" i="5"/>
  <c r="AK38" i="5"/>
  <c r="AO34" i="5"/>
  <c r="AJ52" i="5"/>
  <c r="AQ47" i="5"/>
  <c r="AN48" i="5"/>
  <c r="AK50" i="5"/>
  <c r="AK40" i="5"/>
  <c r="AO43" i="5"/>
  <c r="AL38" i="5"/>
  <c r="AM34" i="5"/>
  <c r="AQ23" i="5"/>
  <c r="AK31" i="5"/>
  <c r="AQ53" i="5"/>
  <c r="AN55" i="5"/>
  <c r="AM56" i="5"/>
  <c r="AL51" i="5"/>
  <c r="AP50" i="5"/>
  <c r="AL44" i="5"/>
  <c r="AL41" i="5"/>
  <c r="AQ38" i="5"/>
  <c r="AM36" i="5"/>
  <c r="AL33" i="5"/>
  <c r="AJ60" i="5"/>
  <c r="AJ54" i="5"/>
  <c r="AP48" i="5"/>
  <c r="AM51" i="5"/>
  <c r="AQ44" i="5"/>
  <c r="AQ41" i="5"/>
  <c r="AN37" i="5"/>
  <c r="AN33" i="5"/>
  <c r="AL29" i="5"/>
  <c r="AP28" i="5"/>
  <c r="AK20" i="5"/>
  <c r="AK22" i="5"/>
  <c r="AO19" i="5"/>
  <c r="AK14" i="5"/>
  <c r="AK12" i="5"/>
  <c r="AO10" i="5"/>
  <c r="AK6" i="5"/>
  <c r="AL80" i="5"/>
  <c r="AQ71" i="5"/>
  <c r="AO80" i="5"/>
  <c r="AL78" i="5"/>
  <c r="AN62" i="5"/>
  <c r="AO68" i="5"/>
  <c r="AP58" i="5"/>
  <c r="AJ70" i="5"/>
  <c r="AN59" i="5"/>
  <c r="AO71" i="5"/>
  <c r="AO67" i="5"/>
  <c r="AL68" i="5"/>
  <c r="AL72" i="5"/>
  <c r="AJ64" i="5"/>
  <c r="AP73" i="5"/>
  <c r="AJ75" i="5"/>
  <c r="AP76" i="5"/>
  <c r="AM66" i="5"/>
  <c r="AM74" i="5"/>
  <c r="AN58" i="5"/>
  <c r="AN70" i="5"/>
  <c r="AK52" i="5"/>
  <c r="AM79" i="5"/>
  <c r="AN71" i="5"/>
  <c r="AM63" i="5"/>
  <c r="AL76" i="5"/>
  <c r="AJ66" i="5"/>
  <c r="AK72" i="5"/>
  <c r="AL64" i="5"/>
  <c r="AQ49" i="5"/>
  <c r="AP59" i="5"/>
  <c r="AP53" i="5"/>
  <c r="AO55" i="5"/>
  <c r="AP65" i="5"/>
  <c r="AL47" i="5"/>
  <c r="AQ46" i="5"/>
  <c r="AN42" i="5"/>
  <c r="AJ50" i="5"/>
  <c r="AN40" i="5"/>
  <c r="AK43" i="5"/>
  <c r="AO35" i="5"/>
  <c r="AL34" i="5"/>
  <c r="AO53" i="5"/>
  <c r="AM47" i="5"/>
  <c r="AJ48" i="5"/>
  <c r="AK45" i="5"/>
  <c r="AO39" i="5"/>
  <c r="AL43" i="5"/>
  <c r="AL35" i="5"/>
  <c r="AJ34" i="5"/>
  <c r="AM23" i="5"/>
  <c r="AK49" i="5"/>
  <c r="AQ65" i="5"/>
  <c r="AJ55" i="5"/>
  <c r="AK48" i="5"/>
  <c r="AQ42" i="5"/>
  <c r="AN50" i="5"/>
  <c r="AL40" i="5"/>
  <c r="AL73" i="5"/>
  <c r="AJ69" i="5"/>
  <c r="AO73" i="5"/>
  <c r="AP69" i="5"/>
  <c r="AJ76" i="5"/>
  <c r="AP74" i="5"/>
  <c r="AQ60" i="5"/>
  <c r="AM57" i="5"/>
  <c r="AN79" i="5"/>
  <c r="AL63" i="5"/>
  <c r="AL66" i="5"/>
  <c r="AQ74" i="5"/>
  <c r="AM58" i="5"/>
  <c r="AN77" i="5"/>
  <c r="AM78" i="5"/>
  <c r="AJ63" i="5"/>
  <c r="AL67" i="5"/>
  <c r="AQ61" i="5"/>
  <c r="AO72" i="5"/>
  <c r="AK60" i="5"/>
  <c r="AP57" i="5"/>
  <c r="AP80" i="5"/>
  <c r="AN78" i="5"/>
  <c r="AP62" i="5"/>
  <c r="AQ66" i="5"/>
  <c r="AN61" i="5"/>
  <c r="AQ70" i="5"/>
  <c r="AL57" i="5"/>
  <c r="AO54" i="5"/>
  <c r="AJ53" i="5"/>
  <c r="AL59" i="5"/>
  <c r="AQ55" i="5"/>
  <c r="AQ48" i="5"/>
  <c r="AN51" i="5"/>
  <c r="AJ42" i="5"/>
  <c r="AN44" i="5"/>
  <c r="AJ39" i="5"/>
  <c r="AK37" i="5"/>
  <c r="AK36" i="5"/>
  <c r="AJ30" i="5"/>
  <c r="AJ65" i="5"/>
  <c r="AJ56" i="5"/>
  <c r="AK51" i="5"/>
  <c r="AK44" i="5"/>
  <c r="AK41" i="5"/>
  <c r="AP38" i="5"/>
  <c r="AL36" i="5"/>
  <c r="AK33" i="5"/>
  <c r="AO31" i="5"/>
  <c r="AO59" i="5"/>
  <c r="AP55" i="5"/>
  <c r="AO56" i="5"/>
  <c r="AK46" i="5"/>
  <c r="AK42" i="5"/>
  <c r="AP44" i="5"/>
  <c r="H44" i="5" s="1"/>
  <c r="AL39" i="5"/>
  <c r="AM37" i="5"/>
  <c r="AQ36" i="5"/>
  <c r="AL30" i="5"/>
  <c r="AL21" i="5"/>
  <c r="AL54" i="5"/>
  <c r="AK47" i="5"/>
  <c r="AP51" i="5"/>
  <c r="AM45" i="5"/>
  <c r="AQ39" i="5"/>
  <c r="AJ43" i="5"/>
  <c r="AK34" i="5"/>
  <c r="AL31" i="5"/>
  <c r="AL27" i="5"/>
  <c r="AO20" i="5"/>
  <c r="AK25" i="5"/>
  <c r="AK17" i="5"/>
  <c r="AO14" i="5"/>
  <c r="AK13" i="5"/>
  <c r="AK8" i="5"/>
  <c r="AO6" i="5"/>
  <c r="AK5" i="5"/>
  <c r="AK3" i="5"/>
  <c r="AJ23" i="5"/>
  <c r="AK32" i="5"/>
  <c r="AN28" i="5"/>
  <c r="AN20" i="5"/>
  <c r="AN25" i="5"/>
  <c r="AN24" i="5"/>
  <c r="AN19" i="5"/>
  <c r="AN14" i="5"/>
  <c r="AN13" i="5"/>
  <c r="AN11" i="5"/>
  <c r="AN10" i="5"/>
  <c r="AK75" i="5"/>
  <c r="AO57" i="5"/>
  <c r="AL61" i="5"/>
  <c r="AL69" i="5"/>
  <c r="AJ58" i="5"/>
  <c r="AO69" i="5"/>
  <c r="AO58" i="5"/>
  <c r="AN53" i="5"/>
  <c r="AQ51" i="5"/>
  <c r="AO37" i="5"/>
  <c r="AQ56" i="5"/>
  <c r="AL37" i="5"/>
  <c r="AO52" i="5"/>
  <c r="AO42" i="5"/>
  <c r="AM43" i="5"/>
  <c r="AO30" i="5"/>
  <c r="AK59" i="5"/>
  <c r="AP46" i="5"/>
  <c r="AM40" i="5"/>
  <c r="AN35" i="5"/>
  <c r="AL32" i="5"/>
  <c r="AO25" i="5"/>
  <c r="AK16" i="5"/>
  <c r="AK11" i="5"/>
  <c r="AO5" i="5"/>
  <c r="AJ38" i="5"/>
  <c r="AJ31" i="5"/>
  <c r="AQ28" i="5"/>
  <c r="AJ20" i="5"/>
  <c r="AN22" i="5"/>
  <c r="AJ17" i="5"/>
  <c r="AJ14" i="5"/>
  <c r="AN12" i="5"/>
  <c r="AJ8" i="5"/>
  <c r="AN6" i="5"/>
  <c r="AN5" i="5"/>
  <c r="AN2" i="5"/>
  <c r="AN36" i="5"/>
  <c r="AO21" i="5"/>
  <c r="AM29" i="5"/>
  <c r="AN27" i="5"/>
  <c r="AM26" i="5"/>
  <c r="AM18" i="5"/>
  <c r="AM22" i="5"/>
  <c r="AM17" i="5"/>
  <c r="AM16" i="5"/>
  <c r="AM15" i="5"/>
  <c r="AM12" i="5"/>
  <c r="AM8" i="5"/>
  <c r="AM9" i="5"/>
  <c r="AM7" i="5"/>
  <c r="AM4" i="5"/>
  <c r="AM3" i="5"/>
  <c r="AN23" i="5"/>
  <c r="AK29" i="5"/>
  <c r="AM27" i="5"/>
  <c r="AL26" i="5"/>
  <c r="AL18" i="5"/>
  <c r="AL22" i="5"/>
  <c r="AL17" i="5"/>
  <c r="AL16" i="5"/>
  <c r="AL15" i="5"/>
  <c r="AL12" i="5"/>
  <c r="AL8" i="5"/>
  <c r="AL9" i="5"/>
  <c r="AL7" i="5"/>
  <c r="AL4" i="5"/>
  <c r="AL3" i="5"/>
  <c r="AQ73" i="5"/>
  <c r="AM76" i="5"/>
  <c r="AP79" i="5"/>
  <c r="AQ58" i="5"/>
  <c r="AN76" i="5"/>
  <c r="AL49" i="5"/>
  <c r="AK63" i="5"/>
  <c r="AP60" i="5"/>
  <c r="AK57" i="5"/>
  <c r="AL42" i="5"/>
  <c r="AK35" i="5"/>
  <c r="AJ46" i="5"/>
  <c r="AP36" i="5"/>
  <c r="AO65" i="5"/>
  <c r="AL45" i="5"/>
  <c r="AM38" i="5"/>
  <c r="AP23" i="5"/>
  <c r="AK55" i="5"/>
  <c r="AQ50" i="5"/>
  <c r="AM41" i="5"/>
  <c r="AK21" i="5"/>
  <c r="AM28" i="5"/>
  <c r="AO24" i="5"/>
  <c r="AK15" i="5"/>
  <c r="AK10" i="5"/>
  <c r="AK4" i="5"/>
  <c r="AJ36" i="5"/>
  <c r="AO32" i="5"/>
  <c r="AJ28" i="5"/>
  <c r="AN18" i="5"/>
  <c r="AJ22" i="5"/>
  <c r="AJ19" i="5"/>
  <c r="AN15" i="5"/>
  <c r="AJ12" i="5"/>
  <c r="AJ10" i="5"/>
  <c r="AJ6" i="5"/>
  <c r="AJ5" i="5"/>
  <c r="AJ2" i="5"/>
  <c r="AP30" i="5"/>
  <c r="AP31" i="5"/>
  <c r="AJ29" i="5"/>
  <c r="AJ27" i="5"/>
  <c r="H27" i="5" s="1"/>
  <c r="AQ20" i="5"/>
  <c r="AQ25" i="5"/>
  <c r="AQ24" i="5"/>
  <c r="AQ19" i="5"/>
  <c r="AQ14" i="5"/>
  <c r="AQ13" i="5"/>
  <c r="AQ11" i="5"/>
  <c r="AQ10" i="5"/>
  <c r="AQ6" i="5"/>
  <c r="AQ5" i="5"/>
  <c r="AQ2" i="5"/>
  <c r="AJ35" i="5"/>
  <c r="AN21" i="5"/>
  <c r="AQ32" i="5"/>
  <c r="AO28" i="5"/>
  <c r="AP20" i="5"/>
  <c r="AP25" i="5"/>
  <c r="AP24" i="5"/>
  <c r="AP19" i="5"/>
  <c r="AP14" i="5"/>
  <c r="AP13" i="5"/>
  <c r="AP11" i="5"/>
  <c r="AP10" i="5"/>
  <c r="AP6" i="5"/>
  <c r="AP5" i="5"/>
  <c r="AP2" i="5"/>
  <c r="O2" i="5"/>
  <c r="AN69" i="5"/>
  <c r="AK61" i="5"/>
  <c r="AN63" i="5"/>
  <c r="AO60" i="5"/>
  <c r="AM68" i="5"/>
  <c r="AJ77" i="5"/>
  <c r="AQ67" i="5"/>
  <c r="AQ57" i="5"/>
  <c r="AN65" i="5"/>
  <c r="AN45" i="5"/>
  <c r="AN30" i="5"/>
  <c r="AO44" i="5"/>
  <c r="AK30" i="5"/>
  <c r="AJ47" i="5"/>
  <c r="AP39" i="5"/>
  <c r="AM35" i="5"/>
  <c r="AL23" i="5"/>
  <c r="AO47" i="5"/>
  <c r="AQ45" i="5"/>
  <c r="AQ43" i="5"/>
  <c r="AQ31" i="5"/>
  <c r="AK26" i="5"/>
  <c r="AK24" i="5"/>
  <c r="AO13" i="5"/>
  <c r="AK9" i="5"/>
  <c r="AO2" i="5"/>
  <c r="AJ33" i="5"/>
  <c r="AO27" i="5"/>
  <c r="AN26" i="5"/>
  <c r="AJ18" i="5"/>
  <c r="AJ24" i="5"/>
  <c r="H24" i="5" s="1"/>
  <c r="AN16" i="5"/>
  <c r="AJ15" i="5"/>
  <c r="AJ11" i="5"/>
  <c r="AN9" i="5"/>
  <c r="AN7" i="5"/>
  <c r="AN4" i="5"/>
  <c r="AN3" i="5"/>
  <c r="AQ33" i="5"/>
  <c r="AM31" i="5"/>
  <c r="AN32" i="5"/>
  <c r="AK28" i="5"/>
  <c r="AM20" i="5"/>
  <c r="AM25" i="5"/>
  <c r="AM24" i="5"/>
  <c r="AM19" i="5"/>
  <c r="AM14" i="5"/>
  <c r="AM13" i="5"/>
  <c r="AM11" i="5"/>
  <c r="H11" i="5" s="1"/>
  <c r="AM10" i="5"/>
  <c r="AM6" i="5"/>
  <c r="AM5" i="5"/>
  <c r="AM2" i="5"/>
  <c r="AM30" i="5"/>
  <c r="AN31" i="5"/>
  <c r="AM32" i="5"/>
  <c r="AL28" i="5"/>
  <c r="AL20" i="5"/>
  <c r="AL25" i="5"/>
  <c r="AL24" i="5"/>
  <c r="AL19" i="5"/>
  <c r="AL14" i="5"/>
  <c r="AL13" i="5"/>
  <c r="AL11" i="5"/>
  <c r="AL10" i="5"/>
  <c r="AL6" i="5"/>
  <c r="AL5" i="5"/>
  <c r="AL2" i="5"/>
  <c r="AK77" i="5"/>
  <c r="AM64" i="5"/>
  <c r="AK67" i="5"/>
  <c r="AJ73" i="5"/>
  <c r="AJ74" i="5"/>
  <c r="H74" i="5" s="1"/>
  <c r="AK79" i="5"/>
  <c r="AJ68" i="5"/>
  <c r="AM59" i="5"/>
  <c r="AP56" i="5"/>
  <c r="AN39" i="5"/>
  <c r="AL65" i="5"/>
  <c r="AK39" i="5"/>
  <c r="AM21" i="5"/>
  <c r="AO46" i="5"/>
  <c r="AP43" i="5"/>
  <c r="AN34" i="5"/>
  <c r="AO49" i="5"/>
  <c r="AL48" i="5"/>
  <c r="AQ40" i="5"/>
  <c r="AJ37" i="5"/>
  <c r="AP32" i="5"/>
  <c r="AK18" i="5"/>
  <c r="AK19" i="5"/>
  <c r="AO11" i="5"/>
  <c r="AK7" i="5"/>
  <c r="AK2" i="5"/>
  <c r="AJ21" i="5"/>
  <c r="AK27" i="5"/>
  <c r="AJ26" i="5"/>
  <c r="H26" i="5" s="1"/>
  <c r="AJ25" i="5"/>
  <c r="AN17" i="5"/>
  <c r="AJ16" i="5"/>
  <c r="AJ13" i="5"/>
  <c r="AN8" i="5"/>
  <c r="AJ9" i="5"/>
  <c r="AJ7" i="5"/>
  <c r="AJ4" i="5"/>
  <c r="AJ3" i="5"/>
  <c r="AO23" i="5"/>
  <c r="AP29" i="5"/>
  <c r="AJ32" i="5"/>
  <c r="AQ26" i="5"/>
  <c r="AQ18" i="5"/>
  <c r="AQ22" i="5"/>
  <c r="AQ17" i="5"/>
  <c r="AQ16" i="5"/>
  <c r="AQ15" i="5"/>
  <c r="AQ12" i="5"/>
  <c r="AQ8" i="5"/>
  <c r="AQ9" i="5"/>
  <c r="AQ7" i="5"/>
  <c r="AQ4" i="5"/>
  <c r="AQ3" i="5"/>
  <c r="AM33" i="5"/>
  <c r="AN29" i="5"/>
  <c r="AQ27" i="5"/>
  <c r="AP26" i="5"/>
  <c r="AP18" i="5"/>
  <c r="AP22" i="5"/>
  <c r="AP17" i="5"/>
  <c r="AP16" i="5"/>
  <c r="AP15" i="5"/>
  <c r="AP12" i="5"/>
  <c r="AP8" i="5"/>
  <c r="AP9" i="5"/>
  <c r="AP7" i="5"/>
  <c r="AP4" i="5"/>
  <c r="AP3" i="5"/>
  <c r="O118" i="1"/>
  <c r="O66" i="4"/>
  <c r="O129" i="1"/>
  <c r="O53" i="8"/>
  <c r="O126" i="1"/>
  <c r="H126" i="1"/>
  <c r="O39" i="1"/>
  <c r="H39" i="1"/>
  <c r="O78" i="1"/>
  <c r="O49" i="4"/>
  <c r="O41" i="8"/>
  <c r="O63" i="1"/>
  <c r="H63" i="1"/>
  <c r="O62" i="4"/>
  <c r="O110" i="1"/>
  <c r="H110" i="1"/>
  <c r="O74" i="1"/>
  <c r="H74" i="1"/>
  <c r="O85" i="4"/>
  <c r="O57" i="5"/>
  <c r="O9" i="1"/>
  <c r="H9" i="1"/>
  <c r="O16" i="9"/>
  <c r="O24" i="5"/>
  <c r="O30" i="4"/>
  <c r="O7" i="4"/>
  <c r="O112" i="1"/>
  <c r="O50" i="6"/>
  <c r="H50" i="6"/>
  <c r="O15" i="9"/>
  <c r="O6" i="9"/>
  <c r="O41" i="1"/>
  <c r="O88" i="1"/>
  <c r="H88" i="1"/>
  <c r="O30" i="9"/>
  <c r="H30" i="9"/>
  <c r="O38" i="1"/>
  <c r="H38" i="1"/>
  <c r="O116" i="1"/>
  <c r="H116" i="1"/>
  <c r="O6" i="17"/>
  <c r="H6" i="17"/>
  <c r="O21" i="5"/>
  <c r="O58" i="4"/>
  <c r="O15" i="5"/>
  <c r="O37" i="8"/>
  <c r="O31" i="1"/>
  <c r="O38" i="4"/>
  <c r="O53" i="1"/>
  <c r="O67" i="1"/>
  <c r="H67" i="1"/>
  <c r="O68" i="8"/>
  <c r="O201" i="1"/>
  <c r="H201" i="1"/>
  <c r="O24" i="10"/>
  <c r="H24" i="10"/>
  <c r="O121" i="1"/>
  <c r="H121" i="1"/>
  <c r="O17" i="6"/>
  <c r="O32" i="6"/>
  <c r="H32" i="6"/>
  <c r="O43" i="9"/>
  <c r="H43" i="9"/>
  <c r="O50" i="8"/>
  <c r="O123" i="1"/>
  <c r="H123" i="1"/>
  <c r="O71" i="5"/>
  <c r="O5" i="8"/>
  <c r="O82" i="4"/>
  <c r="O95" i="4"/>
  <c r="O22" i="4"/>
  <c r="O28" i="9"/>
  <c r="O7" i="10"/>
  <c r="H7" i="10"/>
  <c r="O45" i="4"/>
  <c r="O92" i="1"/>
  <c r="H92" i="1"/>
  <c r="O31" i="6"/>
  <c r="O37" i="6"/>
  <c r="H37" i="6"/>
  <c r="O10" i="9"/>
  <c r="O26" i="8"/>
  <c r="O6" i="5"/>
  <c r="O75" i="1"/>
  <c r="H75" i="1"/>
  <c r="O11" i="10"/>
  <c r="H11" i="10"/>
  <c r="O18" i="10"/>
  <c r="H18" i="10"/>
  <c r="O70" i="6"/>
  <c r="O35" i="1"/>
  <c r="H35" i="1"/>
  <c r="O32" i="8"/>
  <c r="O75" i="4"/>
  <c r="O64" i="1"/>
  <c r="H64" i="1"/>
  <c r="O49" i="5"/>
  <c r="O59" i="1"/>
  <c r="H59" i="1"/>
  <c r="O52" i="6"/>
  <c r="H52" i="6"/>
  <c r="O22" i="6"/>
  <c r="O51" i="4"/>
  <c r="O26" i="10"/>
  <c r="H26" i="10"/>
  <c r="O31" i="8"/>
  <c r="O125" i="1"/>
  <c r="H125" i="1"/>
  <c r="O27" i="5"/>
  <c r="O32" i="9"/>
  <c r="O96" i="4"/>
  <c r="O36" i="5"/>
  <c r="O26" i="5"/>
  <c r="O184" i="1"/>
  <c r="H184" i="1"/>
  <c r="O35" i="4"/>
  <c r="O68" i="1"/>
  <c r="H68" i="1"/>
  <c r="O77" i="4"/>
  <c r="O52" i="5"/>
  <c r="O18" i="6"/>
  <c r="H18" i="6"/>
  <c r="O16" i="8"/>
  <c r="O23" i="1"/>
  <c r="H23" i="1"/>
  <c r="O128" i="1"/>
  <c r="H128" i="1"/>
  <c r="O50" i="9"/>
  <c r="O30" i="8"/>
  <c r="O62" i="6"/>
  <c r="H62" i="6"/>
  <c r="O26" i="17"/>
  <c r="H26" i="17"/>
  <c r="O17" i="9"/>
  <c r="O5" i="4"/>
  <c r="O87" i="4"/>
  <c r="O179" i="1"/>
  <c r="H179" i="1"/>
  <c r="O47" i="9"/>
  <c r="O23" i="10"/>
  <c r="O43" i="4"/>
  <c r="O22" i="17"/>
  <c r="H22" i="17"/>
  <c r="O11" i="5"/>
  <c r="O72" i="8"/>
  <c r="O146" i="1"/>
  <c r="H146" i="1"/>
  <c r="O80" i="1"/>
  <c r="H80" i="1"/>
  <c r="O21" i="8"/>
  <c r="O4" i="17"/>
  <c r="H4" i="17"/>
  <c r="O11" i="17"/>
  <c r="H11" i="17"/>
  <c r="O3" i="17"/>
  <c r="H3" i="17"/>
  <c r="O23" i="17"/>
  <c r="H23" i="17"/>
  <c r="AQ108" i="4"/>
  <c r="AQ110" i="4"/>
  <c r="AQ99" i="4"/>
  <c r="AQ106" i="4"/>
  <c r="AQ85" i="4"/>
  <c r="AQ77" i="4"/>
  <c r="AQ97" i="4"/>
  <c r="AQ43" i="4"/>
  <c r="AQ12" i="4"/>
  <c r="AQ111" i="4"/>
  <c r="AQ83" i="4"/>
  <c r="AQ69" i="4"/>
  <c r="AQ87" i="4"/>
  <c r="AQ82" i="4"/>
  <c r="AQ98" i="4"/>
  <c r="AQ93" i="4"/>
  <c r="AQ96" i="4"/>
  <c r="AQ94" i="4"/>
  <c r="AL102" i="4"/>
  <c r="AL34" i="4"/>
  <c r="AL107" i="4"/>
  <c r="AL54" i="4"/>
  <c r="AL103" i="4"/>
  <c r="AL104" i="4"/>
  <c r="AL86" i="4"/>
  <c r="AL38" i="4"/>
  <c r="AL109" i="4"/>
  <c r="AL49" i="4"/>
  <c r="AL105" i="4"/>
  <c r="AL24" i="4"/>
  <c r="AL71" i="4"/>
  <c r="AL95" i="4"/>
  <c r="AL100" i="4"/>
  <c r="AL68" i="4"/>
  <c r="AL101" i="4"/>
  <c r="AL91" i="4"/>
  <c r="AL92" i="4"/>
  <c r="AL90" i="4"/>
  <c r="AL80" i="4"/>
  <c r="AL78" i="4"/>
  <c r="AL79" i="4"/>
  <c r="AL75" i="4"/>
  <c r="AL72" i="4"/>
  <c r="AL73" i="4"/>
  <c r="AL66" i="4"/>
  <c r="AL63" i="4"/>
  <c r="AL61" i="4"/>
  <c r="AL65" i="4"/>
  <c r="AL62" i="4"/>
  <c r="AL60" i="4"/>
  <c r="AK108" i="4"/>
  <c r="AK110" i="4"/>
  <c r="AK99" i="4"/>
  <c r="AK106" i="4"/>
  <c r="AK85" i="4"/>
  <c r="AK77" i="4"/>
  <c r="AK97" i="4"/>
  <c r="AK43" i="4"/>
  <c r="AK12" i="4"/>
  <c r="AK111" i="4"/>
  <c r="AK83" i="4"/>
  <c r="AK69" i="4"/>
  <c r="AK87" i="4"/>
  <c r="AK82" i="4"/>
  <c r="AK98" i="4"/>
  <c r="AN108" i="4"/>
  <c r="AN110" i="4"/>
  <c r="AN99" i="4"/>
  <c r="AN106" i="4"/>
  <c r="AN85" i="4"/>
  <c r="AN77" i="4"/>
  <c r="AN97" i="4"/>
  <c r="AN43" i="4"/>
  <c r="AN12" i="4"/>
  <c r="AN111" i="4"/>
  <c r="AN83" i="4"/>
  <c r="AN69" i="4"/>
  <c r="AN87" i="4"/>
  <c r="AN82" i="4"/>
  <c r="AN98" i="4"/>
  <c r="AN93" i="4"/>
  <c r="AN96" i="4"/>
  <c r="AN94" i="4"/>
  <c r="AN89" i="4"/>
  <c r="AN88" i="4"/>
  <c r="AN84" i="4"/>
  <c r="AN81" i="4"/>
  <c r="AN76" i="4"/>
  <c r="AN59" i="4"/>
  <c r="AN74" i="4"/>
  <c r="AN70" i="4"/>
  <c r="AN67" i="4"/>
  <c r="AM92" i="4"/>
  <c r="AM80" i="4"/>
  <c r="AM79" i="4"/>
  <c r="AM72" i="4"/>
  <c r="AM66" i="4"/>
  <c r="AM64" i="4"/>
  <c r="AO65" i="4"/>
  <c r="AJ62" i="4"/>
  <c r="AN55" i="4"/>
  <c r="AN50" i="4"/>
  <c r="AN53" i="4"/>
  <c r="AN52" i="4"/>
  <c r="AN47" i="4"/>
  <c r="AN42" i="4"/>
  <c r="AN46" i="4"/>
  <c r="AN39" i="4"/>
  <c r="AN36" i="4"/>
  <c r="AN31" i="4"/>
  <c r="AN32" i="4"/>
  <c r="AN28" i="4"/>
  <c r="AN26" i="4"/>
  <c r="AN22" i="4"/>
  <c r="AN21" i="4"/>
  <c r="AN18" i="4"/>
  <c r="AN23" i="4"/>
  <c r="AN16" i="4"/>
  <c r="AN10" i="4"/>
  <c r="AN13" i="4"/>
  <c r="AN8" i="4"/>
  <c r="AN4" i="4"/>
  <c r="AN6" i="4"/>
  <c r="AN5" i="4"/>
  <c r="AO94" i="4"/>
  <c r="AK88" i="4"/>
  <c r="AK81" i="4"/>
  <c r="AK59" i="4"/>
  <c r="AK70" i="4"/>
  <c r="AQ64" i="4"/>
  <c r="AK57" i="4"/>
  <c r="AN62" i="4"/>
  <c r="AQ55" i="4"/>
  <c r="AQ50" i="4"/>
  <c r="AQ53" i="4"/>
  <c r="AQ52" i="4"/>
  <c r="AQ47" i="4"/>
  <c r="AQ42" i="4"/>
  <c r="AQ46" i="4"/>
  <c r="AQ39" i="4"/>
  <c r="AQ36" i="4"/>
  <c r="AQ31" i="4"/>
  <c r="AQ32" i="4"/>
  <c r="AQ28" i="4"/>
  <c r="AQ26" i="4"/>
  <c r="AQ22" i="4"/>
  <c r="AQ21" i="4"/>
  <c r="AQ18" i="4"/>
  <c r="AQ23" i="4"/>
  <c r="AQ16" i="4"/>
  <c r="AQ10" i="4"/>
  <c r="AQ13" i="4"/>
  <c r="AQ8" i="4"/>
  <c r="AQ4" i="4"/>
  <c r="AQ6" i="4"/>
  <c r="AQ5" i="4"/>
  <c r="AK94" i="4"/>
  <c r="AQ80" i="4"/>
  <c r="AQ79" i="4"/>
  <c r="AQ72" i="4"/>
  <c r="AQ66" i="4"/>
  <c r="AO64" i="4"/>
  <c r="AJ57" i="4"/>
  <c r="AM62" i="4"/>
  <c r="AP55" i="4"/>
  <c r="AP50" i="4"/>
  <c r="AP53" i="4"/>
  <c r="AP52" i="4"/>
  <c r="AP47" i="4"/>
  <c r="AP42" i="4"/>
  <c r="AP46" i="4"/>
  <c r="AP39" i="4"/>
  <c r="AP36" i="4"/>
  <c r="AP31" i="4"/>
  <c r="AP32" i="4"/>
  <c r="AP28" i="4"/>
  <c r="AP26" i="4"/>
  <c r="AP22" i="4"/>
  <c r="AP21" i="4"/>
  <c r="AP18" i="4"/>
  <c r="AP23" i="4"/>
  <c r="AP16" i="4"/>
  <c r="AP10" i="4"/>
  <c r="AP13" i="4"/>
  <c r="AP8" i="4"/>
  <c r="AP4" i="4"/>
  <c r="AP6" i="4"/>
  <c r="AP5" i="4"/>
  <c r="AO92" i="4"/>
  <c r="AO80" i="4"/>
  <c r="AO79" i="4"/>
  <c r="AO72" i="4"/>
  <c r="AO66" i="4"/>
  <c r="AN64" i="4"/>
  <c r="AQ65" i="4"/>
  <c r="AK62" i="4"/>
  <c r="AO55" i="4"/>
  <c r="AO50" i="4"/>
  <c r="AO53" i="4"/>
  <c r="AO52" i="4"/>
  <c r="AO47" i="4"/>
  <c r="AO42" i="4"/>
  <c r="AO46" i="4"/>
  <c r="AO39" i="4"/>
  <c r="AO36" i="4"/>
  <c r="AO31" i="4"/>
  <c r="AO32" i="4"/>
  <c r="AO28" i="4"/>
  <c r="AO26" i="4"/>
  <c r="AO22" i="4"/>
  <c r="AO21" i="4"/>
  <c r="AO18" i="4"/>
  <c r="AO23" i="4"/>
  <c r="AO16" i="4"/>
  <c r="AO10" i="4"/>
  <c r="AO13" i="4"/>
  <c r="AO8" i="4"/>
  <c r="AO4" i="4"/>
  <c r="AO6" i="4"/>
  <c r="AO5" i="4"/>
  <c r="AM108" i="4"/>
  <c r="AM110" i="4"/>
  <c r="AM99" i="4"/>
  <c r="AM106" i="4"/>
  <c r="AM85" i="4"/>
  <c r="AM77" i="4"/>
  <c r="AM97" i="4"/>
  <c r="AM43" i="4"/>
  <c r="AM12" i="4"/>
  <c r="AM111" i="4"/>
  <c r="AM83" i="4"/>
  <c r="AM69" i="4"/>
  <c r="AM87" i="4"/>
  <c r="AM82" i="4"/>
  <c r="AM98" i="4"/>
  <c r="AM93" i="4"/>
  <c r="AM96" i="4"/>
  <c r="AM94" i="4"/>
  <c r="AP108" i="4"/>
  <c r="AP110" i="4"/>
  <c r="AP99" i="4"/>
  <c r="AP106" i="4"/>
  <c r="AP85" i="4"/>
  <c r="AP77" i="4"/>
  <c r="AP97" i="4"/>
  <c r="AP43" i="4"/>
  <c r="AP12" i="4"/>
  <c r="AP111" i="4"/>
  <c r="AP83" i="4"/>
  <c r="AP69" i="4"/>
  <c r="AP87" i="4"/>
  <c r="AP82" i="4"/>
  <c r="AP98" i="4"/>
  <c r="AP93" i="4"/>
  <c r="AP96" i="4"/>
  <c r="AP94" i="4"/>
  <c r="AP89" i="4"/>
  <c r="AP88" i="4"/>
  <c r="AP84" i="4"/>
  <c r="AP81" i="4"/>
  <c r="AP76" i="4"/>
  <c r="AP59" i="4"/>
  <c r="AP74" i="4"/>
  <c r="AP70" i="4"/>
  <c r="AP67" i="4"/>
  <c r="AP64" i="4"/>
  <c r="AP57" i="4"/>
  <c r="AP56" i="4"/>
  <c r="AP58" i="4"/>
  <c r="AO102" i="4"/>
  <c r="AO34" i="4"/>
  <c r="AO107" i="4"/>
  <c r="AO54" i="4"/>
  <c r="AO103" i="4"/>
  <c r="AO104" i="4"/>
  <c r="AO86" i="4"/>
  <c r="AO38" i="4"/>
  <c r="AO109" i="4"/>
  <c r="AO49" i="4"/>
  <c r="AO105" i="4"/>
  <c r="AO24" i="4"/>
  <c r="AO71" i="4"/>
  <c r="AO95" i="4"/>
  <c r="AO100" i="4"/>
  <c r="AO68" i="4"/>
  <c r="AJ108" i="4"/>
  <c r="AJ110" i="4"/>
  <c r="AJ99" i="4"/>
  <c r="AJ106" i="4"/>
  <c r="AJ85" i="4"/>
  <c r="AJ77" i="4"/>
  <c r="AJ97" i="4"/>
  <c r="AJ43" i="4"/>
  <c r="AJ12" i="4"/>
  <c r="AJ111" i="4"/>
  <c r="AJ83" i="4"/>
  <c r="AJ69" i="4"/>
  <c r="AJ87" i="4"/>
  <c r="AJ82" i="4"/>
  <c r="AJ98" i="4"/>
  <c r="AJ93" i="4"/>
  <c r="AJ96" i="4"/>
  <c r="AJ94" i="4"/>
  <c r="H94" i="4" s="1"/>
  <c r="AJ89" i="4"/>
  <c r="AJ88" i="4"/>
  <c r="AJ84" i="4"/>
  <c r="AJ81" i="4"/>
  <c r="AJ76" i="4"/>
  <c r="AJ59" i="4"/>
  <c r="AJ74" i="4"/>
  <c r="AJ70" i="4"/>
  <c r="AK68" i="4"/>
  <c r="AM89" i="4"/>
  <c r="AM84" i="4"/>
  <c r="AM76" i="4"/>
  <c r="AM74" i="4"/>
  <c r="AM67" i="4"/>
  <c r="AO61" i="4"/>
  <c r="AJ65" i="4"/>
  <c r="AM58" i="4"/>
  <c r="AJ55" i="4"/>
  <c r="AJ50" i="4"/>
  <c r="AJ53" i="4"/>
  <c r="AJ52" i="4"/>
  <c r="AJ47" i="4"/>
  <c r="AJ42" i="4"/>
  <c r="AJ46" i="4"/>
  <c r="AJ39" i="4"/>
  <c r="AJ36" i="4"/>
  <c r="AJ31" i="4"/>
  <c r="AJ32" i="4"/>
  <c r="AJ28" i="4"/>
  <c r="AJ26" i="4"/>
  <c r="AJ22" i="4"/>
  <c r="AJ21" i="4"/>
  <c r="AJ18" i="4"/>
  <c r="AJ23" i="4"/>
  <c r="AJ16" i="4"/>
  <c r="AJ10" i="4"/>
  <c r="AJ13" i="4"/>
  <c r="AJ8" i="4"/>
  <c r="AJ4" i="4"/>
  <c r="AJ6" i="4"/>
  <c r="AJ5" i="4"/>
  <c r="AK92" i="4"/>
  <c r="AK80" i="4"/>
  <c r="AK79" i="4"/>
  <c r="AK72" i="4"/>
  <c r="AK66" i="4"/>
  <c r="AK64" i="4"/>
  <c r="AN65" i="4"/>
  <c r="AQ58" i="4"/>
  <c r="AM55" i="4"/>
  <c r="AM50" i="4"/>
  <c r="AM53" i="4"/>
  <c r="AM52" i="4"/>
  <c r="AM47" i="4"/>
  <c r="AM42" i="4"/>
  <c r="AM46" i="4"/>
  <c r="AM39" i="4"/>
  <c r="AM36" i="4"/>
  <c r="AM31" i="4"/>
  <c r="AM32" i="4"/>
  <c r="AM28" i="4"/>
  <c r="AM26" i="4"/>
  <c r="AM22" i="4"/>
  <c r="AM21" i="4"/>
  <c r="AM18" i="4"/>
  <c r="AM23" i="4"/>
  <c r="AM16" i="4"/>
  <c r="AM10" i="4"/>
  <c r="AM13" i="4"/>
  <c r="AM8" i="4"/>
  <c r="AM4" i="4"/>
  <c r="AM6" i="4"/>
  <c r="AM5" i="4"/>
  <c r="AQ89" i="4"/>
  <c r="AQ84" i="4"/>
  <c r="AQ76" i="4"/>
  <c r="AQ74" i="4"/>
  <c r="AQ67" i="4"/>
  <c r="AJ64" i="4"/>
  <c r="AM65" i="4"/>
  <c r="AO58" i="4"/>
  <c r="AL55" i="4"/>
  <c r="AL50" i="4"/>
  <c r="AL53" i="4"/>
  <c r="AL52" i="4"/>
  <c r="AL47" i="4"/>
  <c r="AL42" i="4"/>
  <c r="AL46" i="4"/>
  <c r="AL39" i="4"/>
  <c r="AL36" i="4"/>
  <c r="AL31" i="4"/>
  <c r="AL32" i="4"/>
  <c r="AL28" i="4"/>
  <c r="AL26" i="4"/>
  <c r="AL22" i="4"/>
  <c r="AL21" i="4"/>
  <c r="AL18" i="4"/>
  <c r="AL23" i="4"/>
  <c r="AL16" i="4"/>
  <c r="AL10" i="4"/>
  <c r="AL13" i="4"/>
  <c r="AL8" i="4"/>
  <c r="AL4" i="4"/>
  <c r="AL6" i="4"/>
  <c r="AL5" i="4"/>
  <c r="AO89" i="4"/>
  <c r="AO84" i="4"/>
  <c r="AO76" i="4"/>
  <c r="AO74" i="4"/>
  <c r="AO67" i="4"/>
  <c r="AQ61" i="4"/>
  <c r="AK65" i="4"/>
  <c r="AN58" i="4"/>
  <c r="AK55" i="4"/>
  <c r="AK50" i="4"/>
  <c r="AK53" i="4"/>
  <c r="AK52" i="4"/>
  <c r="AK47" i="4"/>
  <c r="AK42" i="4"/>
  <c r="AK46" i="4"/>
  <c r="AK39" i="4"/>
  <c r="AK36" i="4"/>
  <c r="AK31" i="4"/>
  <c r="AK32" i="4"/>
  <c r="AK28" i="4"/>
  <c r="AK26" i="4"/>
  <c r="AK22" i="4"/>
  <c r="AK21" i="4"/>
  <c r="AK18" i="4"/>
  <c r="AK23" i="4"/>
  <c r="AK16" i="4"/>
  <c r="AK10" i="4"/>
  <c r="AK13" i="4"/>
  <c r="AK8" i="4"/>
  <c r="AK4" i="4"/>
  <c r="AK6" i="4"/>
  <c r="AK5" i="4"/>
  <c r="AQ102" i="4"/>
  <c r="AQ34" i="4"/>
  <c r="AQ107" i="4"/>
  <c r="AQ54" i="4"/>
  <c r="AQ103" i="4"/>
  <c r="AQ104" i="4"/>
  <c r="AQ86" i="4"/>
  <c r="AQ38" i="4"/>
  <c r="AQ109" i="4"/>
  <c r="AQ49" i="4"/>
  <c r="AQ105" i="4"/>
  <c r="AQ24" i="4"/>
  <c r="AQ71" i="4"/>
  <c r="AQ95" i="4"/>
  <c r="AQ100" i="4"/>
  <c r="AQ68" i="4"/>
  <c r="AQ101" i="4"/>
  <c r="AQ91" i="4"/>
  <c r="AQ92" i="4"/>
  <c r="AL108" i="4"/>
  <c r="AL110" i="4"/>
  <c r="AL99" i="4"/>
  <c r="AL106" i="4"/>
  <c r="AL85" i="4"/>
  <c r="AL77" i="4"/>
  <c r="AL97" i="4"/>
  <c r="AL43" i="4"/>
  <c r="AL12" i="4"/>
  <c r="AL111" i="4"/>
  <c r="AL83" i="4"/>
  <c r="AL69" i="4"/>
  <c r="AL87" i="4"/>
  <c r="AL82" i="4"/>
  <c r="AL98" i="4"/>
  <c r="AL93" i="4"/>
  <c r="AL96" i="4"/>
  <c r="AL94" i="4"/>
  <c r="AL89" i="4"/>
  <c r="AL88" i="4"/>
  <c r="AL84" i="4"/>
  <c r="AL81" i="4"/>
  <c r="AL76" i="4"/>
  <c r="AL59" i="4"/>
  <c r="AL74" i="4"/>
  <c r="AL70" i="4"/>
  <c r="AL67" i="4"/>
  <c r="AL64" i="4"/>
  <c r="H64" i="4" s="1"/>
  <c r="AL57" i="4"/>
  <c r="AL56" i="4"/>
  <c r="AL58" i="4"/>
  <c r="AK102" i="4"/>
  <c r="AK34" i="4"/>
  <c r="AK107" i="4"/>
  <c r="AK54" i="4"/>
  <c r="AK103" i="4"/>
  <c r="AK104" i="4"/>
  <c r="AK86" i="4"/>
  <c r="AK38" i="4"/>
  <c r="AK109" i="4"/>
  <c r="AK49" i="4"/>
  <c r="AK105" i="4"/>
  <c r="AK24" i="4"/>
  <c r="AK71" i="4"/>
  <c r="AK95" i="4"/>
  <c r="AK100" i="4"/>
  <c r="AN102" i="4"/>
  <c r="AN34" i="4"/>
  <c r="AN107" i="4"/>
  <c r="AN54" i="4"/>
  <c r="AN103" i="4"/>
  <c r="AN104" i="4"/>
  <c r="AN86" i="4"/>
  <c r="AN38" i="4"/>
  <c r="AN109" i="4"/>
  <c r="AN49" i="4"/>
  <c r="AN105" i="4"/>
  <c r="AN24" i="4"/>
  <c r="AN71" i="4"/>
  <c r="AN95" i="4"/>
  <c r="AN100" i="4"/>
  <c r="AN68" i="4"/>
  <c r="AN101" i="4"/>
  <c r="AN91" i="4"/>
  <c r="AN92" i="4"/>
  <c r="AN90" i="4"/>
  <c r="AN80" i="4"/>
  <c r="AN78" i="4"/>
  <c r="AN79" i="4"/>
  <c r="AN75" i="4"/>
  <c r="AN72" i="4"/>
  <c r="AN73" i="4"/>
  <c r="AN66" i="4"/>
  <c r="AK101" i="4"/>
  <c r="AM90" i="4"/>
  <c r="AM78" i="4"/>
  <c r="AM75" i="4"/>
  <c r="AM73" i="4"/>
  <c r="AO63" i="4"/>
  <c r="AJ61" i="4"/>
  <c r="AM56" i="4"/>
  <c r="AO60" i="4"/>
  <c r="AN51" i="4"/>
  <c r="AN45" i="4"/>
  <c r="AN44" i="4"/>
  <c r="AN48" i="4"/>
  <c r="AN41" i="4"/>
  <c r="AN40" i="4"/>
  <c r="AN37" i="4"/>
  <c r="AN33" i="4"/>
  <c r="AN30" i="4"/>
  <c r="AN35" i="4"/>
  <c r="AN27" i="4"/>
  <c r="AN29" i="4"/>
  <c r="AN25" i="4"/>
  <c r="AN20" i="4"/>
  <c r="AN17" i="4"/>
  <c r="AN19" i="4"/>
  <c r="AN11" i="4"/>
  <c r="AN15" i="4"/>
  <c r="AN14" i="4"/>
  <c r="AN9" i="4"/>
  <c r="AN7" i="4"/>
  <c r="AN3" i="4"/>
  <c r="AN2" i="4"/>
  <c r="AO93" i="4"/>
  <c r="AK89" i="4"/>
  <c r="AK84" i="4"/>
  <c r="AK76" i="4"/>
  <c r="AK74" i="4"/>
  <c r="AK67" i="4"/>
  <c r="AN61" i="4"/>
  <c r="AQ56" i="4"/>
  <c r="AK58" i="4"/>
  <c r="AQ51" i="4"/>
  <c r="AQ45" i="4"/>
  <c r="AQ44" i="4"/>
  <c r="AQ48" i="4"/>
  <c r="AQ41" i="4"/>
  <c r="AQ40" i="4"/>
  <c r="AQ37" i="4"/>
  <c r="AQ33" i="4"/>
  <c r="AQ30" i="4"/>
  <c r="AQ35" i="4"/>
  <c r="AQ27" i="4"/>
  <c r="AQ29" i="4"/>
  <c r="AQ25" i="4"/>
  <c r="AQ20" i="4"/>
  <c r="AQ17" i="4"/>
  <c r="AQ19" i="4"/>
  <c r="AQ11" i="4"/>
  <c r="AQ15" i="4"/>
  <c r="AQ14" i="4"/>
  <c r="AQ9" i="4"/>
  <c r="AQ7" i="4"/>
  <c r="AQ3" i="4"/>
  <c r="AQ2" i="4"/>
  <c r="AK93" i="4"/>
  <c r="AQ90" i="4"/>
  <c r="AQ78" i="4"/>
  <c r="AQ75" i="4"/>
  <c r="AQ73" i="4"/>
  <c r="AJ67" i="4"/>
  <c r="AM61" i="4"/>
  <c r="AO56" i="4"/>
  <c r="AJ58" i="4"/>
  <c r="AP51" i="4"/>
  <c r="AP45" i="4"/>
  <c r="AP44" i="4"/>
  <c r="AP48" i="4"/>
  <c r="AP41" i="4"/>
  <c r="AP40" i="4"/>
  <c r="AP37" i="4"/>
  <c r="AP33" i="4"/>
  <c r="AP30" i="4"/>
  <c r="AP35" i="4"/>
  <c r="AP27" i="4"/>
  <c r="AP29" i="4"/>
  <c r="AP25" i="4"/>
  <c r="AP20" i="4"/>
  <c r="AP17" i="4"/>
  <c r="AP19" i="4"/>
  <c r="AP11" i="4"/>
  <c r="AP15" i="4"/>
  <c r="AP14" i="4"/>
  <c r="AP9" i="4"/>
  <c r="AP7" i="4"/>
  <c r="AP3" i="4"/>
  <c r="AP2" i="4"/>
  <c r="AO101" i="4"/>
  <c r="AO90" i="4"/>
  <c r="AO78" i="4"/>
  <c r="AO75" i="4"/>
  <c r="AO73" i="4"/>
  <c r="AQ63" i="4"/>
  <c r="AK61" i="4"/>
  <c r="AN56" i="4"/>
  <c r="AQ60" i="4"/>
  <c r="AO51" i="4"/>
  <c r="AO45" i="4"/>
  <c r="AO44" i="4"/>
  <c r="AO48" i="4"/>
  <c r="AO41" i="4"/>
  <c r="AO40" i="4"/>
  <c r="AO37" i="4"/>
  <c r="AO33" i="4"/>
  <c r="AO30" i="4"/>
  <c r="AO35" i="4"/>
  <c r="AO27" i="4"/>
  <c r="AO29" i="4"/>
  <c r="AO25" i="4"/>
  <c r="AO20" i="4"/>
  <c r="AO17" i="4"/>
  <c r="AO19" i="4"/>
  <c r="AO11" i="4"/>
  <c r="AO15" i="4"/>
  <c r="AO14" i="4"/>
  <c r="AO9" i="4"/>
  <c r="AO7" i="4"/>
  <c r="AO3" i="4"/>
  <c r="AO2" i="4"/>
  <c r="O2" i="4"/>
  <c r="AM102" i="4"/>
  <c r="AM34" i="4"/>
  <c r="AM107" i="4"/>
  <c r="AM54" i="4"/>
  <c r="AM103" i="4"/>
  <c r="AM104" i="4"/>
  <c r="AM86" i="4"/>
  <c r="AM38" i="4"/>
  <c r="AM109" i="4"/>
  <c r="AM49" i="4"/>
  <c r="AM105" i="4"/>
  <c r="AM24" i="4"/>
  <c r="AM71" i="4"/>
  <c r="AM95" i="4"/>
  <c r="AM100" i="4"/>
  <c r="AM68" i="4"/>
  <c r="AM101" i="4"/>
  <c r="AM91" i="4"/>
  <c r="AP102" i="4"/>
  <c r="AP34" i="4"/>
  <c r="AP107" i="4"/>
  <c r="AP54" i="4"/>
  <c r="AP103" i="4"/>
  <c r="AP104" i="4"/>
  <c r="AP86" i="4"/>
  <c r="AP38" i="4"/>
  <c r="AP109" i="4"/>
  <c r="AP49" i="4"/>
  <c r="AP105" i="4"/>
  <c r="AP24" i="4"/>
  <c r="AP71" i="4"/>
  <c r="AP95" i="4"/>
  <c r="AP100" i="4"/>
  <c r="AP68" i="4"/>
  <c r="AP101" i="4"/>
  <c r="AP91" i="4"/>
  <c r="AP92" i="4"/>
  <c r="AP90" i="4"/>
  <c r="AP80" i="4"/>
  <c r="AP78" i="4"/>
  <c r="AP79" i="4"/>
  <c r="AP75" i="4"/>
  <c r="AP72" i="4"/>
  <c r="AP73" i="4"/>
  <c r="AP66" i="4"/>
  <c r="AP63" i="4"/>
  <c r="AP61" i="4"/>
  <c r="AP65" i="4"/>
  <c r="AP62" i="4"/>
  <c r="AP60" i="4"/>
  <c r="AO108" i="4"/>
  <c r="AO110" i="4"/>
  <c r="AO99" i="4"/>
  <c r="AO106" i="4"/>
  <c r="H106" i="4" s="1"/>
  <c r="AO85" i="4"/>
  <c r="AO77" i="4"/>
  <c r="AO97" i="4"/>
  <c r="AO43" i="4"/>
  <c r="AO12" i="4"/>
  <c r="AO111" i="4"/>
  <c r="AO83" i="4"/>
  <c r="AO69" i="4"/>
  <c r="AO87" i="4"/>
  <c r="AO82" i="4"/>
  <c r="AO98" i="4"/>
  <c r="AJ102" i="4"/>
  <c r="H102" i="4" s="1"/>
  <c r="AJ34" i="4"/>
  <c r="AJ107" i="4"/>
  <c r="AJ54" i="4"/>
  <c r="AJ103" i="4"/>
  <c r="H103" i="4" s="1"/>
  <c r="AJ104" i="4"/>
  <c r="AJ86" i="4"/>
  <c r="AJ38" i="4"/>
  <c r="AJ109" i="4"/>
  <c r="H109" i="4" s="1"/>
  <c r="AJ49" i="4"/>
  <c r="AJ105" i="4"/>
  <c r="AJ24" i="4"/>
  <c r="AJ71" i="4"/>
  <c r="H71" i="4" s="1"/>
  <c r="AJ95" i="4"/>
  <c r="AJ100" i="4"/>
  <c r="AJ68" i="4"/>
  <c r="AJ101" i="4"/>
  <c r="H101" i="4" s="1"/>
  <c r="AJ91" i="4"/>
  <c r="AJ92" i="4"/>
  <c r="AJ90" i="4"/>
  <c r="AJ80" i="4"/>
  <c r="H80" i="4" s="1"/>
  <c r="AJ78" i="4"/>
  <c r="AJ79" i="4"/>
  <c r="AJ75" i="4"/>
  <c r="AJ72" i="4"/>
  <c r="H72" i="4" s="1"/>
  <c r="AJ73" i="4"/>
  <c r="AJ66" i="4"/>
  <c r="AK91" i="4"/>
  <c r="AM88" i="4"/>
  <c r="AM81" i="4"/>
  <c r="AM59" i="4"/>
  <c r="AM70" i="4"/>
  <c r="AJ63" i="4"/>
  <c r="AM57" i="4"/>
  <c r="AO62" i="4"/>
  <c r="AJ60" i="4"/>
  <c r="AJ51" i="4"/>
  <c r="AJ45" i="4"/>
  <c r="AJ44" i="4"/>
  <c r="AJ48" i="4"/>
  <c r="AJ41" i="4"/>
  <c r="AJ40" i="4"/>
  <c r="AJ37" i="4"/>
  <c r="AJ33" i="4"/>
  <c r="AJ30" i="4"/>
  <c r="AJ35" i="4"/>
  <c r="AJ27" i="4"/>
  <c r="AJ29" i="4"/>
  <c r="AJ25" i="4"/>
  <c r="AJ20" i="4"/>
  <c r="AJ17" i="4"/>
  <c r="AJ19" i="4"/>
  <c r="AJ11" i="4"/>
  <c r="AJ15" i="4"/>
  <c r="AJ14" i="4"/>
  <c r="AJ9" i="4"/>
  <c r="AJ7" i="4"/>
  <c r="AJ3" i="4"/>
  <c r="AJ2" i="4"/>
  <c r="AO96" i="4"/>
  <c r="AK90" i="4"/>
  <c r="AK78" i="4"/>
  <c r="AK75" i="4"/>
  <c r="AK73" i="4"/>
  <c r="AN63" i="4"/>
  <c r="AQ57" i="4"/>
  <c r="AK56" i="4"/>
  <c r="AN60" i="4"/>
  <c r="AM51" i="4"/>
  <c r="AM45" i="4"/>
  <c r="AM44" i="4"/>
  <c r="AM48" i="4"/>
  <c r="AM41" i="4"/>
  <c r="AM40" i="4"/>
  <c r="AM37" i="4"/>
  <c r="AM33" i="4"/>
  <c r="AM30" i="4"/>
  <c r="AM35" i="4"/>
  <c r="AM27" i="4"/>
  <c r="AM29" i="4"/>
  <c r="AM25" i="4"/>
  <c r="AM20" i="4"/>
  <c r="AM17" i="4"/>
  <c r="AM19" i="4"/>
  <c r="AM11" i="4"/>
  <c r="AM15" i="4"/>
  <c r="AM14" i="4"/>
  <c r="AM9" i="4"/>
  <c r="AM7" i="4"/>
  <c r="AM3" i="4"/>
  <c r="AM2" i="4"/>
  <c r="AK96" i="4"/>
  <c r="AQ88" i="4"/>
  <c r="AQ81" i="4"/>
  <c r="AQ59" i="4"/>
  <c r="AQ70" i="4"/>
  <c r="AM63" i="4"/>
  <c r="AO57" i="4"/>
  <c r="AJ56" i="4"/>
  <c r="AM60" i="4"/>
  <c r="AL51" i="4"/>
  <c r="AL45" i="4"/>
  <c r="AL44" i="4"/>
  <c r="AL48" i="4"/>
  <c r="AL41" i="4"/>
  <c r="AL40" i="4"/>
  <c r="AL37" i="4"/>
  <c r="AL33" i="4"/>
  <c r="AL30" i="4"/>
  <c r="AL35" i="4"/>
  <c r="AL27" i="4"/>
  <c r="AL29" i="4"/>
  <c r="AL25" i="4"/>
  <c r="AL20" i="4"/>
  <c r="AL17" i="4"/>
  <c r="AL19" i="4"/>
  <c r="AL11" i="4"/>
  <c r="AL15" i="4"/>
  <c r="AL14" i="4"/>
  <c r="AL9" i="4"/>
  <c r="AL7" i="4"/>
  <c r="AL3" i="4"/>
  <c r="AL2" i="4"/>
  <c r="AO91" i="4"/>
  <c r="AO88" i="4"/>
  <c r="AO81" i="4"/>
  <c r="AO59" i="4"/>
  <c r="AO70" i="4"/>
  <c r="AK63" i="4"/>
  <c r="AN57" i="4"/>
  <c r="AQ62" i="4"/>
  <c r="AK60" i="4"/>
  <c r="AK51" i="4"/>
  <c r="AK45" i="4"/>
  <c r="AK44" i="4"/>
  <c r="AK48" i="4"/>
  <c r="AK41" i="4"/>
  <c r="AK40" i="4"/>
  <c r="AK37" i="4"/>
  <c r="AK33" i="4"/>
  <c r="AK30" i="4"/>
  <c r="AK35" i="4"/>
  <c r="AK27" i="4"/>
  <c r="AK29" i="4"/>
  <c r="AK25" i="4"/>
  <c r="AK20" i="4"/>
  <c r="AK17" i="4"/>
  <c r="AK19" i="4"/>
  <c r="AK11" i="4"/>
  <c r="AK15" i="4"/>
  <c r="AK14" i="4"/>
  <c r="AK9" i="4"/>
  <c r="AK7" i="4"/>
  <c r="AK3" i="4"/>
  <c r="AK2" i="4"/>
  <c r="O33" i="1"/>
  <c r="H33" i="1"/>
  <c r="O34" i="4"/>
  <c r="O144" i="1"/>
  <c r="H144" i="1"/>
  <c r="O49" i="6"/>
  <c r="O61" i="4"/>
  <c r="O68" i="5"/>
  <c r="O91" i="4"/>
  <c r="H91" i="4"/>
  <c r="O18" i="1"/>
  <c r="H18" i="1"/>
  <c r="O6" i="10"/>
  <c r="O97" i="1"/>
  <c r="H97" i="1"/>
  <c r="O108" i="1"/>
  <c r="H108" i="1"/>
  <c r="O91" i="8"/>
  <c r="O100" i="4"/>
  <c r="O186" i="1"/>
  <c r="H186" i="1"/>
  <c r="O46" i="6"/>
  <c r="H46" i="6"/>
  <c r="O60" i="1"/>
  <c r="H60" i="1"/>
  <c r="O20" i="8"/>
  <c r="O33" i="5"/>
  <c r="O7" i="5"/>
  <c r="H7" i="5"/>
  <c r="O36" i="6"/>
  <c r="O46" i="8"/>
  <c r="H46" i="8"/>
  <c r="O65" i="8"/>
  <c r="O20" i="4"/>
  <c r="O47" i="1"/>
  <c r="H47" i="1"/>
  <c r="O7" i="6"/>
  <c r="H7" i="6"/>
  <c r="O55" i="9"/>
  <c r="H55" i="9"/>
  <c r="O44" i="5"/>
  <c r="O28" i="17"/>
  <c r="H28" i="17"/>
  <c r="O5" i="9"/>
  <c r="O46" i="4"/>
  <c r="O74" i="5"/>
  <c r="O12" i="10"/>
  <c r="H12" i="10"/>
  <c r="O9" i="8"/>
  <c r="O70" i="4"/>
  <c r="O34" i="9"/>
  <c r="O56" i="4"/>
  <c r="O61" i="5"/>
  <c r="H61" i="5"/>
  <c r="O133" i="1"/>
  <c r="H133" i="1"/>
  <c r="O115" i="1"/>
  <c r="H115" i="1"/>
  <c r="O62" i="1"/>
  <c r="H62" i="1"/>
  <c r="O40" i="8"/>
  <c r="O47" i="6"/>
  <c r="O106" i="4"/>
  <c r="O84" i="1"/>
  <c r="H84" i="1"/>
  <c r="O50" i="5"/>
  <c r="H50" i="5"/>
  <c r="O60" i="6"/>
  <c r="O105" i="1"/>
  <c r="H105" i="1"/>
  <c r="O139" i="1"/>
  <c r="H139" i="1"/>
  <c r="O64" i="4"/>
  <c r="O65" i="5"/>
  <c r="O33" i="4"/>
  <c r="H33" i="4"/>
  <c r="R6" i="18" l="1"/>
  <c r="Y2" i="18"/>
  <c r="Y4" i="18"/>
  <c r="W7" i="18"/>
  <c r="S15" i="18"/>
  <c r="R15" i="18"/>
  <c r="W15" i="18"/>
  <c r="G15" i="18"/>
  <c r="Y11" i="18"/>
  <c r="G18" i="18"/>
  <c r="S18" i="18"/>
  <c r="R18" i="18"/>
  <c r="W18" i="18"/>
  <c r="Y7" i="18"/>
  <c r="AA8" i="18"/>
  <c r="W10" i="18"/>
  <c r="AA9" i="18"/>
  <c r="Y9" i="18"/>
  <c r="R14" i="18"/>
  <c r="G14" i="18"/>
  <c r="S14" i="18"/>
  <c r="W14" i="18"/>
  <c r="R16" i="18"/>
  <c r="S16" i="18"/>
  <c r="G16" i="18"/>
  <c r="W16" i="18"/>
  <c r="Y5" i="18"/>
  <c r="AA4" i="18"/>
  <c r="Y8" i="18"/>
  <c r="AA6" i="18"/>
  <c r="Y10" i="18"/>
  <c r="S17" i="18"/>
  <c r="R17" i="18"/>
  <c r="W17" i="18"/>
  <c r="G17" i="18"/>
  <c r="W12" i="18"/>
  <c r="R12" i="18"/>
  <c r="S12" i="18"/>
  <c r="G12" i="18"/>
  <c r="W11" i="18"/>
  <c r="G11" i="18"/>
  <c r="R11" i="18"/>
  <c r="S11" i="18"/>
  <c r="R13" i="18"/>
  <c r="W13" i="18"/>
  <c r="S13" i="18"/>
  <c r="G13" i="18"/>
  <c r="S7" i="18"/>
  <c r="S10" i="18"/>
  <c r="W4" i="18"/>
  <c r="R7" i="18"/>
  <c r="G10" i="18"/>
  <c r="R4" i="18"/>
  <c r="G7" i="18"/>
  <c r="R9" i="18"/>
  <c r="S9" i="18"/>
  <c r="G9" i="18"/>
  <c r="W9" i="18"/>
  <c r="R10" i="18"/>
  <c r="S6" i="18"/>
  <c r="R8" i="18"/>
  <c r="W8" i="18"/>
  <c r="S8" i="18"/>
  <c r="G8" i="18"/>
  <c r="S5" i="18"/>
  <c r="R5" i="18"/>
  <c r="G5" i="18"/>
  <c r="W5" i="18"/>
  <c r="W6" i="18"/>
  <c r="G6" i="18"/>
  <c r="S2" i="18"/>
  <c r="G2" i="18"/>
  <c r="R2" i="18"/>
  <c r="W2" i="18"/>
  <c r="S3" i="18"/>
  <c r="G3" i="18"/>
  <c r="R3" i="18"/>
  <c r="W3" i="18"/>
  <c r="G4" i="18"/>
  <c r="H9" i="8"/>
  <c r="H20" i="8"/>
  <c r="H53" i="8"/>
  <c r="H40" i="8"/>
  <c r="N40" i="8" s="1"/>
  <c r="H88" i="8"/>
  <c r="H30" i="8"/>
  <c r="H21" i="4"/>
  <c r="H14" i="8"/>
  <c r="M14" i="8" s="1"/>
  <c r="H101" i="1"/>
  <c r="H69" i="1"/>
  <c r="N69" i="1" s="1"/>
  <c r="H194" i="1"/>
  <c r="H7" i="4"/>
  <c r="H51" i="4"/>
  <c r="H9" i="4"/>
  <c r="H29" i="4"/>
  <c r="H67" i="4"/>
  <c r="H22" i="4"/>
  <c r="H42" i="4"/>
  <c r="J42" i="4" s="1"/>
  <c r="H50" i="4"/>
  <c r="H73" i="5"/>
  <c r="H2" i="5"/>
  <c r="H80" i="8"/>
  <c r="H28" i="8"/>
  <c r="K28" i="8" s="1"/>
  <c r="H66" i="8"/>
  <c r="N66" i="8" s="1"/>
  <c r="H40" i="6"/>
  <c r="H11" i="6"/>
  <c r="J11" i="6" s="1"/>
  <c r="H45" i="6"/>
  <c r="H6" i="6"/>
  <c r="H70" i="6"/>
  <c r="H39" i="6"/>
  <c r="H29" i="1"/>
  <c r="H11" i="1"/>
  <c r="H45" i="1"/>
  <c r="H3" i="1"/>
  <c r="H34" i="1"/>
  <c r="H53" i="1"/>
  <c r="H41" i="1"/>
  <c r="H78" i="1"/>
  <c r="H86" i="1"/>
  <c r="H72" i="1"/>
  <c r="H99" i="1"/>
  <c r="H156" i="1"/>
  <c r="I156" i="1" s="1"/>
  <c r="H112" i="1"/>
  <c r="H199" i="1"/>
  <c r="H173" i="1"/>
  <c r="H189" i="1"/>
  <c r="H42" i="1"/>
  <c r="H21" i="1"/>
  <c r="H118" i="1"/>
  <c r="H31" i="1"/>
  <c r="J31" i="1" s="1"/>
  <c r="H44" i="1"/>
  <c r="H10" i="1"/>
  <c r="H27" i="1"/>
  <c r="H49" i="1"/>
  <c r="H114" i="1"/>
  <c r="H96" i="1"/>
  <c r="H120" i="1"/>
  <c r="H140" i="1"/>
  <c r="I140" i="1" s="1"/>
  <c r="H145" i="1"/>
  <c r="H162" i="1"/>
  <c r="H129" i="1"/>
  <c r="H175" i="1"/>
  <c r="H205" i="1"/>
  <c r="H190" i="1"/>
  <c r="H12" i="1"/>
  <c r="H14" i="1"/>
  <c r="K14" i="1" s="1"/>
  <c r="H100" i="1"/>
  <c r="H113" i="1"/>
  <c r="H58" i="1"/>
  <c r="H94" i="1"/>
  <c r="H83" i="1"/>
  <c r="H157" i="1"/>
  <c r="H159" i="1"/>
  <c r="H150" i="1"/>
  <c r="K150" i="1" s="1"/>
  <c r="H153" i="1"/>
  <c r="H165" i="1"/>
  <c r="H170" i="1"/>
  <c r="H192" i="1"/>
  <c r="H28" i="1"/>
  <c r="H26" i="1"/>
  <c r="H2" i="1"/>
  <c r="H16" i="1"/>
  <c r="I16" i="1" s="1"/>
  <c r="H25" i="1"/>
  <c r="H50" i="1"/>
  <c r="H104" i="1"/>
  <c r="H81" i="1"/>
  <c r="H71" i="1"/>
  <c r="H77" i="1"/>
  <c r="H93" i="1"/>
  <c r="H107" i="1"/>
  <c r="L107" i="1" s="1"/>
  <c r="H160" i="1"/>
  <c r="H124" i="1"/>
  <c r="H138" i="1"/>
  <c r="H148" i="1"/>
  <c r="H193" i="1"/>
  <c r="H206" i="1"/>
  <c r="H169" i="1"/>
  <c r="H183" i="1"/>
  <c r="I183" i="1" s="1"/>
  <c r="H168" i="1"/>
  <c r="H182" i="1"/>
  <c r="H196" i="1"/>
  <c r="H197" i="1"/>
  <c r="H180" i="1"/>
  <c r="H200" i="1"/>
  <c r="H18" i="17"/>
  <c r="H5" i="17"/>
  <c r="J5" i="17" s="1"/>
  <c r="H24" i="17"/>
  <c r="H21" i="10"/>
  <c r="H23" i="4"/>
  <c r="H46" i="5"/>
  <c r="H72" i="8"/>
  <c r="I72" i="8" s="1"/>
  <c r="H94" i="8"/>
  <c r="M94" i="8" s="1"/>
  <c r="H24" i="8"/>
  <c r="H70" i="8"/>
  <c r="I70" i="8" s="1"/>
  <c r="H52" i="8"/>
  <c r="J52" i="8" s="1"/>
  <c r="H18" i="8"/>
  <c r="K18" i="8" s="1"/>
  <c r="H54" i="8"/>
  <c r="H65" i="8"/>
  <c r="L65" i="8" s="1"/>
  <c r="H27" i="8"/>
  <c r="M27" i="8" s="1"/>
  <c r="H65" i="1"/>
  <c r="H48" i="1"/>
  <c r="H89" i="1"/>
  <c r="K89" i="1" s="1"/>
  <c r="H61" i="1"/>
  <c r="H15" i="9"/>
  <c r="H19" i="9"/>
  <c r="H10" i="9"/>
  <c r="N10" i="9" s="1"/>
  <c r="H17" i="9"/>
  <c r="H44" i="9"/>
  <c r="H21" i="9"/>
  <c r="H47" i="9"/>
  <c r="I47" i="9" s="1"/>
  <c r="H5" i="9"/>
  <c r="H26" i="9"/>
  <c r="H28" i="9"/>
  <c r="H6" i="9"/>
  <c r="J6" i="9" s="1"/>
  <c r="H34" i="9"/>
  <c r="H32" i="9"/>
  <c r="H12" i="9"/>
  <c r="H42" i="9"/>
  <c r="K42" i="9" s="1"/>
  <c r="H31" i="9"/>
  <c r="H41" i="9"/>
  <c r="H16" i="9"/>
  <c r="H24" i="9"/>
  <c r="M24" i="9" s="1"/>
  <c r="H50" i="9"/>
  <c r="H15" i="10"/>
  <c r="H23" i="10"/>
  <c r="H6" i="10"/>
  <c r="H28" i="10"/>
  <c r="H20" i="10"/>
  <c r="H4" i="10"/>
  <c r="H8" i="4"/>
  <c r="I8" i="4" s="1"/>
  <c r="H20" i="4"/>
  <c r="H73" i="4"/>
  <c r="H95" i="4"/>
  <c r="M95" i="4" s="1"/>
  <c r="H49" i="4"/>
  <c r="H104" i="4"/>
  <c r="H34" i="4"/>
  <c r="H61" i="4"/>
  <c r="H100" i="4"/>
  <c r="M100" i="4" s="1"/>
  <c r="H66" i="4"/>
  <c r="H57" i="8"/>
  <c r="K57" i="8" s="1"/>
  <c r="H83" i="8"/>
  <c r="M83" i="8" s="1"/>
  <c r="H77" i="8"/>
  <c r="H36" i="8"/>
  <c r="J36" i="8" s="1"/>
  <c r="H73" i="8"/>
  <c r="J73" i="8" s="1"/>
  <c r="H19" i="8"/>
  <c r="H34" i="8"/>
  <c r="I34" i="8" s="1"/>
  <c r="H33" i="8"/>
  <c r="J33" i="8" s="1"/>
  <c r="H174" i="1"/>
  <c r="H30" i="1"/>
  <c r="H130" i="1"/>
  <c r="H19" i="5"/>
  <c r="H14" i="5"/>
  <c r="H39" i="5"/>
  <c r="H66" i="5"/>
  <c r="J66" i="5" s="1"/>
  <c r="H41" i="5"/>
  <c r="H3" i="5"/>
  <c r="H18" i="5"/>
  <c r="I18" i="5" s="1"/>
  <c r="H47" i="5"/>
  <c r="H77" i="5"/>
  <c r="H10" i="5"/>
  <c r="H22" i="5"/>
  <c r="M22" i="5" s="1"/>
  <c r="H36" i="5"/>
  <c r="K36" i="5" s="1"/>
  <c r="H31" i="5"/>
  <c r="H33" i="5"/>
  <c r="H30" i="5"/>
  <c r="H55" i="5"/>
  <c r="H34" i="5"/>
  <c r="H51" i="5"/>
  <c r="H65" i="5"/>
  <c r="H40" i="5"/>
  <c r="H79" i="5"/>
  <c r="H32" i="5"/>
  <c r="H4" i="5"/>
  <c r="H13" i="5"/>
  <c r="H28" i="5"/>
  <c r="H15" i="5"/>
  <c r="H9" i="5"/>
  <c r="H20" i="5"/>
  <c r="L20" i="5" s="1"/>
  <c r="H35" i="5"/>
  <c r="H12" i="5"/>
  <c r="H76" i="5"/>
  <c r="H16" i="5"/>
  <c r="H38" i="5"/>
  <c r="H23" i="5"/>
  <c r="H42" i="5"/>
  <c r="H78" i="5"/>
  <c r="K78" i="5" s="1"/>
  <c r="H48" i="5"/>
  <c r="H63" i="5"/>
  <c r="H80" i="5"/>
  <c r="H54" i="5"/>
  <c r="H72" i="5"/>
  <c r="H17" i="5"/>
  <c r="H45" i="5"/>
  <c r="H64" i="5"/>
  <c r="H60" i="5"/>
  <c r="H59" i="5"/>
  <c r="H62" i="5"/>
  <c r="H29" i="5"/>
  <c r="H5" i="5"/>
  <c r="H21" i="5"/>
  <c r="H58" i="5"/>
  <c r="J58" i="5" s="1"/>
  <c r="H43" i="5"/>
  <c r="N43" i="5" s="1"/>
  <c r="H56" i="5"/>
  <c r="H53" i="5"/>
  <c r="H69" i="5"/>
  <c r="I69" i="5" s="1"/>
  <c r="H75" i="5"/>
  <c r="H68" i="5"/>
  <c r="H6" i="5"/>
  <c r="H52" i="5"/>
  <c r="L52" i="5" s="1"/>
  <c r="H57" i="5"/>
  <c r="L57" i="5" s="1"/>
  <c r="H67" i="5"/>
  <c r="H19" i="6"/>
  <c r="H28" i="6"/>
  <c r="H48" i="6"/>
  <c r="H59" i="6"/>
  <c r="H71" i="6"/>
  <c r="H69" i="6"/>
  <c r="H29" i="6"/>
  <c r="J29" i="6" s="1"/>
  <c r="H38" i="6"/>
  <c r="H43" i="6"/>
  <c r="H36" i="6"/>
  <c r="H14" i="6"/>
  <c r="H23" i="6"/>
  <c r="L23" i="6" s="1"/>
  <c r="H22" i="6"/>
  <c r="H60" i="6"/>
  <c r="H17" i="6"/>
  <c r="I17" i="6" s="1"/>
  <c r="H2" i="6"/>
  <c r="L2" i="6" s="1"/>
  <c r="H27" i="6"/>
  <c r="H12" i="6"/>
  <c r="H61" i="6"/>
  <c r="H51" i="6"/>
  <c r="M51" i="6" s="1"/>
  <c r="H30" i="6"/>
  <c r="H53" i="6"/>
  <c r="H49" i="6"/>
  <c r="H3" i="6"/>
  <c r="N3" i="6" s="1"/>
  <c r="H26" i="6"/>
  <c r="H64" i="6"/>
  <c r="H66" i="6"/>
  <c r="H47" i="6"/>
  <c r="N47" i="6" s="1"/>
  <c r="H67" i="6"/>
  <c r="H68" i="6"/>
  <c r="M68" i="6" s="1"/>
  <c r="H72" i="6"/>
  <c r="H24" i="6"/>
  <c r="M24" i="6" s="1"/>
  <c r="H20" i="6"/>
  <c r="H63" i="6"/>
  <c r="J63" i="6" s="1"/>
  <c r="H58" i="6"/>
  <c r="N58" i="6" s="1"/>
  <c r="H4" i="6"/>
  <c r="M4" i="6" s="1"/>
  <c r="H35" i="6"/>
  <c r="H10" i="6"/>
  <c r="I10" i="6" s="1"/>
  <c r="H56" i="6"/>
  <c r="H31" i="6"/>
  <c r="J31" i="6" s="1"/>
  <c r="H5" i="6"/>
  <c r="H41" i="4"/>
  <c r="M41" i="4" s="1"/>
  <c r="H6" i="4"/>
  <c r="I6" i="4" s="1"/>
  <c r="H10" i="4"/>
  <c r="H32" i="4"/>
  <c r="L32" i="4" s="1"/>
  <c r="H46" i="4"/>
  <c r="J46" i="4" s="1"/>
  <c r="H53" i="4"/>
  <c r="H65" i="4"/>
  <c r="H70" i="4"/>
  <c r="K70" i="4" s="1"/>
  <c r="H110" i="4"/>
  <c r="I110" i="4" s="1"/>
  <c r="H3" i="4"/>
  <c r="K3" i="4" s="1"/>
  <c r="H35" i="4"/>
  <c r="H81" i="4"/>
  <c r="J81" i="4" s="1"/>
  <c r="H25" i="4"/>
  <c r="I25" i="4" s="1"/>
  <c r="H63" i="4"/>
  <c r="M63" i="4" s="1"/>
  <c r="H19" i="4"/>
  <c r="H48" i="4"/>
  <c r="N48" i="4" s="1"/>
  <c r="H90" i="4"/>
  <c r="H68" i="4"/>
  <c r="H54" i="4"/>
  <c r="H4" i="4"/>
  <c r="K4" i="4" s="1"/>
  <c r="H16" i="4"/>
  <c r="H31" i="4"/>
  <c r="H74" i="4"/>
  <c r="H108" i="4"/>
  <c r="M108" i="4" s="1"/>
  <c r="H15" i="4"/>
  <c r="I15" i="4" s="1"/>
  <c r="H45" i="4"/>
  <c r="H11" i="4"/>
  <c r="H30" i="4"/>
  <c r="L30" i="4" s="1"/>
  <c r="H56" i="4"/>
  <c r="H2" i="4"/>
  <c r="K2" i="4" s="1"/>
  <c r="H14" i="4"/>
  <c r="H17" i="4"/>
  <c r="M17" i="4" s="1"/>
  <c r="H27" i="4"/>
  <c r="H37" i="4"/>
  <c r="H44" i="4"/>
  <c r="H79" i="4"/>
  <c r="N79" i="4" s="1"/>
  <c r="H92" i="4"/>
  <c r="H105" i="4"/>
  <c r="H86" i="4"/>
  <c r="H107" i="4"/>
  <c r="M107" i="4" s="1"/>
  <c r="H24" i="4"/>
  <c r="H26" i="4"/>
  <c r="H36" i="4"/>
  <c r="H47" i="4"/>
  <c r="N47" i="4" s="1"/>
  <c r="H55" i="4"/>
  <c r="H59" i="4"/>
  <c r="H88" i="4"/>
  <c r="H93" i="4"/>
  <c r="K93" i="4" s="1"/>
  <c r="H69" i="4"/>
  <c r="H40" i="4"/>
  <c r="H78" i="4"/>
  <c r="H75" i="4"/>
  <c r="I75" i="4" s="1"/>
  <c r="H57" i="4"/>
  <c r="K57" i="4" s="1"/>
  <c r="H96" i="4"/>
  <c r="H87" i="4"/>
  <c r="H85" i="4"/>
  <c r="N85" i="4" s="1"/>
  <c r="H38" i="4"/>
  <c r="J38" i="4" s="1"/>
  <c r="H5" i="4"/>
  <c r="L5" i="4" s="1"/>
  <c r="H13" i="4"/>
  <c r="H18" i="4"/>
  <c r="I18" i="4" s="1"/>
  <c r="H28" i="4"/>
  <c r="M28" i="4" s="1"/>
  <c r="H39" i="4"/>
  <c r="H52" i="4"/>
  <c r="H58" i="4"/>
  <c r="M58" i="4" s="1"/>
  <c r="H76" i="4"/>
  <c r="K76" i="4" s="1"/>
  <c r="H89" i="4"/>
  <c r="H98" i="4"/>
  <c r="H83" i="4"/>
  <c r="I83" i="4" s="1"/>
  <c r="H97" i="4"/>
  <c r="K97" i="4" s="1"/>
  <c r="H99" i="4"/>
  <c r="H43" i="4"/>
  <c r="H62" i="4"/>
  <c r="N62" i="4" s="1"/>
  <c r="H82" i="4"/>
  <c r="L82" i="4" s="1"/>
  <c r="H111" i="4"/>
  <c r="L111" i="4" s="1"/>
  <c r="H77" i="4"/>
  <c r="H93" i="8"/>
  <c r="I93" i="8" s="1"/>
  <c r="H48" i="8"/>
  <c r="H63" i="8"/>
  <c r="J63" i="8" s="1"/>
  <c r="H3" i="8"/>
  <c r="I3" i="8" s="1"/>
  <c r="H35" i="8"/>
  <c r="N35" i="8" s="1"/>
  <c r="H2" i="8"/>
  <c r="H47" i="8"/>
  <c r="H56" i="8"/>
  <c r="M56" i="8" s="1"/>
  <c r="H45" i="8"/>
  <c r="I45" i="8" s="1"/>
  <c r="H90" i="8"/>
  <c r="H69" i="8"/>
  <c r="N69" i="8" s="1"/>
  <c r="H55" i="8"/>
  <c r="J55" i="8" s="1"/>
  <c r="H4" i="8"/>
  <c r="I4" i="8" s="1"/>
  <c r="H13" i="8"/>
  <c r="K13" i="8" s="1"/>
  <c r="H74" i="8"/>
  <c r="H29" i="8"/>
  <c r="K29" i="8" s="1"/>
  <c r="H23" i="8"/>
  <c r="J23" i="8" s="1"/>
  <c r="H11" i="8"/>
  <c r="I11" i="8" s="1"/>
  <c r="H38" i="8"/>
  <c r="H25" i="8"/>
  <c r="N25" i="8" s="1"/>
  <c r="H60" i="8"/>
  <c r="K60" i="8" s="1"/>
  <c r="H42" i="8"/>
  <c r="L42" i="8" s="1"/>
  <c r="H44" i="8"/>
  <c r="J44" i="8" s="1"/>
  <c r="H89" i="8"/>
  <c r="I89" i="8" s="1"/>
  <c r="H61" i="8"/>
  <c r="K61" i="8" s="1"/>
  <c r="H8" i="8"/>
  <c r="I8" i="8" s="1"/>
  <c r="H15" i="8"/>
  <c r="H43" i="8"/>
  <c r="J43" i="8" s="1"/>
  <c r="H58" i="8"/>
  <c r="N58" i="8" s="1"/>
  <c r="H85" i="8"/>
  <c r="L85" i="8" s="1"/>
  <c r="H64" i="8"/>
  <c r="N64" i="8" s="1"/>
  <c r="H82" i="8"/>
  <c r="J82" i="8" s="1"/>
  <c r="H71" i="8"/>
  <c r="N71" i="8" s="1"/>
  <c r="H59" i="8"/>
  <c r="I59" i="8" s="1"/>
  <c r="H68" i="8"/>
  <c r="H12" i="8"/>
  <c r="N12" i="8" s="1"/>
  <c r="H39" i="8"/>
  <c r="L39" i="8" s="1"/>
  <c r="H92" i="8"/>
  <c r="M92" i="8" s="1"/>
  <c r="H78" i="8"/>
  <c r="M78" i="8" s="1"/>
  <c r="H41" i="8"/>
  <c r="I41" i="8" s="1"/>
  <c r="H81" i="8"/>
  <c r="J81" i="8" s="1"/>
  <c r="H75" i="8"/>
  <c r="N75" i="8" s="1"/>
  <c r="H76" i="8"/>
  <c r="H49" i="8"/>
  <c r="K49" i="8" s="1"/>
  <c r="H95" i="8"/>
  <c r="M95" i="8" s="1"/>
  <c r="H51" i="8"/>
  <c r="H86" i="8"/>
  <c r="L86" i="8" s="1"/>
  <c r="H22" i="8"/>
  <c r="J22" i="8" s="1"/>
  <c r="H16" i="8"/>
  <c r="M16" i="8" s="1"/>
  <c r="H67" i="8"/>
  <c r="H6" i="8"/>
  <c r="H7" i="8"/>
  <c r="K7" i="8" s="1"/>
  <c r="H91" i="8"/>
  <c r="I91" i="8" s="1"/>
  <c r="H35" i="9"/>
  <c r="H18" i="9"/>
  <c r="N18" i="9" s="1"/>
  <c r="H38" i="9"/>
  <c r="H46" i="9"/>
  <c r="K46" i="9" s="1"/>
  <c r="H39" i="9"/>
  <c r="H27" i="9"/>
  <c r="H13" i="9"/>
  <c r="H14" i="9"/>
  <c r="J14" i="9" s="1"/>
  <c r="H9" i="9"/>
  <c r="H40" i="9"/>
  <c r="L40" i="9" s="1"/>
  <c r="H52" i="9"/>
  <c r="H2" i="9"/>
  <c r="J2" i="9" s="1"/>
  <c r="H37" i="9"/>
  <c r="H25" i="9"/>
  <c r="H7" i="9"/>
  <c r="H36" i="9"/>
  <c r="J36" i="9" s="1"/>
  <c r="H45" i="9"/>
  <c r="H53" i="9"/>
  <c r="N53" i="9" s="1"/>
  <c r="H11" i="9"/>
  <c r="H33" i="9"/>
  <c r="N33" i="9" s="1"/>
  <c r="H54" i="9"/>
  <c r="H22" i="9"/>
  <c r="M21" i="10"/>
  <c r="I21" i="10"/>
  <c r="N21" i="10"/>
  <c r="J21" i="10"/>
  <c r="K21" i="10"/>
  <c r="L21" i="10"/>
  <c r="H27" i="10"/>
  <c r="H2" i="10"/>
  <c r="H25" i="10"/>
  <c r="N35" i="4"/>
  <c r="K35" i="4"/>
  <c r="J35" i="4"/>
  <c r="M35" i="4"/>
  <c r="L35" i="4"/>
  <c r="I35" i="4"/>
  <c r="M73" i="4"/>
  <c r="J73" i="4"/>
  <c r="L73" i="4"/>
  <c r="K73" i="4"/>
  <c r="N73" i="4"/>
  <c r="I73" i="4"/>
  <c r="J95" i="4"/>
  <c r="K95" i="4"/>
  <c r="N95" i="4"/>
  <c r="K34" i="4"/>
  <c r="L34" i="4"/>
  <c r="N34" i="4"/>
  <c r="M34" i="4"/>
  <c r="I34" i="4"/>
  <c r="J34" i="4"/>
  <c r="I66" i="4"/>
  <c r="J66" i="4"/>
  <c r="L66" i="4"/>
  <c r="N66" i="4"/>
  <c r="M66" i="4"/>
  <c r="K66" i="4"/>
  <c r="M85" i="4"/>
  <c r="K85" i="4"/>
  <c r="N13" i="4"/>
  <c r="K13" i="4"/>
  <c r="J13" i="4"/>
  <c r="L13" i="4"/>
  <c r="M13" i="4"/>
  <c r="I13" i="4"/>
  <c r="K18" i="4"/>
  <c r="N18" i="4"/>
  <c r="J19" i="4"/>
  <c r="M19" i="4"/>
  <c r="N19" i="4"/>
  <c r="L19" i="4"/>
  <c r="K19" i="4"/>
  <c r="I19" i="4"/>
  <c r="M48" i="4"/>
  <c r="L48" i="4"/>
  <c r="K54" i="4"/>
  <c r="N54" i="4"/>
  <c r="L54" i="4"/>
  <c r="J54" i="4"/>
  <c r="I54" i="4"/>
  <c r="M54" i="4"/>
  <c r="K67" i="4"/>
  <c r="N67" i="4"/>
  <c r="I67" i="4"/>
  <c r="L67" i="4"/>
  <c r="M67" i="4"/>
  <c r="J67" i="4"/>
  <c r="N4" i="4"/>
  <c r="K16" i="4"/>
  <c r="K74" i="4"/>
  <c r="I74" i="4"/>
  <c r="M74" i="4"/>
  <c r="J74" i="4"/>
  <c r="L74" i="4"/>
  <c r="N74" i="4"/>
  <c r="I108" i="4"/>
  <c r="J3" i="5"/>
  <c r="L3" i="5"/>
  <c r="M3" i="5"/>
  <c r="I3" i="5"/>
  <c r="N3" i="5"/>
  <c r="K3" i="5"/>
  <c r="L18" i="5"/>
  <c r="M18" i="5"/>
  <c r="J18" i="5"/>
  <c r="L77" i="5"/>
  <c r="N77" i="5"/>
  <c r="J77" i="5"/>
  <c r="M77" i="5"/>
  <c r="I77" i="5"/>
  <c r="K77" i="5"/>
  <c r="M10" i="5"/>
  <c r="N10" i="5"/>
  <c r="L10" i="5"/>
  <c r="I10" i="5"/>
  <c r="J10" i="5"/>
  <c r="K10" i="5"/>
  <c r="I22" i="5"/>
  <c r="J22" i="5"/>
  <c r="K22" i="5"/>
  <c r="N31" i="5"/>
  <c r="M31" i="5"/>
  <c r="L31" i="5"/>
  <c r="J31" i="5"/>
  <c r="K31" i="5"/>
  <c r="I31" i="5"/>
  <c r="L33" i="5"/>
  <c r="I33" i="5"/>
  <c r="M33" i="5"/>
  <c r="N33" i="5"/>
  <c r="J33" i="5"/>
  <c r="K33" i="5"/>
  <c r="J30" i="5"/>
  <c r="M30" i="5"/>
  <c r="K34" i="5"/>
  <c r="I34" i="5"/>
  <c r="L34" i="5"/>
  <c r="J34" i="5"/>
  <c r="N34" i="5"/>
  <c r="M34" i="5"/>
  <c r="I51" i="5"/>
  <c r="K51" i="5"/>
  <c r="J51" i="5"/>
  <c r="M51" i="5"/>
  <c r="L51" i="5"/>
  <c r="N51" i="5"/>
  <c r="J65" i="5"/>
  <c r="N65" i="5"/>
  <c r="I79" i="5"/>
  <c r="M79" i="5"/>
  <c r="K79" i="5"/>
  <c r="J79" i="5"/>
  <c r="N79" i="5"/>
  <c r="L79" i="5"/>
  <c r="I57" i="8"/>
  <c r="I83" i="8"/>
  <c r="L83" i="8"/>
  <c r="J83" i="8"/>
  <c r="L48" i="8"/>
  <c r="M48" i="8"/>
  <c r="M73" i="8"/>
  <c r="M3" i="8"/>
  <c r="K3" i="8"/>
  <c r="L2" i="8"/>
  <c r="I56" i="8"/>
  <c r="I56" i="4"/>
  <c r="N14" i="4"/>
  <c r="J14" i="4"/>
  <c r="L14" i="4"/>
  <c r="M14" i="4"/>
  <c r="I14" i="4"/>
  <c r="K14" i="4"/>
  <c r="J17" i="4"/>
  <c r="N27" i="4"/>
  <c r="K37" i="4"/>
  <c r="N44" i="4"/>
  <c r="I44" i="4"/>
  <c r="K44" i="4"/>
  <c r="M44" i="4"/>
  <c r="L44" i="4"/>
  <c r="J44" i="4"/>
  <c r="L79" i="4"/>
  <c r="K92" i="4"/>
  <c r="N86" i="4"/>
  <c r="J86" i="4"/>
  <c r="L86" i="4"/>
  <c r="I86" i="4"/>
  <c r="K86" i="4"/>
  <c r="M86" i="4"/>
  <c r="L107" i="4"/>
  <c r="K24" i="4"/>
  <c r="I36" i="4"/>
  <c r="M36" i="4"/>
  <c r="N36" i="4"/>
  <c r="J36" i="4"/>
  <c r="L36" i="4"/>
  <c r="K36" i="4"/>
  <c r="I47" i="4"/>
  <c r="J55" i="4"/>
  <c r="K55" i="4"/>
  <c r="N88" i="4"/>
  <c r="M88" i="4"/>
  <c r="I88" i="4"/>
  <c r="L88" i="4"/>
  <c r="K88" i="4"/>
  <c r="J88" i="4"/>
  <c r="I93" i="4"/>
  <c r="K69" i="4"/>
  <c r="I69" i="4"/>
  <c r="N32" i="5"/>
  <c r="I32" i="5"/>
  <c r="L32" i="5"/>
  <c r="K32" i="5"/>
  <c r="J32" i="5"/>
  <c r="M32" i="5"/>
  <c r="L4" i="5"/>
  <c r="K4" i="5"/>
  <c r="N28" i="5"/>
  <c r="M28" i="5"/>
  <c r="L28" i="5"/>
  <c r="I28" i="5"/>
  <c r="J28" i="5"/>
  <c r="K28" i="5"/>
  <c r="L15" i="5"/>
  <c r="M15" i="5"/>
  <c r="N15" i="5"/>
  <c r="K15" i="5"/>
  <c r="J15" i="5"/>
  <c r="I15" i="5"/>
  <c r="I9" i="5"/>
  <c r="K9" i="5"/>
  <c r="J35" i="5"/>
  <c r="K35" i="5"/>
  <c r="N35" i="5"/>
  <c r="L35" i="5"/>
  <c r="M35" i="5"/>
  <c r="I35" i="5"/>
  <c r="M12" i="5"/>
  <c r="I12" i="5"/>
  <c r="L12" i="5"/>
  <c r="N12" i="5"/>
  <c r="K12" i="5"/>
  <c r="J12" i="5"/>
  <c r="M76" i="5"/>
  <c r="J38" i="5"/>
  <c r="I38" i="5"/>
  <c r="M38" i="5"/>
  <c r="N38" i="5"/>
  <c r="K38" i="5"/>
  <c r="L38" i="5"/>
  <c r="I23" i="5"/>
  <c r="M23" i="5"/>
  <c r="L23" i="5"/>
  <c r="J23" i="5"/>
  <c r="K23" i="5"/>
  <c r="N23" i="5"/>
  <c r="K42" i="5"/>
  <c r="L78" i="5"/>
  <c r="K48" i="5"/>
  <c r="N48" i="5"/>
  <c r="I48" i="5"/>
  <c r="J48" i="5"/>
  <c r="L48" i="5"/>
  <c r="M48" i="5"/>
  <c r="N63" i="5"/>
  <c r="J63" i="5"/>
  <c r="M63" i="5"/>
  <c r="L63" i="5"/>
  <c r="K63" i="5"/>
  <c r="I63" i="5"/>
  <c r="M80" i="5"/>
  <c r="K72" i="5"/>
  <c r="N72" i="5"/>
  <c r="M72" i="5"/>
  <c r="L72" i="5"/>
  <c r="J72" i="5"/>
  <c r="I72" i="5"/>
  <c r="N17" i="5"/>
  <c r="I17" i="5"/>
  <c r="L17" i="5"/>
  <c r="J17" i="5"/>
  <c r="M17" i="5"/>
  <c r="K17" i="5"/>
  <c r="J45" i="5"/>
  <c r="J64" i="5"/>
  <c r="N60" i="5"/>
  <c r="M60" i="5"/>
  <c r="I60" i="5"/>
  <c r="K60" i="5"/>
  <c r="L60" i="5"/>
  <c r="J60" i="5"/>
  <c r="N59" i="5"/>
  <c r="J59" i="5"/>
  <c r="K59" i="5"/>
  <c r="I59" i="5"/>
  <c r="M59" i="5"/>
  <c r="L59" i="5"/>
  <c r="L62" i="5"/>
  <c r="N62" i="5"/>
  <c r="M69" i="8"/>
  <c r="I87" i="8"/>
  <c r="M87" i="8"/>
  <c r="L87" i="8"/>
  <c r="N87" i="8"/>
  <c r="J87" i="8"/>
  <c r="K87" i="8"/>
  <c r="I32" i="8"/>
  <c r="K32" i="8"/>
  <c r="J32" i="8"/>
  <c r="N32" i="8"/>
  <c r="L32" i="8"/>
  <c r="M32" i="8"/>
  <c r="J23" i="6"/>
  <c r="M23" i="6"/>
  <c r="K23" i="6"/>
  <c r="J22" i="6"/>
  <c r="K22" i="6"/>
  <c r="I22" i="6"/>
  <c r="L22" i="6"/>
  <c r="N22" i="6"/>
  <c r="M22" i="6"/>
  <c r="J60" i="6"/>
  <c r="L60" i="6"/>
  <c r="J2" i="6"/>
  <c r="I2" i="6"/>
  <c r="N2" i="6"/>
  <c r="I27" i="6"/>
  <c r="N27" i="6"/>
  <c r="M27" i="6"/>
  <c r="K27" i="6"/>
  <c r="L27" i="6"/>
  <c r="J27" i="6"/>
  <c r="I12" i="6"/>
  <c r="I51" i="6"/>
  <c r="J51" i="6"/>
  <c r="L51" i="6"/>
  <c r="I30" i="6"/>
  <c r="K30" i="6"/>
  <c r="L30" i="6"/>
  <c r="J30" i="6"/>
  <c r="N30" i="6"/>
  <c r="M30" i="6"/>
  <c r="N53" i="6"/>
  <c r="L49" i="6"/>
  <c r="I3" i="6"/>
  <c r="J3" i="6"/>
  <c r="L3" i="6"/>
  <c r="I26" i="6"/>
  <c r="J26" i="6"/>
  <c r="L26" i="6"/>
  <c r="K26" i="6"/>
  <c r="M26" i="6"/>
  <c r="N26" i="6"/>
  <c r="L64" i="6"/>
  <c r="I64" i="6"/>
  <c r="N66" i="6"/>
  <c r="M47" i="6"/>
  <c r="J47" i="6"/>
  <c r="I47" i="6"/>
  <c r="J29" i="1"/>
  <c r="I29" i="1"/>
  <c r="L29" i="1"/>
  <c r="K29" i="1"/>
  <c r="N29" i="1"/>
  <c r="M29" i="1"/>
  <c r="K11" i="1"/>
  <c r="M11" i="1"/>
  <c r="L11" i="1"/>
  <c r="J11" i="1"/>
  <c r="N11" i="1"/>
  <c r="I11" i="1"/>
  <c r="M45" i="1"/>
  <c r="N45" i="1"/>
  <c r="I45" i="1"/>
  <c r="L45" i="1"/>
  <c r="K45" i="1"/>
  <c r="J45" i="1"/>
  <c r="I3" i="1"/>
  <c r="N34" i="1"/>
  <c r="I34" i="1"/>
  <c r="K34" i="1"/>
  <c r="J34" i="1"/>
  <c r="L34" i="1"/>
  <c r="M34" i="1"/>
  <c r="L53" i="1"/>
  <c r="J53" i="1"/>
  <c r="N53" i="1"/>
  <c r="I53" i="1"/>
  <c r="K53" i="1"/>
  <c r="M53" i="1"/>
  <c r="K41" i="1"/>
  <c r="L41" i="1"/>
  <c r="M41" i="1"/>
  <c r="J41" i="1"/>
  <c r="I41" i="1"/>
  <c r="N41" i="1"/>
  <c r="J78" i="1"/>
  <c r="N86" i="1"/>
  <c r="J86" i="1"/>
  <c r="I86" i="1"/>
  <c r="K86" i="1"/>
  <c r="L86" i="1"/>
  <c r="M86" i="1"/>
  <c r="I72" i="1"/>
  <c r="J72" i="1"/>
  <c r="L72" i="1"/>
  <c r="M72" i="1"/>
  <c r="K72" i="1"/>
  <c r="N72" i="1"/>
  <c r="I99" i="1"/>
  <c r="M99" i="1"/>
  <c r="K99" i="1"/>
  <c r="L99" i="1"/>
  <c r="N99" i="1"/>
  <c r="J99" i="1"/>
  <c r="J156" i="1"/>
  <c r="I112" i="1"/>
  <c r="M112" i="1"/>
  <c r="K112" i="1"/>
  <c r="J112" i="1"/>
  <c r="L112" i="1"/>
  <c r="N112" i="1"/>
  <c r="N199" i="1"/>
  <c r="L199" i="1"/>
  <c r="J199" i="1"/>
  <c r="M199" i="1"/>
  <c r="I199" i="1"/>
  <c r="K199" i="1"/>
  <c r="N173" i="1"/>
  <c r="J173" i="1"/>
  <c r="K173" i="1"/>
  <c r="M173" i="1"/>
  <c r="L173" i="1"/>
  <c r="I173" i="1"/>
  <c r="K189" i="1"/>
  <c r="N181" i="1"/>
  <c r="K181" i="1"/>
  <c r="M181" i="1"/>
  <c r="L181" i="1"/>
  <c r="I181" i="1"/>
  <c r="J181" i="1"/>
  <c r="N42" i="1"/>
  <c r="L42" i="1"/>
  <c r="K42" i="1"/>
  <c r="I42" i="1"/>
  <c r="M42" i="1"/>
  <c r="J42" i="1"/>
  <c r="M21" i="1"/>
  <c r="N21" i="1"/>
  <c r="L21" i="1"/>
  <c r="I21" i="1"/>
  <c r="K21" i="1"/>
  <c r="J21" i="1"/>
  <c r="N118" i="1"/>
  <c r="M118" i="1"/>
  <c r="K118" i="1"/>
  <c r="I118" i="1"/>
  <c r="J118" i="1"/>
  <c r="L118" i="1"/>
  <c r="N44" i="1"/>
  <c r="I44" i="1"/>
  <c r="J44" i="1"/>
  <c r="L44" i="1"/>
  <c r="M44" i="1"/>
  <c r="K44" i="1"/>
  <c r="M10" i="1"/>
  <c r="J10" i="1"/>
  <c r="K10" i="1"/>
  <c r="I10" i="1"/>
  <c r="N10" i="1"/>
  <c r="L10" i="1"/>
  <c r="K49" i="1"/>
  <c r="N114" i="1"/>
  <c r="L114" i="1"/>
  <c r="I114" i="1"/>
  <c r="K114" i="1"/>
  <c r="M114" i="1"/>
  <c r="J114" i="1"/>
  <c r="L96" i="1"/>
  <c r="I96" i="1"/>
  <c r="N96" i="1"/>
  <c r="M96" i="1"/>
  <c r="J96" i="1"/>
  <c r="K96" i="1"/>
  <c r="K120" i="1"/>
  <c r="I120" i="1"/>
  <c r="M120" i="1"/>
  <c r="L120" i="1"/>
  <c r="J120" i="1"/>
  <c r="N120" i="1"/>
  <c r="J140" i="1"/>
  <c r="J145" i="1"/>
  <c r="L145" i="1"/>
  <c r="K145" i="1"/>
  <c r="M145" i="1"/>
  <c r="I145" i="1"/>
  <c r="N145" i="1"/>
  <c r="I129" i="1"/>
  <c r="N129" i="1"/>
  <c r="L129" i="1"/>
  <c r="J129" i="1"/>
  <c r="M129" i="1"/>
  <c r="K129" i="1"/>
  <c r="K205" i="1"/>
  <c r="N205" i="1"/>
  <c r="I205" i="1"/>
  <c r="L205" i="1"/>
  <c r="J205" i="1"/>
  <c r="M205" i="1"/>
  <c r="M190" i="1"/>
  <c r="J190" i="1"/>
  <c r="K190" i="1"/>
  <c r="I190" i="1"/>
  <c r="N190" i="1"/>
  <c r="L190" i="1"/>
  <c r="N12" i="1"/>
  <c r="M12" i="1"/>
  <c r="J12" i="1"/>
  <c r="L12" i="1"/>
  <c r="I12" i="1"/>
  <c r="K12" i="1"/>
  <c r="M14" i="1"/>
  <c r="N100" i="1"/>
  <c r="L100" i="1"/>
  <c r="M100" i="1"/>
  <c r="J100" i="1"/>
  <c r="I100" i="1"/>
  <c r="K100" i="1"/>
  <c r="M113" i="1"/>
  <c r="I113" i="1"/>
  <c r="J113" i="1"/>
  <c r="N113" i="1"/>
  <c r="K113" i="1"/>
  <c r="L113" i="1"/>
  <c r="J58" i="1"/>
  <c r="K58" i="1"/>
  <c r="I58" i="1"/>
  <c r="N58" i="1"/>
  <c r="L58" i="1"/>
  <c r="M58" i="1"/>
  <c r="M94" i="1"/>
  <c r="K83" i="1"/>
  <c r="I83" i="1"/>
  <c r="J83" i="1"/>
  <c r="L83" i="1"/>
  <c r="M83" i="1"/>
  <c r="N83" i="1"/>
  <c r="N157" i="1"/>
  <c r="M157" i="1"/>
  <c r="K157" i="1"/>
  <c r="I157" i="1"/>
  <c r="L157" i="1"/>
  <c r="J157" i="1"/>
  <c r="L159" i="1"/>
  <c r="K159" i="1"/>
  <c r="J159" i="1"/>
  <c r="I159" i="1"/>
  <c r="N159" i="1"/>
  <c r="M159" i="1"/>
  <c r="L150" i="1"/>
  <c r="N153" i="1"/>
  <c r="L153" i="1"/>
  <c r="J153" i="1"/>
  <c r="K153" i="1"/>
  <c r="M153" i="1"/>
  <c r="I153" i="1"/>
  <c r="I165" i="1"/>
  <c r="N165" i="1"/>
  <c r="K165" i="1"/>
  <c r="L165" i="1"/>
  <c r="J165" i="1"/>
  <c r="M165" i="1"/>
  <c r="J170" i="1"/>
  <c r="K170" i="1"/>
  <c r="M170" i="1"/>
  <c r="I170" i="1"/>
  <c r="L170" i="1"/>
  <c r="N170" i="1"/>
  <c r="J192" i="1"/>
  <c r="J28" i="1"/>
  <c r="K28" i="1"/>
  <c r="M28" i="1"/>
  <c r="L28" i="1"/>
  <c r="N28" i="1"/>
  <c r="I28" i="1"/>
  <c r="M26" i="1"/>
  <c r="I26" i="1"/>
  <c r="K26" i="1"/>
  <c r="J26" i="1"/>
  <c r="L26" i="1"/>
  <c r="N26" i="1"/>
  <c r="K2" i="1"/>
  <c r="L2" i="1"/>
  <c r="M2" i="1"/>
  <c r="I2" i="1"/>
  <c r="N2" i="1"/>
  <c r="J2" i="1"/>
  <c r="N16" i="1"/>
  <c r="M25" i="1"/>
  <c r="N25" i="1"/>
  <c r="K25" i="1"/>
  <c r="J25" i="1"/>
  <c r="I25" i="1"/>
  <c r="L25" i="1"/>
  <c r="K50" i="1"/>
  <c r="J50" i="1"/>
  <c r="N50" i="1"/>
  <c r="M50" i="1"/>
  <c r="L50" i="1"/>
  <c r="I50" i="1"/>
  <c r="N104" i="1"/>
  <c r="J104" i="1"/>
  <c r="I104" i="1"/>
  <c r="K104" i="1"/>
  <c r="M104" i="1"/>
  <c r="L104" i="1"/>
  <c r="K71" i="1"/>
  <c r="L71" i="1"/>
  <c r="M71" i="1"/>
  <c r="J71" i="1"/>
  <c r="I71" i="1"/>
  <c r="N71" i="1"/>
  <c r="I77" i="1"/>
  <c r="K77" i="1"/>
  <c r="M77" i="1"/>
  <c r="N77" i="1"/>
  <c r="L77" i="1"/>
  <c r="J77" i="1"/>
  <c r="N93" i="1"/>
  <c r="K93" i="1"/>
  <c r="J93" i="1"/>
  <c r="L93" i="1"/>
  <c r="I93" i="1"/>
  <c r="M93" i="1"/>
  <c r="N160" i="1"/>
  <c r="J160" i="1"/>
  <c r="L160" i="1"/>
  <c r="M160" i="1"/>
  <c r="K160" i="1"/>
  <c r="I160" i="1"/>
  <c r="L124" i="1"/>
  <c r="J124" i="1"/>
  <c r="I124" i="1"/>
  <c r="K124" i="1"/>
  <c r="N124" i="1"/>
  <c r="M124" i="1"/>
  <c r="J138" i="1"/>
  <c r="I138" i="1"/>
  <c r="K138" i="1"/>
  <c r="L138" i="1"/>
  <c r="N138" i="1"/>
  <c r="M138" i="1"/>
  <c r="M193" i="1"/>
  <c r="J193" i="1"/>
  <c r="I193" i="1"/>
  <c r="N193" i="1"/>
  <c r="L193" i="1"/>
  <c r="K193" i="1"/>
  <c r="M206" i="1"/>
  <c r="J206" i="1"/>
  <c r="N206" i="1"/>
  <c r="I206" i="1"/>
  <c r="L206" i="1"/>
  <c r="K206" i="1"/>
  <c r="J169" i="1"/>
  <c r="I169" i="1"/>
  <c r="K169" i="1"/>
  <c r="L169" i="1"/>
  <c r="N169" i="1"/>
  <c r="M169" i="1"/>
  <c r="K183" i="1"/>
  <c r="J168" i="1"/>
  <c r="N168" i="1"/>
  <c r="I168" i="1"/>
  <c r="M168" i="1"/>
  <c r="K168" i="1"/>
  <c r="L168" i="1"/>
  <c r="I182" i="1"/>
  <c r="K182" i="1"/>
  <c r="N182" i="1"/>
  <c r="M182" i="1"/>
  <c r="L182" i="1"/>
  <c r="J182" i="1"/>
  <c r="J196" i="1"/>
  <c r="I196" i="1"/>
  <c r="K196" i="1"/>
  <c r="M196" i="1"/>
  <c r="N196" i="1"/>
  <c r="L196" i="1"/>
  <c r="L197" i="1"/>
  <c r="K180" i="1"/>
  <c r="I180" i="1"/>
  <c r="M180" i="1"/>
  <c r="J180" i="1"/>
  <c r="L180" i="1"/>
  <c r="N180" i="1"/>
  <c r="I200" i="1"/>
  <c r="M200" i="1"/>
  <c r="L200" i="1"/>
  <c r="N200" i="1"/>
  <c r="K200" i="1"/>
  <c r="J200" i="1"/>
  <c r="K38" i="9"/>
  <c r="I38" i="9"/>
  <c r="J38" i="9"/>
  <c r="L38" i="9"/>
  <c r="M38" i="9"/>
  <c r="N38" i="9"/>
  <c r="I39" i="9"/>
  <c r="N27" i="9"/>
  <c r="J13" i="9"/>
  <c r="N13" i="9"/>
  <c r="I13" i="9"/>
  <c r="K13" i="9"/>
  <c r="M13" i="9"/>
  <c r="L13" i="9"/>
  <c r="K14" i="9"/>
  <c r="N14" i="9"/>
  <c r="M9" i="9"/>
  <c r="M40" i="9"/>
  <c r="M52" i="9"/>
  <c r="I52" i="9"/>
  <c r="N52" i="9"/>
  <c r="J52" i="9"/>
  <c r="L52" i="9"/>
  <c r="K52" i="9"/>
  <c r="I37" i="9"/>
  <c r="J37" i="9"/>
  <c r="L7" i="9"/>
  <c r="J7" i="9"/>
  <c r="I7" i="9"/>
  <c r="K7" i="9"/>
  <c r="M7" i="9"/>
  <c r="N7" i="9"/>
  <c r="N36" i="9"/>
  <c r="M36" i="9"/>
  <c r="I45" i="9"/>
  <c r="M45" i="9"/>
  <c r="I11" i="9"/>
  <c r="K11" i="9"/>
  <c r="M11" i="9"/>
  <c r="L11" i="9"/>
  <c r="J11" i="9"/>
  <c r="N11" i="9"/>
  <c r="M33" i="9"/>
  <c r="K33" i="9"/>
  <c r="L54" i="9"/>
  <c r="K54" i="9"/>
  <c r="M54" i="9"/>
  <c r="K39" i="4"/>
  <c r="M64" i="8"/>
  <c r="M67" i="6"/>
  <c r="L67" i="6"/>
  <c r="I67" i="6"/>
  <c r="N67" i="6"/>
  <c r="J67" i="6"/>
  <c r="K67" i="6"/>
  <c r="I68" i="6"/>
  <c r="N68" i="6"/>
  <c r="J70" i="6"/>
  <c r="L70" i="6"/>
  <c r="K70" i="6"/>
  <c r="I70" i="6"/>
  <c r="N70" i="6"/>
  <c r="M70" i="6"/>
  <c r="I24" i="6"/>
  <c r="J24" i="6"/>
  <c r="N24" i="6"/>
  <c r="J39" i="6"/>
  <c r="M20" i="6"/>
  <c r="N20" i="6"/>
  <c r="I20" i="6"/>
  <c r="J20" i="6"/>
  <c r="L20" i="6"/>
  <c r="K20" i="6"/>
  <c r="N63" i="6"/>
  <c r="L63" i="6"/>
  <c r="K63" i="6"/>
  <c r="J58" i="6"/>
  <c r="L4" i="6"/>
  <c r="K4" i="6"/>
  <c r="I4" i="6"/>
  <c r="L35" i="6"/>
  <c r="N35" i="6"/>
  <c r="I35" i="6"/>
  <c r="K35" i="6"/>
  <c r="J35" i="6"/>
  <c r="M35" i="6"/>
  <c r="M10" i="6"/>
  <c r="K10" i="6"/>
  <c r="J10" i="6"/>
  <c r="N10" i="6"/>
  <c r="I31" i="6"/>
  <c r="M31" i="6"/>
  <c r="N31" i="6"/>
  <c r="N5" i="6"/>
  <c r="K5" i="6"/>
  <c r="J5" i="6"/>
  <c r="M5" i="6"/>
  <c r="I5" i="6"/>
  <c r="L5" i="6"/>
  <c r="M65" i="1"/>
  <c r="I65" i="1"/>
  <c r="K65" i="1"/>
  <c r="J65" i="1"/>
  <c r="L65" i="1"/>
  <c r="N65" i="1"/>
  <c r="J22" i="1"/>
  <c r="M22" i="1"/>
  <c r="L22" i="1"/>
  <c r="K22" i="1"/>
  <c r="N22" i="1"/>
  <c r="I22" i="1"/>
  <c r="I185" i="1"/>
  <c r="L185" i="1"/>
  <c r="N185" i="1"/>
  <c r="K185" i="1"/>
  <c r="J185" i="1"/>
  <c r="M185" i="1"/>
  <c r="J61" i="1"/>
  <c r="L61" i="1"/>
  <c r="I61" i="1"/>
  <c r="N61" i="1"/>
  <c r="K61" i="1"/>
  <c r="M61" i="1"/>
  <c r="L19" i="9"/>
  <c r="K19" i="9"/>
  <c r="J19" i="9"/>
  <c r="I19" i="9"/>
  <c r="M19" i="9"/>
  <c r="N19" i="9"/>
  <c r="I44" i="9"/>
  <c r="M44" i="9"/>
  <c r="L44" i="9"/>
  <c r="K44" i="9"/>
  <c r="J44" i="9"/>
  <c r="N44" i="9"/>
  <c r="J26" i="9"/>
  <c r="L26" i="9"/>
  <c r="N26" i="9"/>
  <c r="K26" i="9"/>
  <c r="M26" i="9"/>
  <c r="I26" i="9"/>
  <c r="N35" i="9"/>
  <c r="M35" i="9"/>
  <c r="K35" i="9"/>
  <c r="J15" i="4"/>
  <c r="N15" i="4"/>
  <c r="M15" i="4"/>
  <c r="L81" i="4"/>
  <c r="I81" i="4"/>
  <c r="J78" i="4"/>
  <c r="N78" i="4"/>
  <c r="I78" i="4"/>
  <c r="K78" i="4"/>
  <c r="L78" i="4"/>
  <c r="M78" i="4"/>
  <c r="I49" i="4"/>
  <c r="K104" i="4"/>
  <c r="M104" i="4"/>
  <c r="L104" i="4"/>
  <c r="J104" i="4"/>
  <c r="I104" i="4"/>
  <c r="N104" i="4"/>
  <c r="N75" i="4"/>
  <c r="J75" i="4"/>
  <c r="J57" i="4"/>
  <c r="M57" i="4"/>
  <c r="L57" i="4"/>
  <c r="M87" i="4"/>
  <c r="N87" i="4"/>
  <c r="K87" i="4"/>
  <c r="J87" i="4"/>
  <c r="L87" i="4"/>
  <c r="I87" i="4"/>
  <c r="M38" i="4"/>
  <c r="N38" i="4"/>
  <c r="K38" i="4"/>
  <c r="J5" i="4"/>
  <c r="K28" i="4"/>
  <c r="I28" i="4"/>
  <c r="L28" i="4"/>
  <c r="M52" i="4"/>
  <c r="I52" i="4"/>
  <c r="K52" i="4"/>
  <c r="J52" i="4"/>
  <c r="L52" i="4"/>
  <c r="N52" i="4"/>
  <c r="I58" i="4"/>
  <c r="I76" i="4"/>
  <c r="L76" i="4"/>
  <c r="M76" i="4"/>
  <c r="N76" i="4"/>
  <c r="K89" i="4"/>
  <c r="L98" i="4"/>
  <c r="I98" i="4"/>
  <c r="N98" i="4"/>
  <c r="M98" i="4"/>
  <c r="J98" i="4"/>
  <c r="K98" i="4"/>
  <c r="J83" i="4"/>
  <c r="J97" i="4"/>
  <c r="L97" i="4"/>
  <c r="N97" i="4"/>
  <c r="N99" i="4"/>
  <c r="L43" i="4"/>
  <c r="I43" i="4"/>
  <c r="K43" i="4"/>
  <c r="N43" i="4"/>
  <c r="M43" i="4"/>
  <c r="J43" i="4"/>
  <c r="M62" i="4"/>
  <c r="N82" i="4"/>
  <c r="M82" i="4"/>
  <c r="I111" i="4"/>
  <c r="M77" i="4"/>
  <c r="J77" i="4"/>
  <c r="N77" i="4"/>
  <c r="I77" i="4"/>
  <c r="L77" i="4"/>
  <c r="K77" i="4"/>
  <c r="L73" i="5"/>
  <c r="M73" i="5"/>
  <c r="K73" i="5"/>
  <c r="J73" i="5"/>
  <c r="N73" i="5"/>
  <c r="I73" i="5"/>
  <c r="L29" i="5"/>
  <c r="K5" i="5"/>
  <c r="L5" i="5"/>
  <c r="I5" i="5"/>
  <c r="N5" i="5"/>
  <c r="J5" i="5"/>
  <c r="M5" i="5"/>
  <c r="N21" i="5"/>
  <c r="I21" i="5"/>
  <c r="M21" i="5"/>
  <c r="K21" i="5"/>
  <c r="L21" i="5"/>
  <c r="J21" i="5"/>
  <c r="L58" i="5"/>
  <c r="N58" i="5"/>
  <c r="K58" i="5"/>
  <c r="M58" i="5"/>
  <c r="K56" i="5"/>
  <c r="L56" i="5"/>
  <c r="J56" i="5"/>
  <c r="N56" i="5"/>
  <c r="I56" i="5"/>
  <c r="M56" i="5"/>
  <c r="L53" i="5"/>
  <c r="I53" i="5"/>
  <c r="M53" i="5"/>
  <c r="K53" i="5"/>
  <c r="J53" i="5"/>
  <c r="N53" i="5"/>
  <c r="L69" i="5"/>
  <c r="M69" i="5"/>
  <c r="K69" i="5"/>
  <c r="N69" i="5"/>
  <c r="K75" i="5"/>
  <c r="J68" i="5"/>
  <c r="K68" i="5"/>
  <c r="N68" i="5"/>
  <c r="I68" i="5"/>
  <c r="M68" i="5"/>
  <c r="L68" i="5"/>
  <c r="L6" i="5"/>
  <c r="K6" i="5"/>
  <c r="I6" i="5"/>
  <c r="M6" i="5"/>
  <c r="J6" i="5"/>
  <c r="N6" i="5"/>
  <c r="N52" i="5"/>
  <c r="I52" i="5"/>
  <c r="J52" i="5"/>
  <c r="K52" i="5"/>
  <c r="I67" i="5"/>
  <c r="K67" i="5"/>
  <c r="L67" i="5"/>
  <c r="J67" i="5"/>
  <c r="N67" i="5"/>
  <c r="M67" i="5"/>
  <c r="I13" i="8"/>
  <c r="L13" i="8"/>
  <c r="J13" i="8"/>
  <c r="M13" i="8"/>
  <c r="M5" i="8"/>
  <c r="J5" i="8"/>
  <c r="L5" i="8"/>
  <c r="K5" i="8"/>
  <c r="I5" i="8"/>
  <c r="N5" i="8"/>
  <c r="J74" i="8"/>
  <c r="L28" i="8"/>
  <c r="J28" i="8"/>
  <c r="J29" i="8"/>
  <c r="N29" i="8"/>
  <c r="M23" i="8"/>
  <c r="J11" i="8"/>
  <c r="M11" i="8"/>
  <c r="L11" i="8"/>
  <c r="N11" i="8"/>
  <c r="M38" i="8"/>
  <c r="K25" i="8"/>
  <c r="I60" i="8"/>
  <c r="I42" i="8"/>
  <c r="J42" i="8"/>
  <c r="M42" i="8"/>
  <c r="K42" i="8"/>
  <c r="L89" i="8"/>
  <c r="K8" i="8"/>
  <c r="N8" i="8"/>
  <c r="M8" i="8"/>
  <c r="L8" i="8"/>
  <c r="L15" i="8"/>
  <c r="I58" i="8"/>
  <c r="I85" i="8"/>
  <c r="M85" i="8"/>
  <c r="N85" i="8"/>
  <c r="J85" i="8"/>
  <c r="I82" i="8"/>
  <c r="L82" i="8"/>
  <c r="I71" i="8"/>
  <c r="M59" i="8"/>
  <c r="K59" i="8"/>
  <c r="J59" i="8"/>
  <c r="L59" i="8"/>
  <c r="L68" i="8"/>
  <c r="K12" i="8"/>
  <c r="I12" i="8"/>
  <c r="L11" i="4"/>
  <c r="I11" i="4"/>
  <c r="N11" i="4"/>
  <c r="K11" i="4"/>
  <c r="J11" i="4"/>
  <c r="M11" i="4"/>
  <c r="K25" i="4"/>
  <c r="M25" i="4"/>
  <c r="J30" i="4"/>
  <c r="M30" i="4"/>
  <c r="K30" i="4"/>
  <c r="K41" i="4"/>
  <c r="N41" i="4"/>
  <c r="J41" i="4"/>
  <c r="I63" i="4"/>
  <c r="J72" i="4"/>
  <c r="L72" i="4"/>
  <c r="K72" i="4"/>
  <c r="N72" i="4"/>
  <c r="I72" i="4"/>
  <c r="M72" i="4"/>
  <c r="J80" i="4"/>
  <c r="K80" i="4"/>
  <c r="L80" i="4"/>
  <c r="I80" i="4"/>
  <c r="N80" i="4"/>
  <c r="M80" i="4"/>
  <c r="K101" i="4"/>
  <c r="N101" i="4"/>
  <c r="M101" i="4"/>
  <c r="J101" i="4"/>
  <c r="I101" i="4"/>
  <c r="L101" i="4"/>
  <c r="L71" i="4"/>
  <c r="K71" i="4"/>
  <c r="N71" i="4"/>
  <c r="I71" i="4"/>
  <c r="J71" i="4"/>
  <c r="M71" i="4"/>
  <c r="L109" i="4"/>
  <c r="N109" i="4"/>
  <c r="K109" i="4"/>
  <c r="I109" i="4"/>
  <c r="M109" i="4"/>
  <c r="J109" i="4"/>
  <c r="K103" i="4"/>
  <c r="I103" i="4"/>
  <c r="N103" i="4"/>
  <c r="M103" i="4"/>
  <c r="J103" i="4"/>
  <c r="L103" i="4"/>
  <c r="L102" i="4"/>
  <c r="N102" i="4"/>
  <c r="K102" i="4"/>
  <c r="I102" i="4"/>
  <c r="J102" i="4"/>
  <c r="M102" i="4"/>
  <c r="J10" i="4"/>
  <c r="I10" i="4"/>
  <c r="K10" i="4"/>
  <c r="L10" i="4"/>
  <c r="N10" i="4"/>
  <c r="M10" i="4"/>
  <c r="J32" i="4"/>
  <c r="N32" i="4"/>
  <c r="K32" i="4"/>
  <c r="M46" i="4"/>
  <c r="N46" i="4"/>
  <c r="I46" i="4"/>
  <c r="L46" i="4"/>
  <c r="N65" i="4"/>
  <c r="I65" i="4"/>
  <c r="M65" i="4"/>
  <c r="K65" i="4"/>
  <c r="L65" i="4"/>
  <c r="J65" i="4"/>
  <c r="M70" i="4"/>
  <c r="J70" i="4"/>
  <c r="L70" i="4"/>
  <c r="I94" i="4"/>
  <c r="M94" i="4"/>
  <c r="L94" i="4"/>
  <c r="J94" i="4"/>
  <c r="K94" i="4"/>
  <c r="N94" i="4"/>
  <c r="L110" i="4"/>
  <c r="M110" i="4"/>
  <c r="N110" i="4"/>
  <c r="J19" i="5"/>
  <c r="I19" i="5"/>
  <c r="N19" i="5"/>
  <c r="K19" i="5"/>
  <c r="L19" i="5"/>
  <c r="M19" i="5"/>
  <c r="M46" i="5"/>
  <c r="I14" i="5"/>
  <c r="J14" i="5"/>
  <c r="M14" i="5"/>
  <c r="K14" i="5"/>
  <c r="L14" i="5"/>
  <c r="N14" i="5"/>
  <c r="N39" i="5"/>
  <c r="I39" i="5"/>
  <c r="K39" i="5"/>
  <c r="M39" i="5"/>
  <c r="L39" i="5"/>
  <c r="J39" i="5"/>
  <c r="I66" i="5"/>
  <c r="I41" i="5"/>
  <c r="K41" i="5"/>
  <c r="J41" i="5"/>
  <c r="N41" i="5"/>
  <c r="L41" i="5"/>
  <c r="M41" i="5"/>
  <c r="L72" i="8"/>
  <c r="K72" i="8"/>
  <c r="N72" i="8"/>
  <c r="J30" i="8"/>
  <c r="I30" i="8"/>
  <c r="K30" i="8"/>
  <c r="M30" i="8"/>
  <c r="N30" i="8"/>
  <c r="L30" i="8"/>
  <c r="L24" i="8"/>
  <c r="J24" i="8"/>
  <c r="M24" i="8"/>
  <c r="I24" i="8"/>
  <c r="N24" i="8"/>
  <c r="K24" i="8"/>
  <c r="J92" i="8"/>
  <c r="N92" i="8"/>
  <c r="I92" i="8"/>
  <c r="I54" i="8"/>
  <c r="J54" i="8"/>
  <c r="M54" i="8"/>
  <c r="K54" i="8"/>
  <c r="L54" i="8"/>
  <c r="N54" i="8"/>
  <c r="M65" i="8"/>
  <c r="I78" i="8"/>
  <c r="N41" i="8"/>
  <c r="M41" i="8"/>
  <c r="N81" i="8"/>
  <c r="K27" i="8"/>
  <c r="L27" i="8"/>
  <c r="L75" i="8"/>
  <c r="I75" i="8"/>
  <c r="K75" i="8"/>
  <c r="I76" i="8"/>
  <c r="N49" i="8"/>
  <c r="I49" i="8"/>
  <c r="J49" i="8"/>
  <c r="L49" i="8"/>
  <c r="L95" i="8"/>
  <c r="L51" i="8"/>
  <c r="M51" i="8"/>
  <c r="I51" i="8"/>
  <c r="I22" i="8"/>
  <c r="N22" i="8"/>
  <c r="L22" i="8"/>
  <c r="J16" i="8"/>
  <c r="I67" i="8"/>
  <c r="L67" i="8"/>
  <c r="K67" i="8"/>
  <c r="M6" i="8"/>
  <c r="M7" i="8"/>
  <c r="I7" i="8"/>
  <c r="J7" i="8"/>
  <c r="J91" i="8"/>
  <c r="J19" i="6"/>
  <c r="N19" i="6"/>
  <c r="I19" i="6"/>
  <c r="K19" i="6"/>
  <c r="M19" i="6"/>
  <c r="L19" i="6"/>
  <c r="M28" i="6"/>
  <c r="K28" i="6"/>
  <c r="N28" i="6"/>
  <c r="J28" i="6"/>
  <c r="I28" i="6"/>
  <c r="L28" i="6"/>
  <c r="K48" i="6"/>
  <c r="N59" i="6"/>
  <c r="M59" i="6"/>
  <c r="K59" i="6"/>
  <c r="I59" i="6"/>
  <c r="J59" i="6"/>
  <c r="L59" i="6"/>
  <c r="M71" i="6"/>
  <c r="L71" i="6"/>
  <c r="J71" i="6"/>
  <c r="K71" i="6"/>
  <c r="N71" i="6"/>
  <c r="I71" i="6"/>
  <c r="I69" i="6"/>
  <c r="M69" i="6"/>
  <c r="L69" i="6"/>
  <c r="K69" i="6"/>
  <c r="N69" i="6"/>
  <c r="J69" i="6"/>
  <c r="L29" i="6"/>
  <c r="L38" i="6"/>
  <c r="K38" i="6"/>
  <c r="M38" i="6"/>
  <c r="J38" i="6"/>
  <c r="I38" i="6"/>
  <c r="N38" i="6"/>
  <c r="N174" i="1"/>
  <c r="M174" i="1"/>
  <c r="K174" i="1"/>
  <c r="I174" i="1"/>
  <c r="L174" i="1"/>
  <c r="J174" i="1"/>
  <c r="L30" i="1"/>
  <c r="M30" i="1"/>
  <c r="N30" i="1"/>
  <c r="K30" i="1"/>
  <c r="J30" i="1"/>
  <c r="I30" i="1"/>
  <c r="J130" i="1"/>
  <c r="M18" i="17"/>
  <c r="K18" i="17"/>
  <c r="J18" i="17"/>
  <c r="N18" i="17"/>
  <c r="I18" i="17"/>
  <c r="L18" i="17"/>
  <c r="K24" i="17"/>
  <c r="M24" i="17"/>
  <c r="J24" i="17"/>
  <c r="N24" i="17"/>
  <c r="I24" i="17"/>
  <c r="L24" i="17"/>
  <c r="L43" i="6"/>
  <c r="K43" i="6"/>
  <c r="I43" i="6"/>
  <c r="J43" i="6"/>
  <c r="M43" i="6"/>
  <c r="N43" i="6"/>
  <c r="M32" i="1"/>
  <c r="N32" i="1"/>
  <c r="I32" i="1"/>
  <c r="J32" i="1"/>
  <c r="K32" i="1"/>
  <c r="L32" i="1"/>
  <c r="K40" i="1"/>
  <c r="J40" i="1"/>
  <c r="L40" i="1"/>
  <c r="I40" i="1"/>
  <c r="N40" i="1"/>
  <c r="M40" i="1"/>
  <c r="I90" i="1"/>
  <c r="N90" i="1"/>
  <c r="L90" i="1"/>
  <c r="M90" i="1"/>
  <c r="K90" i="1"/>
  <c r="J90" i="1"/>
  <c r="N95" i="1"/>
  <c r="K95" i="1"/>
  <c r="I95" i="1"/>
  <c r="M95" i="1"/>
  <c r="J95" i="1"/>
  <c r="L95" i="1"/>
  <c r="K122" i="1"/>
  <c r="L122" i="1"/>
  <c r="N122" i="1"/>
  <c r="I122" i="1"/>
  <c r="M122" i="1"/>
  <c r="J122" i="1"/>
  <c r="M109" i="1"/>
  <c r="K109" i="1"/>
  <c r="J109" i="1"/>
  <c r="I109" i="1"/>
  <c r="L109" i="1"/>
  <c r="N109" i="1"/>
  <c r="L158" i="1"/>
  <c r="J158" i="1"/>
  <c r="K158" i="1"/>
  <c r="N158" i="1"/>
  <c r="M158" i="1"/>
  <c r="I158" i="1"/>
  <c r="N143" i="1"/>
  <c r="M143" i="1"/>
  <c r="K143" i="1"/>
  <c r="J143" i="1"/>
  <c r="I143" i="1"/>
  <c r="L143" i="1"/>
  <c r="L141" i="1"/>
  <c r="I141" i="1"/>
  <c r="K141" i="1"/>
  <c r="M141" i="1"/>
  <c r="N141" i="1"/>
  <c r="J141" i="1"/>
  <c r="I101" i="1"/>
  <c r="M101" i="1"/>
  <c r="J101" i="1"/>
  <c r="N101" i="1"/>
  <c r="K101" i="1"/>
  <c r="L101" i="1"/>
  <c r="J194" i="1"/>
  <c r="M194" i="1"/>
  <c r="N194" i="1"/>
  <c r="L194" i="1"/>
  <c r="K194" i="1"/>
  <c r="I194" i="1"/>
  <c r="N105" i="1"/>
  <c r="M105" i="1"/>
  <c r="J105" i="1"/>
  <c r="I105" i="1"/>
  <c r="K105" i="1"/>
  <c r="L105" i="1"/>
  <c r="K40" i="8"/>
  <c r="I40" i="8"/>
  <c r="J34" i="9"/>
  <c r="K34" i="9"/>
  <c r="N34" i="9"/>
  <c r="I34" i="9"/>
  <c r="M34" i="9"/>
  <c r="L34" i="9"/>
  <c r="J74" i="5"/>
  <c r="M74" i="5"/>
  <c r="I74" i="5"/>
  <c r="K74" i="5"/>
  <c r="N74" i="5"/>
  <c r="L74" i="5"/>
  <c r="N20" i="4"/>
  <c r="M20" i="4"/>
  <c r="L20" i="4"/>
  <c r="I20" i="4"/>
  <c r="K20" i="4"/>
  <c r="J20" i="4"/>
  <c r="I7" i="5"/>
  <c r="M7" i="5"/>
  <c r="L7" i="5"/>
  <c r="N7" i="5"/>
  <c r="J7" i="5"/>
  <c r="K7" i="5"/>
  <c r="I100" i="4"/>
  <c r="K6" i="10"/>
  <c r="L144" i="1"/>
  <c r="M144" i="1"/>
  <c r="N144" i="1"/>
  <c r="J144" i="1"/>
  <c r="I144" i="1"/>
  <c r="K144" i="1"/>
  <c r="K23" i="17"/>
  <c r="J23" i="17"/>
  <c r="N23" i="17"/>
  <c r="I23" i="17"/>
  <c r="L23" i="17"/>
  <c r="M23" i="17"/>
  <c r="N21" i="8"/>
  <c r="K21" i="8"/>
  <c r="M21" i="8"/>
  <c r="I21" i="8"/>
  <c r="J21" i="8"/>
  <c r="L21" i="8"/>
  <c r="J11" i="5"/>
  <c r="L11" i="5"/>
  <c r="M11" i="5"/>
  <c r="K11" i="5"/>
  <c r="I11" i="5"/>
  <c r="N11" i="5"/>
  <c r="J17" i="9"/>
  <c r="N17" i="9"/>
  <c r="K17" i="9"/>
  <c r="M17" i="9"/>
  <c r="I17" i="9"/>
  <c r="L17" i="9"/>
  <c r="K50" i="9"/>
  <c r="M50" i="9"/>
  <c r="L50" i="9"/>
  <c r="J50" i="9"/>
  <c r="N50" i="9"/>
  <c r="I50" i="9"/>
  <c r="I18" i="6"/>
  <c r="N18" i="6"/>
  <c r="K18" i="6"/>
  <c r="M18" i="6"/>
  <c r="J18" i="6"/>
  <c r="L18" i="6"/>
  <c r="N31" i="8"/>
  <c r="I31" i="8"/>
  <c r="L31" i="8"/>
  <c r="M31" i="8"/>
  <c r="J31" i="8"/>
  <c r="K31" i="8"/>
  <c r="N52" i="6"/>
  <c r="I52" i="6"/>
  <c r="J52" i="6"/>
  <c r="L52" i="6"/>
  <c r="M52" i="6"/>
  <c r="K52" i="6"/>
  <c r="N18" i="10"/>
  <c r="K18" i="10"/>
  <c r="L18" i="10"/>
  <c r="M18" i="10"/>
  <c r="J18" i="10"/>
  <c r="I18" i="10"/>
  <c r="K26" i="8"/>
  <c r="N26" i="8"/>
  <c r="M26" i="8"/>
  <c r="I26" i="8"/>
  <c r="L26" i="8"/>
  <c r="J26" i="8"/>
  <c r="I92" i="1"/>
  <c r="M92" i="1"/>
  <c r="N92" i="1"/>
  <c r="J92" i="1"/>
  <c r="L92" i="1"/>
  <c r="K92" i="1"/>
  <c r="J22" i="4"/>
  <c r="L22" i="4"/>
  <c r="N22" i="4"/>
  <c r="M22" i="4"/>
  <c r="K22" i="4"/>
  <c r="I22" i="4"/>
  <c r="M71" i="5"/>
  <c r="I71" i="5"/>
  <c r="L71" i="5"/>
  <c r="K71" i="5"/>
  <c r="N71" i="5"/>
  <c r="J71" i="5"/>
  <c r="K32" i="6"/>
  <c r="I32" i="6"/>
  <c r="M32" i="6"/>
  <c r="N32" i="6"/>
  <c r="J32" i="6"/>
  <c r="L32" i="6"/>
  <c r="N201" i="1"/>
  <c r="K201" i="1"/>
  <c r="M201" i="1"/>
  <c r="L201" i="1"/>
  <c r="J201" i="1"/>
  <c r="I201" i="1"/>
  <c r="M38" i="1"/>
  <c r="K38" i="1"/>
  <c r="I38" i="1"/>
  <c r="L38" i="1"/>
  <c r="N38" i="1"/>
  <c r="J38" i="1"/>
  <c r="J88" i="1"/>
  <c r="N88" i="1"/>
  <c r="I88" i="1"/>
  <c r="L88" i="1"/>
  <c r="K88" i="1"/>
  <c r="M88" i="1"/>
  <c r="K50" i="6"/>
  <c r="M50" i="6"/>
  <c r="J50" i="6"/>
  <c r="I50" i="6"/>
  <c r="L50" i="6"/>
  <c r="N50" i="6"/>
  <c r="J24" i="5"/>
  <c r="M24" i="5"/>
  <c r="N24" i="5"/>
  <c r="I24" i="5"/>
  <c r="L24" i="5"/>
  <c r="K24" i="5"/>
  <c r="N63" i="1"/>
  <c r="K63" i="1"/>
  <c r="I63" i="1"/>
  <c r="J63" i="1"/>
  <c r="M63" i="1"/>
  <c r="L63" i="1"/>
  <c r="M39" i="1"/>
  <c r="N39" i="1"/>
  <c r="K39" i="1"/>
  <c r="I39" i="1"/>
  <c r="J39" i="1"/>
  <c r="L39" i="1"/>
  <c r="L2" i="5"/>
  <c r="J2" i="5"/>
  <c r="K2" i="5"/>
  <c r="N2" i="5"/>
  <c r="M2" i="5"/>
  <c r="I2" i="5"/>
  <c r="H8" i="5"/>
  <c r="I88" i="8"/>
  <c r="K88" i="8"/>
  <c r="L88" i="8"/>
  <c r="M88" i="8"/>
  <c r="J88" i="8"/>
  <c r="N88" i="8"/>
  <c r="N9" i="10"/>
  <c r="L9" i="10"/>
  <c r="J9" i="10"/>
  <c r="K9" i="10"/>
  <c r="M9" i="10"/>
  <c r="I9" i="10"/>
  <c r="M9" i="6"/>
  <c r="I9" i="6"/>
  <c r="J9" i="6"/>
  <c r="N9" i="6"/>
  <c r="L9" i="6"/>
  <c r="K9" i="6"/>
  <c r="I10" i="8"/>
  <c r="M10" i="8"/>
  <c r="J10" i="8"/>
  <c r="L10" i="8"/>
  <c r="K10" i="8"/>
  <c r="N10" i="8"/>
  <c r="M132" i="1"/>
  <c r="N132" i="1"/>
  <c r="J132" i="1"/>
  <c r="I132" i="1"/>
  <c r="K132" i="1"/>
  <c r="L132" i="1"/>
  <c r="L9" i="4"/>
  <c r="K20" i="17"/>
  <c r="M20" i="17"/>
  <c r="J20" i="17"/>
  <c r="N20" i="17"/>
  <c r="I20" i="17"/>
  <c r="L20" i="17"/>
  <c r="I164" i="1"/>
  <c r="J164" i="1"/>
  <c r="K164" i="1"/>
  <c r="M164" i="1"/>
  <c r="L164" i="1"/>
  <c r="N164" i="1"/>
  <c r="N57" i="1"/>
  <c r="M57" i="1"/>
  <c r="I57" i="1"/>
  <c r="K57" i="1"/>
  <c r="J57" i="1"/>
  <c r="L57" i="1"/>
  <c r="J8" i="4"/>
  <c r="K8" i="4"/>
  <c r="I6" i="6"/>
  <c r="N6" i="6"/>
  <c r="L6" i="6"/>
  <c r="K6" i="6"/>
  <c r="M6" i="6"/>
  <c r="J6" i="6"/>
  <c r="M29" i="4"/>
  <c r="J29" i="4"/>
  <c r="L29" i="4"/>
  <c r="N29" i="4"/>
  <c r="K29" i="4"/>
  <c r="I29" i="4"/>
  <c r="J87" i="1"/>
  <c r="L87" i="1"/>
  <c r="K87" i="1"/>
  <c r="I87" i="1"/>
  <c r="M87" i="1"/>
  <c r="N87" i="1"/>
  <c r="M37" i="1"/>
  <c r="N37" i="1"/>
  <c r="L37" i="1"/>
  <c r="K37" i="1"/>
  <c r="I37" i="1"/>
  <c r="J37" i="1"/>
  <c r="I36" i="8"/>
  <c r="K36" i="8"/>
  <c r="N163" i="1"/>
  <c r="I163" i="1"/>
  <c r="J163" i="1"/>
  <c r="L163" i="1"/>
  <c r="K163" i="1"/>
  <c r="M163" i="1"/>
  <c r="L31" i="9"/>
  <c r="J31" i="9"/>
  <c r="I31" i="9"/>
  <c r="N31" i="9"/>
  <c r="K31" i="9"/>
  <c r="M31" i="9"/>
  <c r="I42" i="4"/>
  <c r="K151" i="1"/>
  <c r="N151" i="1"/>
  <c r="I151" i="1"/>
  <c r="L151" i="1"/>
  <c r="M151" i="1"/>
  <c r="J151" i="1"/>
  <c r="J73" i="1"/>
  <c r="I73" i="1"/>
  <c r="K73" i="1"/>
  <c r="N73" i="1"/>
  <c r="L73" i="1"/>
  <c r="M73" i="1"/>
  <c r="M50" i="4"/>
  <c r="J50" i="4"/>
  <c r="K50" i="4"/>
  <c r="L50" i="4"/>
  <c r="N50" i="4"/>
  <c r="I50" i="4"/>
  <c r="L147" i="1"/>
  <c r="J147" i="1"/>
  <c r="K147" i="1"/>
  <c r="N147" i="1"/>
  <c r="M147" i="1"/>
  <c r="I147" i="1"/>
  <c r="J177" i="1"/>
  <c r="L177" i="1"/>
  <c r="N177" i="1"/>
  <c r="K177" i="1"/>
  <c r="I177" i="1"/>
  <c r="M177" i="1"/>
  <c r="J161" i="1"/>
  <c r="M161" i="1"/>
  <c r="N161" i="1"/>
  <c r="L161" i="1"/>
  <c r="K161" i="1"/>
  <c r="I161" i="1"/>
  <c r="M13" i="17"/>
  <c r="K13" i="17"/>
  <c r="J13" i="17"/>
  <c r="N13" i="17"/>
  <c r="I13" i="17"/>
  <c r="L13" i="17"/>
  <c r="I85" i="1"/>
  <c r="J85" i="1"/>
  <c r="N85" i="1"/>
  <c r="K85" i="1"/>
  <c r="L85" i="1"/>
  <c r="M85" i="1"/>
  <c r="N167" i="1"/>
  <c r="M167" i="1"/>
  <c r="J167" i="1"/>
  <c r="K167" i="1"/>
  <c r="I167" i="1"/>
  <c r="L167" i="1"/>
  <c r="J4" i="9"/>
  <c r="N4" i="9"/>
  <c r="I4" i="9"/>
  <c r="K4" i="9"/>
  <c r="M4" i="9"/>
  <c r="L4" i="9"/>
  <c r="M19" i="8"/>
  <c r="J19" i="8"/>
  <c r="I19" i="8"/>
  <c r="K19" i="8"/>
  <c r="L19" i="8"/>
  <c r="N19" i="8"/>
  <c r="K127" i="1"/>
  <c r="M127" i="1"/>
  <c r="L127" i="1"/>
  <c r="J127" i="1"/>
  <c r="I127" i="1"/>
  <c r="N127" i="1"/>
  <c r="M66" i="1"/>
  <c r="K66" i="1"/>
  <c r="I66" i="1"/>
  <c r="N66" i="1"/>
  <c r="L66" i="1"/>
  <c r="J66" i="1"/>
  <c r="K17" i="1"/>
  <c r="M17" i="1"/>
  <c r="N17" i="1"/>
  <c r="J17" i="1"/>
  <c r="I17" i="1"/>
  <c r="L17" i="1"/>
  <c r="N202" i="1"/>
  <c r="K202" i="1"/>
  <c r="I202" i="1"/>
  <c r="J202" i="1"/>
  <c r="M202" i="1"/>
  <c r="L202" i="1"/>
  <c r="J176" i="1"/>
  <c r="M176" i="1"/>
  <c r="L176" i="1"/>
  <c r="I176" i="1"/>
  <c r="K176" i="1"/>
  <c r="N176" i="1"/>
  <c r="L19" i="1"/>
  <c r="I19" i="1"/>
  <c r="K19" i="1"/>
  <c r="J19" i="1"/>
  <c r="N19" i="1"/>
  <c r="M19" i="1"/>
  <c r="K21" i="4"/>
  <c r="M21" i="4"/>
  <c r="I21" i="4"/>
  <c r="N21" i="4"/>
  <c r="J21" i="4"/>
  <c r="L21" i="4"/>
  <c r="M41" i="6"/>
  <c r="I41" i="6"/>
  <c r="N41" i="6"/>
  <c r="J41" i="6"/>
  <c r="K41" i="6"/>
  <c r="L41" i="6"/>
  <c r="J10" i="10"/>
  <c r="M10" i="10"/>
  <c r="I10" i="10"/>
  <c r="L10" i="10"/>
  <c r="K10" i="10"/>
  <c r="N10" i="10"/>
  <c r="N152" i="1"/>
  <c r="M152" i="1"/>
  <c r="K152" i="1"/>
  <c r="J152" i="1"/>
  <c r="I152" i="1"/>
  <c r="L152" i="1"/>
  <c r="L20" i="10"/>
  <c r="K20" i="10"/>
  <c r="J20" i="10"/>
  <c r="M20" i="10"/>
  <c r="N20" i="10"/>
  <c r="I20" i="10"/>
  <c r="L34" i="6"/>
  <c r="M34" i="6"/>
  <c r="J34" i="6"/>
  <c r="N34" i="6"/>
  <c r="K34" i="6"/>
  <c r="I34" i="6"/>
  <c r="J79" i="8"/>
  <c r="M79" i="8"/>
  <c r="K79" i="8"/>
  <c r="N79" i="8"/>
  <c r="I79" i="8"/>
  <c r="L79" i="8"/>
  <c r="M40" i="6"/>
  <c r="I40" i="6"/>
  <c r="L40" i="6"/>
  <c r="K40" i="6"/>
  <c r="J40" i="6"/>
  <c r="N40" i="6"/>
  <c r="L45" i="6"/>
  <c r="J45" i="6"/>
  <c r="K45" i="6"/>
  <c r="M45" i="6"/>
  <c r="N45" i="6"/>
  <c r="I45" i="6"/>
  <c r="M44" i="6"/>
  <c r="I44" i="6"/>
  <c r="L44" i="6"/>
  <c r="N44" i="6"/>
  <c r="J44" i="6"/>
  <c r="K44" i="6"/>
  <c r="L166" i="1"/>
  <c r="I166" i="1"/>
  <c r="M166" i="1"/>
  <c r="J166" i="1"/>
  <c r="K166" i="1"/>
  <c r="N166" i="1"/>
  <c r="M34" i="8"/>
  <c r="N34" i="8"/>
  <c r="L16" i="6"/>
  <c r="M16" i="6"/>
  <c r="J16" i="6"/>
  <c r="K16" i="6"/>
  <c r="N16" i="6"/>
  <c r="I16" i="6"/>
  <c r="L54" i="1"/>
  <c r="M54" i="1"/>
  <c r="K54" i="1"/>
  <c r="J54" i="1"/>
  <c r="I54" i="1"/>
  <c r="N54" i="1"/>
  <c r="M23" i="4"/>
  <c r="N23" i="4"/>
  <c r="J23" i="4"/>
  <c r="K23" i="4"/>
  <c r="L23" i="4"/>
  <c r="I23" i="4"/>
  <c r="J54" i="6"/>
  <c r="N54" i="6"/>
  <c r="L54" i="6"/>
  <c r="I54" i="6"/>
  <c r="K54" i="6"/>
  <c r="M54" i="6"/>
  <c r="N7" i="1"/>
  <c r="L7" i="1"/>
  <c r="K7" i="1"/>
  <c r="M7" i="1"/>
  <c r="I7" i="1"/>
  <c r="J7" i="1"/>
  <c r="H8" i="6"/>
  <c r="K135" i="1"/>
  <c r="M135" i="1"/>
  <c r="J135" i="1"/>
  <c r="N135" i="1"/>
  <c r="L135" i="1"/>
  <c r="I135" i="1"/>
  <c r="N131" i="1"/>
  <c r="M131" i="1"/>
  <c r="J131" i="1"/>
  <c r="I131" i="1"/>
  <c r="K131" i="1"/>
  <c r="L131" i="1"/>
  <c r="N14" i="8"/>
  <c r="L3" i="9"/>
  <c r="I3" i="9"/>
  <c r="N3" i="9"/>
  <c r="M3" i="9"/>
  <c r="K3" i="9"/>
  <c r="J3" i="9"/>
  <c r="M16" i="17"/>
  <c r="K16" i="17"/>
  <c r="J16" i="17"/>
  <c r="N16" i="17"/>
  <c r="I16" i="17"/>
  <c r="L16" i="17"/>
  <c r="M191" i="1"/>
  <c r="L191" i="1"/>
  <c r="I191" i="1"/>
  <c r="N191" i="1"/>
  <c r="J191" i="1"/>
  <c r="K191" i="1"/>
  <c r="L136" i="1"/>
  <c r="K136" i="1"/>
  <c r="J136" i="1"/>
  <c r="I136" i="1"/>
  <c r="M136" i="1"/>
  <c r="N136" i="1"/>
  <c r="L62" i="8"/>
  <c r="J62" i="8"/>
  <c r="M62" i="8"/>
  <c r="K62" i="8"/>
  <c r="I62" i="8"/>
  <c r="N62" i="8"/>
  <c r="J28" i="10"/>
  <c r="N28" i="10"/>
  <c r="I28" i="10"/>
  <c r="M28" i="10"/>
  <c r="K28" i="10"/>
  <c r="L28" i="10"/>
  <c r="M178" i="1"/>
  <c r="L178" i="1"/>
  <c r="K178" i="1"/>
  <c r="I178" i="1"/>
  <c r="J178" i="1"/>
  <c r="N178" i="1"/>
  <c r="M3" i="10"/>
  <c r="I3" i="10"/>
  <c r="L3" i="10"/>
  <c r="N3" i="10"/>
  <c r="J3" i="10"/>
  <c r="K3" i="10"/>
  <c r="I55" i="1"/>
  <c r="L55" i="1"/>
  <c r="K55" i="1"/>
  <c r="J55" i="1"/>
  <c r="M55" i="1"/>
  <c r="N55" i="1"/>
  <c r="K84" i="8"/>
  <c r="N84" i="8"/>
  <c r="L84" i="8"/>
  <c r="M84" i="8"/>
  <c r="I84" i="8"/>
  <c r="J84" i="8"/>
  <c r="M14" i="17"/>
  <c r="K14" i="17"/>
  <c r="J14" i="17"/>
  <c r="N14" i="17"/>
  <c r="I14" i="17"/>
  <c r="L14" i="17"/>
  <c r="J56" i="1"/>
  <c r="L56" i="1"/>
  <c r="M56" i="1"/>
  <c r="N56" i="1"/>
  <c r="I56" i="1"/>
  <c r="K56" i="1"/>
  <c r="M195" i="1"/>
  <c r="N195" i="1"/>
  <c r="L195" i="1"/>
  <c r="J195" i="1"/>
  <c r="I195" i="1"/>
  <c r="K195" i="1"/>
  <c r="I20" i="1"/>
  <c r="L20" i="1"/>
  <c r="K20" i="1"/>
  <c r="N20" i="1"/>
  <c r="M20" i="1"/>
  <c r="J20" i="1"/>
  <c r="M171" i="1"/>
  <c r="K171" i="1"/>
  <c r="N171" i="1"/>
  <c r="I171" i="1"/>
  <c r="L171" i="1"/>
  <c r="J171" i="1"/>
  <c r="L154" i="1"/>
  <c r="J154" i="1"/>
  <c r="N154" i="1"/>
  <c r="K154" i="1"/>
  <c r="I154" i="1"/>
  <c r="M154" i="1"/>
  <c r="M4" i="1"/>
  <c r="L4" i="1"/>
  <c r="J4" i="1"/>
  <c r="I4" i="1"/>
  <c r="N4" i="1"/>
  <c r="K4" i="1"/>
  <c r="M41" i="9"/>
  <c r="L41" i="9"/>
  <c r="N41" i="9"/>
  <c r="J41" i="9"/>
  <c r="I41" i="9"/>
  <c r="K41" i="9"/>
  <c r="K33" i="8"/>
  <c r="M33" i="8"/>
  <c r="N33" i="8"/>
  <c r="I33" i="8"/>
  <c r="H37" i="5"/>
  <c r="N139" i="1"/>
  <c r="K139" i="1"/>
  <c r="J139" i="1"/>
  <c r="I139" i="1"/>
  <c r="M139" i="1"/>
  <c r="L139" i="1"/>
  <c r="M84" i="1"/>
  <c r="L84" i="1"/>
  <c r="K84" i="1"/>
  <c r="J84" i="1"/>
  <c r="N84" i="1"/>
  <c r="I84" i="1"/>
  <c r="J62" i="1"/>
  <c r="M62" i="1"/>
  <c r="N62" i="1"/>
  <c r="L62" i="1"/>
  <c r="I62" i="1"/>
  <c r="K62" i="1"/>
  <c r="K133" i="1"/>
  <c r="N133" i="1"/>
  <c r="L133" i="1"/>
  <c r="J133" i="1"/>
  <c r="M133" i="1"/>
  <c r="I133" i="1"/>
  <c r="M12" i="10"/>
  <c r="I12" i="10"/>
  <c r="L12" i="10"/>
  <c r="K12" i="10"/>
  <c r="N12" i="10"/>
  <c r="J12" i="10"/>
  <c r="K28" i="17"/>
  <c r="M28" i="17"/>
  <c r="J28" i="17"/>
  <c r="N28" i="17"/>
  <c r="I28" i="17"/>
  <c r="L28" i="17"/>
  <c r="I55" i="9"/>
  <c r="L55" i="9"/>
  <c r="M55" i="9"/>
  <c r="J55" i="9"/>
  <c r="K55" i="9"/>
  <c r="N55" i="9"/>
  <c r="M47" i="1"/>
  <c r="I47" i="1"/>
  <c r="L47" i="1"/>
  <c r="N47" i="1"/>
  <c r="K47" i="1"/>
  <c r="J47" i="1"/>
  <c r="L60" i="1"/>
  <c r="K60" i="1"/>
  <c r="I60" i="1"/>
  <c r="J60" i="1"/>
  <c r="M60" i="1"/>
  <c r="N60" i="1"/>
  <c r="M186" i="1"/>
  <c r="I186" i="1"/>
  <c r="N186" i="1"/>
  <c r="J186" i="1"/>
  <c r="K186" i="1"/>
  <c r="L186" i="1"/>
  <c r="J97" i="1"/>
  <c r="N97" i="1"/>
  <c r="L97" i="1"/>
  <c r="K97" i="1"/>
  <c r="I97" i="1"/>
  <c r="M97" i="1"/>
  <c r="J18" i="1"/>
  <c r="I18" i="1"/>
  <c r="L18" i="1"/>
  <c r="K18" i="1"/>
  <c r="N18" i="1"/>
  <c r="M18" i="1"/>
  <c r="H60" i="4"/>
  <c r="H84" i="4"/>
  <c r="H12" i="4"/>
  <c r="K3" i="17"/>
  <c r="J3" i="17"/>
  <c r="M3" i="17"/>
  <c r="N3" i="17"/>
  <c r="I3" i="17"/>
  <c r="L3" i="17"/>
  <c r="M4" i="17"/>
  <c r="K4" i="17"/>
  <c r="J4" i="17"/>
  <c r="N4" i="17"/>
  <c r="I4" i="17"/>
  <c r="L4" i="17"/>
  <c r="M80" i="1"/>
  <c r="K80" i="1"/>
  <c r="L80" i="1"/>
  <c r="N80" i="1"/>
  <c r="J80" i="1"/>
  <c r="I80" i="1"/>
  <c r="K22" i="17"/>
  <c r="M22" i="17"/>
  <c r="J22" i="17"/>
  <c r="N22" i="17"/>
  <c r="I22" i="17"/>
  <c r="L22" i="17"/>
  <c r="M23" i="10"/>
  <c r="K23" i="10"/>
  <c r="L23" i="10"/>
  <c r="I23" i="10"/>
  <c r="N23" i="10"/>
  <c r="J23" i="10"/>
  <c r="K179" i="1"/>
  <c r="M179" i="1"/>
  <c r="J179" i="1"/>
  <c r="N179" i="1"/>
  <c r="I179" i="1"/>
  <c r="L179" i="1"/>
  <c r="K26" i="17"/>
  <c r="M26" i="17"/>
  <c r="J26" i="17"/>
  <c r="N26" i="17"/>
  <c r="I26" i="17"/>
  <c r="L26" i="17"/>
  <c r="N128" i="1"/>
  <c r="L128" i="1"/>
  <c r="I128" i="1"/>
  <c r="K128" i="1"/>
  <c r="J128" i="1"/>
  <c r="M128" i="1"/>
  <c r="M68" i="1"/>
  <c r="I68" i="1"/>
  <c r="J68" i="1"/>
  <c r="N68" i="1"/>
  <c r="L68" i="1"/>
  <c r="K68" i="1"/>
  <c r="N184" i="1"/>
  <c r="I184" i="1"/>
  <c r="J184" i="1"/>
  <c r="L184" i="1"/>
  <c r="K184" i="1"/>
  <c r="M184" i="1"/>
  <c r="K32" i="9"/>
  <c r="N32" i="9"/>
  <c r="M32" i="9"/>
  <c r="L32" i="9"/>
  <c r="I32" i="9"/>
  <c r="J32" i="9"/>
  <c r="K125" i="1"/>
  <c r="J125" i="1"/>
  <c r="N125" i="1"/>
  <c r="I125" i="1"/>
  <c r="L125" i="1"/>
  <c r="M125" i="1"/>
  <c r="M26" i="10"/>
  <c r="I26" i="10"/>
  <c r="L26" i="10"/>
  <c r="J26" i="10"/>
  <c r="N26" i="10"/>
  <c r="K26" i="10"/>
  <c r="K59" i="1"/>
  <c r="L59" i="1"/>
  <c r="M59" i="1"/>
  <c r="I59" i="1"/>
  <c r="N59" i="1"/>
  <c r="J59" i="1"/>
  <c r="M64" i="1"/>
  <c r="K64" i="1"/>
  <c r="J64" i="1"/>
  <c r="I64" i="1"/>
  <c r="N64" i="1"/>
  <c r="L64" i="1"/>
  <c r="K11" i="10"/>
  <c r="L11" i="10"/>
  <c r="N11" i="10"/>
  <c r="I11" i="10"/>
  <c r="M11" i="10"/>
  <c r="J11" i="10"/>
  <c r="J10" i="9"/>
  <c r="L28" i="9"/>
  <c r="K28" i="9"/>
  <c r="N28" i="9"/>
  <c r="I28" i="9"/>
  <c r="M28" i="9"/>
  <c r="J28" i="9"/>
  <c r="M123" i="1"/>
  <c r="I123" i="1"/>
  <c r="K123" i="1"/>
  <c r="N123" i="1"/>
  <c r="J123" i="1"/>
  <c r="L123" i="1"/>
  <c r="N43" i="9"/>
  <c r="K43" i="9"/>
  <c r="J43" i="9"/>
  <c r="L43" i="9"/>
  <c r="M43" i="9"/>
  <c r="I43" i="9"/>
  <c r="L24" i="10"/>
  <c r="J24" i="10"/>
  <c r="I24" i="10"/>
  <c r="N24" i="10"/>
  <c r="M24" i="10"/>
  <c r="K24" i="10"/>
  <c r="N116" i="1"/>
  <c r="L116" i="1"/>
  <c r="K116" i="1"/>
  <c r="M116" i="1"/>
  <c r="J116" i="1"/>
  <c r="I116" i="1"/>
  <c r="K30" i="9"/>
  <c r="J30" i="9"/>
  <c r="L30" i="9"/>
  <c r="I30" i="9"/>
  <c r="N30" i="9"/>
  <c r="M30" i="9"/>
  <c r="M15" i="9"/>
  <c r="N15" i="9"/>
  <c r="L15" i="9"/>
  <c r="K15" i="9"/>
  <c r="J15" i="9"/>
  <c r="I15" i="9"/>
  <c r="M16" i="9"/>
  <c r="K16" i="9"/>
  <c r="J16" i="9"/>
  <c r="N16" i="9"/>
  <c r="I16" i="9"/>
  <c r="L16" i="9"/>
  <c r="N74" i="1"/>
  <c r="L74" i="1"/>
  <c r="M74" i="1"/>
  <c r="J74" i="1"/>
  <c r="I74" i="1"/>
  <c r="K74" i="1"/>
  <c r="I126" i="1"/>
  <c r="N126" i="1"/>
  <c r="L126" i="1"/>
  <c r="K126" i="1"/>
  <c r="J126" i="1"/>
  <c r="M126" i="1"/>
  <c r="M8" i="10"/>
  <c r="K8" i="10"/>
  <c r="I8" i="10"/>
  <c r="J8" i="10"/>
  <c r="L8" i="10"/>
  <c r="N8" i="10"/>
  <c r="N119" i="1"/>
  <c r="I119" i="1"/>
  <c r="M119" i="1"/>
  <c r="K119" i="1"/>
  <c r="L119" i="1"/>
  <c r="J119" i="1"/>
  <c r="K21" i="9"/>
  <c r="M21" i="9"/>
  <c r="J21" i="9"/>
  <c r="N21" i="9"/>
  <c r="I21" i="9"/>
  <c r="L21" i="9"/>
  <c r="M12" i="9"/>
  <c r="J12" i="9"/>
  <c r="L12" i="9"/>
  <c r="I12" i="9"/>
  <c r="N12" i="9"/>
  <c r="K12" i="9"/>
  <c r="I29" i="9"/>
  <c r="J29" i="9"/>
  <c r="L29" i="9"/>
  <c r="M29" i="9"/>
  <c r="K29" i="9"/>
  <c r="N29" i="9"/>
  <c r="N48" i="9"/>
  <c r="M48" i="9"/>
  <c r="L48" i="9"/>
  <c r="J48" i="9"/>
  <c r="K48" i="9"/>
  <c r="I48" i="9"/>
  <c r="J14" i="10"/>
  <c r="N14" i="10"/>
  <c r="I14" i="10"/>
  <c r="M14" i="10"/>
  <c r="L14" i="10"/>
  <c r="K14" i="10"/>
  <c r="M8" i="17"/>
  <c r="K8" i="17"/>
  <c r="J8" i="17"/>
  <c r="N8" i="17"/>
  <c r="I8" i="17"/>
  <c r="L8" i="17"/>
  <c r="K27" i="17"/>
  <c r="J27" i="17"/>
  <c r="N27" i="17"/>
  <c r="I27" i="17"/>
  <c r="M27" i="17"/>
  <c r="L27" i="17"/>
  <c r="N5" i="10"/>
  <c r="K5" i="10"/>
  <c r="L5" i="10"/>
  <c r="M5" i="10"/>
  <c r="J5" i="10"/>
  <c r="I5" i="10"/>
  <c r="M51" i="1"/>
  <c r="L51" i="1"/>
  <c r="K51" i="1"/>
  <c r="I51" i="1"/>
  <c r="J51" i="1"/>
  <c r="N51" i="1"/>
  <c r="J13" i="10"/>
  <c r="M13" i="10"/>
  <c r="I13" i="10"/>
  <c r="L13" i="10"/>
  <c r="K13" i="10"/>
  <c r="N13" i="10"/>
  <c r="N98" i="1"/>
  <c r="I98" i="1"/>
  <c r="L98" i="1"/>
  <c r="M98" i="1"/>
  <c r="K98" i="1"/>
  <c r="J98" i="1"/>
  <c r="H25" i="6"/>
  <c r="H57" i="6"/>
  <c r="K7" i="17"/>
  <c r="J7" i="17"/>
  <c r="M7" i="17"/>
  <c r="N7" i="17"/>
  <c r="I7" i="17"/>
  <c r="L7" i="17"/>
  <c r="K15" i="17"/>
  <c r="J15" i="17"/>
  <c r="M15" i="17"/>
  <c r="N15" i="17"/>
  <c r="I15" i="17"/>
  <c r="L15" i="17"/>
  <c r="M16" i="10"/>
  <c r="J16" i="10"/>
  <c r="N16" i="10"/>
  <c r="L16" i="10"/>
  <c r="I16" i="10"/>
  <c r="K16" i="10"/>
  <c r="N17" i="10"/>
  <c r="L17" i="10"/>
  <c r="I17" i="10"/>
  <c r="M17" i="10"/>
  <c r="J17" i="10"/>
  <c r="K17" i="10"/>
  <c r="N22" i="10"/>
  <c r="J22" i="10"/>
  <c r="I22" i="10"/>
  <c r="L22" i="10"/>
  <c r="M22" i="10"/>
  <c r="K22" i="10"/>
  <c r="K198" i="1"/>
  <c r="N198" i="1"/>
  <c r="I198" i="1"/>
  <c r="L198" i="1"/>
  <c r="M198" i="1"/>
  <c r="J198" i="1"/>
  <c r="I142" i="1"/>
  <c r="L142" i="1"/>
  <c r="N142" i="1"/>
  <c r="M142" i="1"/>
  <c r="J142" i="1"/>
  <c r="K142" i="1"/>
  <c r="K19" i="17"/>
  <c r="J19" i="17"/>
  <c r="N19" i="17"/>
  <c r="I19" i="17"/>
  <c r="M19" i="17"/>
  <c r="L19" i="17"/>
  <c r="J15" i="10"/>
  <c r="N15" i="10"/>
  <c r="I15" i="10"/>
  <c r="K15" i="10"/>
  <c r="M15" i="10"/>
  <c r="L15" i="10"/>
  <c r="J48" i="1"/>
  <c r="I48" i="1"/>
  <c r="K48" i="1"/>
  <c r="L48" i="1"/>
  <c r="M48" i="1"/>
  <c r="N48" i="1"/>
  <c r="H70" i="1"/>
  <c r="H79" i="1"/>
  <c r="I89" i="1"/>
  <c r="H155" i="1"/>
  <c r="H52" i="1"/>
  <c r="H134" i="1"/>
  <c r="M2" i="17"/>
  <c r="J2" i="17"/>
  <c r="I2" i="17"/>
  <c r="L2" i="17"/>
  <c r="K2" i="17"/>
  <c r="N2" i="17"/>
  <c r="I4" i="10"/>
  <c r="M4" i="10"/>
  <c r="J4" i="10"/>
  <c r="L4" i="10"/>
  <c r="K4" i="10"/>
  <c r="N4" i="10"/>
  <c r="L64" i="4"/>
  <c r="N64" i="4"/>
  <c r="M64" i="4"/>
  <c r="I64" i="4"/>
  <c r="J64" i="4"/>
  <c r="K64" i="4"/>
  <c r="K50" i="5"/>
  <c r="I50" i="5"/>
  <c r="L50" i="5"/>
  <c r="M50" i="5"/>
  <c r="J50" i="5"/>
  <c r="N50" i="5"/>
  <c r="J115" i="1"/>
  <c r="I115" i="1"/>
  <c r="N115" i="1"/>
  <c r="K115" i="1"/>
  <c r="M115" i="1"/>
  <c r="L115" i="1"/>
  <c r="N61" i="5"/>
  <c r="K61" i="5"/>
  <c r="L61" i="5"/>
  <c r="J61" i="5"/>
  <c r="M61" i="5"/>
  <c r="I61" i="5"/>
  <c r="N9" i="8"/>
  <c r="J9" i="8"/>
  <c r="L9" i="8"/>
  <c r="K9" i="8"/>
  <c r="I9" i="8"/>
  <c r="M9" i="8"/>
  <c r="M7" i="6"/>
  <c r="J7" i="6"/>
  <c r="K7" i="6"/>
  <c r="L7" i="6"/>
  <c r="I7" i="6"/>
  <c r="N7" i="6"/>
  <c r="L46" i="8"/>
  <c r="M46" i="8"/>
  <c r="I46" i="8"/>
  <c r="K46" i="8"/>
  <c r="J46" i="8"/>
  <c r="N46" i="8"/>
  <c r="K20" i="8"/>
  <c r="I20" i="8"/>
  <c r="J20" i="8"/>
  <c r="N20" i="8"/>
  <c r="M20" i="8"/>
  <c r="L20" i="8"/>
  <c r="L108" i="1"/>
  <c r="K108" i="1"/>
  <c r="I108" i="1"/>
  <c r="M108" i="1"/>
  <c r="J108" i="1"/>
  <c r="N108" i="1"/>
  <c r="N91" i="4"/>
  <c r="I91" i="4"/>
  <c r="L91" i="4"/>
  <c r="M91" i="4"/>
  <c r="K91" i="4"/>
  <c r="J91" i="4"/>
  <c r="M33" i="1"/>
  <c r="K33" i="1"/>
  <c r="N33" i="1"/>
  <c r="J33" i="1"/>
  <c r="I33" i="1"/>
  <c r="L33" i="1"/>
  <c r="K11" i="17"/>
  <c r="J11" i="17"/>
  <c r="M11" i="17"/>
  <c r="N11" i="17"/>
  <c r="I11" i="17"/>
  <c r="L11" i="17"/>
  <c r="L146" i="1"/>
  <c r="M146" i="1"/>
  <c r="I146" i="1"/>
  <c r="J146" i="1"/>
  <c r="K146" i="1"/>
  <c r="N146" i="1"/>
  <c r="N47" i="9"/>
  <c r="J47" i="9"/>
  <c r="L62" i="6"/>
  <c r="J62" i="6"/>
  <c r="I62" i="6"/>
  <c r="K62" i="6"/>
  <c r="M62" i="6"/>
  <c r="N62" i="6"/>
  <c r="M23" i="1"/>
  <c r="L23" i="1"/>
  <c r="N23" i="1"/>
  <c r="K23" i="1"/>
  <c r="J23" i="1"/>
  <c r="I23" i="1"/>
  <c r="K26" i="5"/>
  <c r="I26" i="5"/>
  <c r="J26" i="5"/>
  <c r="N26" i="5"/>
  <c r="L26" i="5"/>
  <c r="M26" i="5"/>
  <c r="K27" i="5"/>
  <c r="L27" i="5"/>
  <c r="N27" i="5"/>
  <c r="J27" i="5"/>
  <c r="M27" i="5"/>
  <c r="I27" i="5"/>
  <c r="N51" i="4"/>
  <c r="J51" i="4"/>
  <c r="M51" i="4"/>
  <c r="I51" i="4"/>
  <c r="L51" i="4"/>
  <c r="K51" i="4"/>
  <c r="J49" i="5"/>
  <c r="I49" i="5"/>
  <c r="L49" i="5"/>
  <c r="K49" i="5"/>
  <c r="N49" i="5"/>
  <c r="M49" i="5"/>
  <c r="M35" i="1"/>
  <c r="K35" i="1"/>
  <c r="L35" i="1"/>
  <c r="I35" i="1"/>
  <c r="J35" i="1"/>
  <c r="N35" i="1"/>
  <c r="M75" i="1"/>
  <c r="N75" i="1"/>
  <c r="I75" i="1"/>
  <c r="L75" i="1"/>
  <c r="J75" i="1"/>
  <c r="K75" i="1"/>
  <c r="N37" i="6"/>
  <c r="L37" i="6"/>
  <c r="J37" i="6"/>
  <c r="K37" i="6"/>
  <c r="I37" i="6"/>
  <c r="M37" i="6"/>
  <c r="M7" i="10"/>
  <c r="N7" i="10"/>
  <c r="K7" i="10"/>
  <c r="L7" i="10"/>
  <c r="J7" i="10"/>
  <c r="I7" i="10"/>
  <c r="N50" i="8"/>
  <c r="J50" i="8"/>
  <c r="I50" i="8"/>
  <c r="K50" i="8"/>
  <c r="M50" i="8"/>
  <c r="L50" i="8"/>
  <c r="I121" i="1"/>
  <c r="M121" i="1"/>
  <c r="N121" i="1"/>
  <c r="L121" i="1"/>
  <c r="J121" i="1"/>
  <c r="K121" i="1"/>
  <c r="K67" i="1"/>
  <c r="L67" i="1"/>
  <c r="I67" i="1"/>
  <c r="J67" i="1"/>
  <c r="N67" i="1"/>
  <c r="M67" i="1"/>
  <c r="L37" i="8"/>
  <c r="M37" i="8"/>
  <c r="J37" i="8"/>
  <c r="N37" i="8"/>
  <c r="K37" i="8"/>
  <c r="I37" i="8"/>
  <c r="M6" i="17"/>
  <c r="K6" i="17"/>
  <c r="J6" i="17"/>
  <c r="N6" i="17"/>
  <c r="I6" i="17"/>
  <c r="L6" i="17"/>
  <c r="I6" i="9"/>
  <c r="N6" i="9"/>
  <c r="M7" i="4"/>
  <c r="K7" i="4"/>
  <c r="L7" i="4"/>
  <c r="J7" i="4"/>
  <c r="N7" i="4"/>
  <c r="I7" i="4"/>
  <c r="K9" i="1"/>
  <c r="L9" i="1"/>
  <c r="N9" i="1"/>
  <c r="J9" i="1"/>
  <c r="I9" i="1"/>
  <c r="M9" i="1"/>
  <c r="I110" i="1"/>
  <c r="K110" i="1"/>
  <c r="N110" i="1"/>
  <c r="L110" i="1"/>
  <c r="M110" i="1"/>
  <c r="J110" i="1"/>
  <c r="L53" i="8"/>
  <c r="K53" i="8"/>
  <c r="J53" i="8"/>
  <c r="N53" i="8"/>
  <c r="I53" i="8"/>
  <c r="M53" i="8"/>
  <c r="N137" i="1"/>
  <c r="J137" i="1"/>
  <c r="I137" i="1"/>
  <c r="K137" i="1"/>
  <c r="L137" i="1"/>
  <c r="M137" i="1"/>
  <c r="L42" i="9"/>
  <c r="N42" i="9"/>
  <c r="N24" i="9"/>
  <c r="I52" i="8"/>
  <c r="N52" i="8"/>
  <c r="J70" i="8"/>
  <c r="J111" i="1"/>
  <c r="N111" i="1"/>
  <c r="L111" i="1"/>
  <c r="I111" i="1"/>
  <c r="M111" i="1"/>
  <c r="K111" i="1"/>
  <c r="I51" i="9"/>
  <c r="N51" i="9"/>
  <c r="M51" i="9"/>
  <c r="L51" i="9"/>
  <c r="J51" i="9"/>
  <c r="K51" i="9"/>
  <c r="H25" i="5"/>
  <c r="H55" i="6"/>
  <c r="H15" i="6"/>
  <c r="H43" i="1"/>
  <c r="H13" i="1"/>
  <c r="H36" i="1"/>
  <c r="H46" i="1"/>
  <c r="H5" i="1"/>
  <c r="H172" i="1"/>
  <c r="H187" i="1"/>
  <c r="H20" i="9"/>
  <c r="H23" i="9"/>
  <c r="I44" i="5"/>
  <c r="K44" i="5"/>
  <c r="L44" i="5"/>
  <c r="J44" i="5"/>
  <c r="N44" i="5"/>
  <c r="M44" i="5"/>
  <c r="I204" i="1"/>
  <c r="L204" i="1"/>
  <c r="K204" i="1"/>
  <c r="J204" i="1"/>
  <c r="N204" i="1"/>
  <c r="M204" i="1"/>
  <c r="L6" i="1"/>
  <c r="N6" i="1"/>
  <c r="K6" i="1"/>
  <c r="M6" i="1"/>
  <c r="I6" i="1"/>
  <c r="J6" i="1"/>
  <c r="K188" i="1"/>
  <c r="L188" i="1"/>
  <c r="I188" i="1"/>
  <c r="J188" i="1"/>
  <c r="N188" i="1"/>
  <c r="M188" i="1"/>
  <c r="N19" i="10"/>
  <c r="L19" i="10"/>
  <c r="I19" i="10"/>
  <c r="K19" i="10"/>
  <c r="J19" i="10"/>
  <c r="M19" i="10"/>
  <c r="I106" i="1"/>
  <c r="N106" i="1"/>
  <c r="K106" i="1"/>
  <c r="J106" i="1"/>
  <c r="L106" i="1"/>
  <c r="M106" i="1"/>
  <c r="M12" i="17"/>
  <c r="K12" i="17"/>
  <c r="J12" i="17"/>
  <c r="N12" i="17"/>
  <c r="I12" i="17"/>
  <c r="L12" i="17"/>
  <c r="I149" i="1"/>
  <c r="L149" i="1"/>
  <c r="K149" i="1"/>
  <c r="J149" i="1"/>
  <c r="N149" i="1"/>
  <c r="M149" i="1"/>
  <c r="M102" i="1"/>
  <c r="I102" i="1"/>
  <c r="N102" i="1"/>
  <c r="K102" i="1"/>
  <c r="J102" i="1"/>
  <c r="L102" i="1"/>
  <c r="H203" i="1"/>
  <c r="H8" i="1"/>
  <c r="H15" i="1"/>
  <c r="H24" i="1"/>
  <c r="H91" i="1"/>
  <c r="H49" i="9"/>
  <c r="H8" i="9"/>
  <c r="H10" i="17"/>
  <c r="N33" i="4"/>
  <c r="K33" i="4"/>
  <c r="J33" i="4"/>
  <c r="M33" i="4"/>
  <c r="I33" i="4"/>
  <c r="L33" i="4"/>
  <c r="N106" i="4"/>
  <c r="M106" i="4"/>
  <c r="I106" i="4"/>
  <c r="K106" i="4"/>
  <c r="J106" i="4"/>
  <c r="L106" i="4"/>
  <c r="K5" i="9"/>
  <c r="N5" i="9"/>
  <c r="J5" i="9"/>
  <c r="I5" i="9"/>
  <c r="L5" i="9"/>
  <c r="M5" i="9"/>
  <c r="N46" i="6"/>
  <c r="M46" i="6"/>
  <c r="J46" i="6"/>
  <c r="I46" i="6"/>
  <c r="K46" i="6"/>
  <c r="L46" i="6"/>
  <c r="M61" i="4"/>
  <c r="L61" i="4"/>
  <c r="K61" i="4"/>
  <c r="J61" i="4"/>
  <c r="I61" i="4"/>
  <c r="N61" i="4"/>
  <c r="H70" i="5"/>
  <c r="H17" i="8"/>
  <c r="H65" i="6"/>
  <c r="I11" i="6"/>
  <c r="N11" i="6"/>
  <c r="H42" i="6"/>
  <c r="H33" i="6"/>
  <c r="H21" i="6"/>
  <c r="H13" i="6"/>
  <c r="N27" i="1"/>
  <c r="M27" i="1"/>
  <c r="J27" i="1"/>
  <c r="I27" i="1"/>
  <c r="K27" i="1"/>
  <c r="L27" i="1"/>
  <c r="H103" i="1"/>
  <c r="H117" i="1"/>
  <c r="N162" i="1"/>
  <c r="M162" i="1"/>
  <c r="L162" i="1"/>
  <c r="I162" i="1"/>
  <c r="K162" i="1"/>
  <c r="J162" i="1"/>
  <c r="H76" i="1"/>
  <c r="H82" i="1"/>
  <c r="I46" i="9"/>
  <c r="N46" i="9"/>
  <c r="H9" i="17"/>
  <c r="H25" i="17"/>
  <c r="H21" i="17"/>
  <c r="H17" i="17"/>
  <c r="E18" i="18" l="1"/>
  <c r="E16" i="18"/>
  <c r="E14" i="18"/>
  <c r="E15" i="18"/>
  <c r="E17" i="18"/>
  <c r="E12" i="18"/>
  <c r="E11" i="18"/>
  <c r="E13" i="18"/>
  <c r="E7" i="18"/>
  <c r="E10" i="18"/>
  <c r="E9" i="18"/>
  <c r="E3" i="18"/>
  <c r="E6" i="18"/>
  <c r="E5" i="18"/>
  <c r="E8" i="18"/>
  <c r="E2" i="18"/>
  <c r="E4" i="18"/>
  <c r="M18" i="8"/>
  <c r="J40" i="8"/>
  <c r="N16" i="8"/>
  <c r="L23" i="8"/>
  <c r="M39" i="8"/>
  <c r="M35" i="8"/>
  <c r="I18" i="8"/>
  <c r="M40" i="8"/>
  <c r="L94" i="8"/>
  <c r="N61" i="8"/>
  <c r="J39" i="8"/>
  <c r="K4" i="8"/>
  <c r="L40" i="8"/>
  <c r="N45" i="8"/>
  <c r="L91" i="8"/>
  <c r="M81" i="8"/>
  <c r="I94" i="8"/>
  <c r="J58" i="8"/>
  <c r="K66" i="8"/>
  <c r="N4" i="8"/>
  <c r="AC39" i="8" s="1"/>
  <c r="K93" i="8"/>
  <c r="J57" i="8"/>
  <c r="K14" i="8"/>
  <c r="L18" i="8"/>
  <c r="K45" i="8"/>
  <c r="M91" i="8"/>
  <c r="I16" i="8"/>
  <c r="L81" i="8"/>
  <c r="J94" i="8"/>
  <c r="L71" i="8"/>
  <c r="K58" i="8"/>
  <c r="J61" i="8"/>
  <c r="M60" i="8"/>
  <c r="N23" i="8"/>
  <c r="M4" i="8"/>
  <c r="J4" i="8"/>
  <c r="K73" i="8"/>
  <c r="L93" i="8"/>
  <c r="M57" i="8"/>
  <c r="L52" i="8"/>
  <c r="K52" i="8"/>
  <c r="L33" i="8"/>
  <c r="L14" i="8"/>
  <c r="J14" i="8"/>
  <c r="L36" i="8"/>
  <c r="M36" i="8"/>
  <c r="N18" i="8"/>
  <c r="L45" i="8"/>
  <c r="M45" i="8"/>
  <c r="N91" i="8"/>
  <c r="L7" i="8"/>
  <c r="N7" i="8"/>
  <c r="K16" i="8"/>
  <c r="K22" i="8"/>
  <c r="M22" i="8"/>
  <c r="K95" i="8"/>
  <c r="J95" i="8"/>
  <c r="M49" i="8"/>
  <c r="I27" i="8"/>
  <c r="J27" i="8"/>
  <c r="K81" i="8"/>
  <c r="J41" i="8"/>
  <c r="L41" i="8"/>
  <c r="K94" i="8"/>
  <c r="J72" i="8"/>
  <c r="M72" i="8"/>
  <c r="J12" i="8"/>
  <c r="J71" i="8"/>
  <c r="K71" i="8"/>
  <c r="K82" i="8"/>
  <c r="L58" i="8"/>
  <c r="K43" i="8"/>
  <c r="M61" i="8"/>
  <c r="I61" i="8"/>
  <c r="L60" i="8"/>
  <c r="J60" i="8"/>
  <c r="I66" i="8"/>
  <c r="J66" i="8"/>
  <c r="K23" i="8"/>
  <c r="L29" i="8"/>
  <c r="N28" i="8"/>
  <c r="M28" i="8"/>
  <c r="N39" i="8"/>
  <c r="L4" i="8"/>
  <c r="AA82" i="8" s="1"/>
  <c r="K55" i="8"/>
  <c r="K35" i="8"/>
  <c r="L35" i="8"/>
  <c r="N73" i="8"/>
  <c r="I73" i="8"/>
  <c r="J93" i="8"/>
  <c r="N93" i="8"/>
  <c r="N57" i="8"/>
  <c r="J18" i="8"/>
  <c r="I95" i="8"/>
  <c r="I81" i="8"/>
  <c r="M58" i="8"/>
  <c r="L61" i="8"/>
  <c r="N60" i="8"/>
  <c r="M66" i="8"/>
  <c r="I23" i="8"/>
  <c r="K39" i="8"/>
  <c r="I35" i="8"/>
  <c r="M52" i="8"/>
  <c r="I14" i="8"/>
  <c r="N36" i="8"/>
  <c r="J45" i="8"/>
  <c r="K91" i="8"/>
  <c r="L16" i="8"/>
  <c r="N95" i="8"/>
  <c r="N27" i="8"/>
  <c r="K41" i="8"/>
  <c r="N94" i="8"/>
  <c r="M12" i="8"/>
  <c r="M71" i="8"/>
  <c r="N82" i="8"/>
  <c r="M43" i="8"/>
  <c r="M89" i="8"/>
  <c r="M25" i="8"/>
  <c r="L66" i="8"/>
  <c r="I29" i="8"/>
  <c r="I28" i="8"/>
  <c r="I39" i="8"/>
  <c r="L55" i="8"/>
  <c r="L56" i="8"/>
  <c r="J35" i="8"/>
  <c r="L73" i="8"/>
  <c r="M93" i="8"/>
  <c r="L57" i="8"/>
  <c r="I22" i="9"/>
  <c r="M22" i="9"/>
  <c r="L22" i="9"/>
  <c r="N22" i="9"/>
  <c r="K25" i="9"/>
  <c r="I25" i="9"/>
  <c r="L25" i="9"/>
  <c r="N25" i="9"/>
  <c r="L27" i="9"/>
  <c r="K27" i="9"/>
  <c r="I27" i="9"/>
  <c r="J27" i="9"/>
  <c r="K6" i="8"/>
  <c r="J6" i="8"/>
  <c r="N6" i="8"/>
  <c r="K76" i="8"/>
  <c r="L76" i="8"/>
  <c r="M76" i="8"/>
  <c r="M68" i="8"/>
  <c r="N68" i="8"/>
  <c r="I68" i="8"/>
  <c r="J68" i="8"/>
  <c r="J15" i="8"/>
  <c r="N15" i="8"/>
  <c r="I15" i="8"/>
  <c r="K15" i="8"/>
  <c r="J38" i="8"/>
  <c r="L38" i="8"/>
  <c r="N38" i="8"/>
  <c r="K38" i="8"/>
  <c r="M74" i="8"/>
  <c r="K74" i="8"/>
  <c r="I47" i="8"/>
  <c r="N47" i="8"/>
  <c r="K47" i="8"/>
  <c r="L47" i="8"/>
  <c r="J47" i="8"/>
  <c r="L99" i="4"/>
  <c r="K99" i="4"/>
  <c r="M99" i="4"/>
  <c r="L39" i="4"/>
  <c r="I39" i="4"/>
  <c r="J39" i="4"/>
  <c r="N96" i="4"/>
  <c r="M96" i="4"/>
  <c r="J96" i="4"/>
  <c r="K96" i="4"/>
  <c r="I96" i="4"/>
  <c r="L96" i="4"/>
  <c r="M40" i="4"/>
  <c r="J40" i="4"/>
  <c r="L40" i="4"/>
  <c r="I26" i="4"/>
  <c r="N26" i="4"/>
  <c r="L26" i="4"/>
  <c r="J26" i="4"/>
  <c r="K26" i="4"/>
  <c r="J37" i="4"/>
  <c r="I37" i="4"/>
  <c r="N37" i="4"/>
  <c r="M37" i="4"/>
  <c r="J31" i="4"/>
  <c r="I31" i="4"/>
  <c r="N31" i="4"/>
  <c r="K31" i="4"/>
  <c r="L31" i="4"/>
  <c r="J68" i="4"/>
  <c r="N68" i="4"/>
  <c r="M68" i="4"/>
  <c r="L68" i="4"/>
  <c r="N53" i="4"/>
  <c r="K53" i="4"/>
  <c r="M53" i="4"/>
  <c r="L53" i="4"/>
  <c r="K56" i="6"/>
  <c r="J56" i="6"/>
  <c r="M56" i="6"/>
  <c r="I56" i="6"/>
  <c r="J72" i="6"/>
  <c r="N72" i="6"/>
  <c r="K72" i="6"/>
  <c r="M72" i="6"/>
  <c r="K49" i="6"/>
  <c r="I49" i="6"/>
  <c r="N49" i="6"/>
  <c r="M49" i="6"/>
  <c r="J49" i="6"/>
  <c r="J61" i="6"/>
  <c r="M61" i="6"/>
  <c r="L61" i="6"/>
  <c r="N61" i="6"/>
  <c r="I61" i="6"/>
  <c r="J14" i="6"/>
  <c r="M14" i="6"/>
  <c r="L14" i="6"/>
  <c r="N14" i="6"/>
  <c r="M48" i="6"/>
  <c r="N48" i="6"/>
  <c r="J48" i="6"/>
  <c r="J75" i="5"/>
  <c r="N75" i="5"/>
  <c r="M75" i="5"/>
  <c r="L75" i="5"/>
  <c r="I29" i="5"/>
  <c r="N29" i="5"/>
  <c r="K29" i="5"/>
  <c r="M29" i="5"/>
  <c r="N54" i="5"/>
  <c r="L54" i="5"/>
  <c r="M54" i="5"/>
  <c r="K54" i="5"/>
  <c r="I54" i="5"/>
  <c r="N16" i="5"/>
  <c r="L16" i="5"/>
  <c r="I16" i="5"/>
  <c r="M16" i="5"/>
  <c r="J16" i="5"/>
  <c r="M13" i="5"/>
  <c r="N13" i="5"/>
  <c r="I13" i="5"/>
  <c r="J13" i="5"/>
  <c r="L13" i="5"/>
  <c r="K13" i="5"/>
  <c r="K55" i="5"/>
  <c r="J55" i="5"/>
  <c r="I55" i="5"/>
  <c r="M55" i="5"/>
  <c r="L55" i="5"/>
  <c r="N55" i="5"/>
  <c r="K47" i="5"/>
  <c r="N47" i="5"/>
  <c r="L47" i="5"/>
  <c r="J47" i="5"/>
  <c r="M130" i="1"/>
  <c r="N130" i="1"/>
  <c r="I130" i="1"/>
  <c r="J77" i="8"/>
  <c r="I77" i="8"/>
  <c r="M77" i="8"/>
  <c r="N77" i="8"/>
  <c r="L77" i="8"/>
  <c r="J49" i="4"/>
  <c r="K49" i="4"/>
  <c r="L49" i="4"/>
  <c r="N6" i="10"/>
  <c r="M6" i="10"/>
  <c r="I6" i="10"/>
  <c r="I46" i="5"/>
  <c r="K46" i="5"/>
  <c r="N46" i="5"/>
  <c r="K197" i="1"/>
  <c r="J197" i="1"/>
  <c r="N197" i="1"/>
  <c r="I197" i="1"/>
  <c r="I148" i="1"/>
  <c r="J148" i="1"/>
  <c r="M148" i="1"/>
  <c r="L81" i="1"/>
  <c r="J81" i="1"/>
  <c r="M81" i="1"/>
  <c r="N81" i="1"/>
  <c r="I192" i="1"/>
  <c r="M192" i="1"/>
  <c r="L192" i="1"/>
  <c r="K94" i="1"/>
  <c r="L94" i="1"/>
  <c r="N94" i="1"/>
  <c r="I94" i="1"/>
  <c r="J175" i="1"/>
  <c r="I175" i="1"/>
  <c r="K175" i="1"/>
  <c r="J49" i="1"/>
  <c r="I49" i="1"/>
  <c r="M49" i="1"/>
  <c r="N49" i="1"/>
  <c r="J189" i="1"/>
  <c r="M189" i="1"/>
  <c r="N189" i="1"/>
  <c r="I189" i="1"/>
  <c r="M78" i="1"/>
  <c r="I78" i="1"/>
  <c r="N78" i="1"/>
  <c r="K78" i="1"/>
  <c r="M3" i="1"/>
  <c r="L3" i="1"/>
  <c r="J3" i="1"/>
  <c r="K3" i="1"/>
  <c r="L39" i="6"/>
  <c r="M39" i="6"/>
  <c r="N39" i="6"/>
  <c r="M80" i="8"/>
  <c r="K80" i="8"/>
  <c r="N80" i="8"/>
  <c r="L80" i="8"/>
  <c r="K9" i="4"/>
  <c r="M9" i="4"/>
  <c r="J24" i="9"/>
  <c r="N89" i="1"/>
  <c r="M10" i="9"/>
  <c r="K34" i="8"/>
  <c r="M42" i="4"/>
  <c r="L42" i="4"/>
  <c r="M8" i="4"/>
  <c r="I9" i="4"/>
  <c r="L6" i="10"/>
  <c r="L5" i="17"/>
  <c r="L48" i="6"/>
  <c r="I6" i="8"/>
  <c r="X69" i="8" s="1"/>
  <c r="I86" i="8"/>
  <c r="J76" i="8"/>
  <c r="N66" i="5"/>
  <c r="L46" i="5"/>
  <c r="L6" i="4"/>
  <c r="K44" i="8"/>
  <c r="N74" i="8"/>
  <c r="J80" i="8"/>
  <c r="N57" i="5"/>
  <c r="L43" i="5"/>
  <c r="J111" i="4"/>
  <c r="N40" i="4"/>
  <c r="N56" i="6"/>
  <c r="M58" i="6"/>
  <c r="I39" i="6"/>
  <c r="J22" i="9"/>
  <c r="M27" i="9"/>
  <c r="M197" i="1"/>
  <c r="L183" i="1"/>
  <c r="L148" i="1"/>
  <c r="N192" i="1"/>
  <c r="J94" i="1"/>
  <c r="L14" i="1"/>
  <c r="L175" i="1"/>
  <c r="L49" i="1"/>
  <c r="L189" i="1"/>
  <c r="L78" i="1"/>
  <c r="N3" i="1"/>
  <c r="L37" i="4"/>
  <c r="I63" i="8"/>
  <c r="M47" i="5"/>
  <c r="I54" i="9"/>
  <c r="J54" i="9"/>
  <c r="N54" i="9"/>
  <c r="K45" i="9"/>
  <c r="N45" i="9"/>
  <c r="L45" i="9"/>
  <c r="J45" i="9"/>
  <c r="M37" i="9"/>
  <c r="N37" i="9"/>
  <c r="L37" i="9"/>
  <c r="K37" i="9"/>
  <c r="I9" i="9"/>
  <c r="K9" i="9"/>
  <c r="L9" i="9"/>
  <c r="N9" i="9"/>
  <c r="K39" i="9"/>
  <c r="M39" i="9"/>
  <c r="L39" i="9"/>
  <c r="N39" i="9"/>
  <c r="L35" i="9"/>
  <c r="I35" i="9"/>
  <c r="J35" i="9"/>
  <c r="J67" i="8"/>
  <c r="M67" i="8"/>
  <c r="N67" i="8"/>
  <c r="N51" i="8"/>
  <c r="J51" i="8"/>
  <c r="K51" i="8"/>
  <c r="J69" i="1"/>
  <c r="M69" i="1"/>
  <c r="I69" i="1"/>
  <c r="K11" i="6"/>
  <c r="M11" i="6"/>
  <c r="M70" i="8"/>
  <c r="N70" i="8"/>
  <c r="I24" i="9"/>
  <c r="I42" i="9"/>
  <c r="M6" i="9"/>
  <c r="L47" i="9"/>
  <c r="L11" i="6"/>
  <c r="L70" i="8"/>
  <c r="K70" i="8"/>
  <c r="K24" i="9"/>
  <c r="L24" i="9"/>
  <c r="J42" i="9"/>
  <c r="K6" i="9"/>
  <c r="M47" i="9"/>
  <c r="J89" i="1"/>
  <c r="L89" i="1"/>
  <c r="L10" i="9"/>
  <c r="I10" i="9"/>
  <c r="L34" i="8"/>
  <c r="N42" i="4"/>
  <c r="K42" i="4"/>
  <c r="L8" i="4"/>
  <c r="J9" i="4"/>
  <c r="J6" i="10"/>
  <c r="K69" i="1"/>
  <c r="L130" i="1"/>
  <c r="I48" i="6"/>
  <c r="J53" i="4"/>
  <c r="I74" i="8"/>
  <c r="I80" i="8"/>
  <c r="I99" i="4"/>
  <c r="M49" i="4"/>
  <c r="K40" i="4"/>
  <c r="L56" i="6"/>
  <c r="K39" i="6"/>
  <c r="I72" i="6"/>
  <c r="M39" i="4"/>
  <c r="K22" i="9"/>
  <c r="J25" i="9"/>
  <c r="J9" i="9"/>
  <c r="J39" i="9"/>
  <c r="K148" i="1"/>
  <c r="K81" i="1"/>
  <c r="N175" i="1"/>
  <c r="I14" i="6"/>
  <c r="J54" i="5"/>
  <c r="M26" i="4"/>
  <c r="I47" i="5"/>
  <c r="I68" i="4"/>
  <c r="L69" i="1"/>
  <c r="J53" i="9"/>
  <c r="L53" i="9"/>
  <c r="I53" i="9"/>
  <c r="K53" i="9"/>
  <c r="I40" i="9"/>
  <c r="K40" i="9"/>
  <c r="J40" i="9"/>
  <c r="N40" i="9"/>
  <c r="I18" i="9"/>
  <c r="J18" i="9"/>
  <c r="K18" i="9"/>
  <c r="L18" i="9"/>
  <c r="N86" i="8"/>
  <c r="K86" i="8"/>
  <c r="J86" i="8"/>
  <c r="K78" i="8"/>
  <c r="N78" i="8"/>
  <c r="L78" i="8"/>
  <c r="L64" i="8"/>
  <c r="I64" i="8"/>
  <c r="K64" i="8"/>
  <c r="J64" i="8"/>
  <c r="M44" i="8"/>
  <c r="I44" i="8"/>
  <c r="N44" i="8"/>
  <c r="L44" i="8"/>
  <c r="J69" i="8"/>
  <c r="L69" i="8"/>
  <c r="K69" i="8"/>
  <c r="I69" i="8"/>
  <c r="M63" i="8"/>
  <c r="L63" i="8"/>
  <c r="N63" i="8"/>
  <c r="K63" i="8"/>
  <c r="M111" i="4"/>
  <c r="N111" i="4"/>
  <c r="I89" i="4"/>
  <c r="N89" i="4"/>
  <c r="J89" i="4"/>
  <c r="M89" i="4"/>
  <c r="K5" i="4"/>
  <c r="I5" i="4"/>
  <c r="N5" i="4"/>
  <c r="I59" i="4"/>
  <c r="L59" i="4"/>
  <c r="K59" i="4"/>
  <c r="J59" i="4"/>
  <c r="M59" i="4"/>
  <c r="N59" i="4"/>
  <c r="J105" i="4"/>
  <c r="L105" i="4"/>
  <c r="K105" i="4"/>
  <c r="I105" i="4"/>
  <c r="M105" i="4"/>
  <c r="I2" i="4"/>
  <c r="M2" i="4"/>
  <c r="L2" i="4"/>
  <c r="N2" i="4"/>
  <c r="L45" i="4"/>
  <c r="M45" i="4"/>
  <c r="J45" i="4"/>
  <c r="K45" i="4"/>
  <c r="N45" i="4"/>
  <c r="L63" i="4"/>
  <c r="N63" i="4"/>
  <c r="K63" i="4"/>
  <c r="L3" i="4"/>
  <c r="M3" i="4"/>
  <c r="N3" i="4"/>
  <c r="J3" i="4"/>
  <c r="I3" i="4"/>
  <c r="K6" i="4"/>
  <c r="J6" i="4"/>
  <c r="N6" i="4"/>
  <c r="L58" i="6"/>
  <c r="K58" i="6"/>
  <c r="I58" i="6"/>
  <c r="I66" i="6"/>
  <c r="J66" i="6"/>
  <c r="L66" i="6"/>
  <c r="K66" i="6"/>
  <c r="M17" i="6"/>
  <c r="L17" i="6"/>
  <c r="J17" i="6"/>
  <c r="N17" i="6"/>
  <c r="K17" i="6"/>
  <c r="K29" i="6"/>
  <c r="M29" i="6"/>
  <c r="I29" i="6"/>
  <c r="I57" i="5"/>
  <c r="K57" i="5"/>
  <c r="M57" i="5"/>
  <c r="J57" i="5"/>
  <c r="K43" i="5"/>
  <c r="M43" i="5"/>
  <c r="I43" i="5"/>
  <c r="J43" i="5"/>
  <c r="K64" i="5"/>
  <c r="M64" i="5"/>
  <c r="L64" i="5"/>
  <c r="I64" i="5"/>
  <c r="N64" i="5"/>
  <c r="J78" i="5"/>
  <c r="M78" i="5"/>
  <c r="N78" i="5"/>
  <c r="I78" i="5"/>
  <c r="J20" i="5"/>
  <c r="I20" i="5"/>
  <c r="M20" i="5"/>
  <c r="K20" i="5"/>
  <c r="N20" i="5"/>
  <c r="K40" i="5"/>
  <c r="N40" i="5"/>
  <c r="I40" i="5"/>
  <c r="J40" i="5"/>
  <c r="M40" i="5"/>
  <c r="L40" i="5"/>
  <c r="N36" i="5"/>
  <c r="L36" i="5"/>
  <c r="J36" i="5"/>
  <c r="I36" i="5"/>
  <c r="M36" i="5"/>
  <c r="L66" i="5"/>
  <c r="M66" i="5"/>
  <c r="K66" i="5"/>
  <c r="J100" i="4"/>
  <c r="N100" i="4"/>
  <c r="L100" i="4"/>
  <c r="N65" i="8"/>
  <c r="I65" i="8"/>
  <c r="J65" i="8"/>
  <c r="N5" i="17"/>
  <c r="M5" i="17"/>
  <c r="I5" i="17"/>
  <c r="J183" i="1"/>
  <c r="N183" i="1"/>
  <c r="M183" i="1"/>
  <c r="J107" i="1"/>
  <c r="N107" i="1"/>
  <c r="M107" i="1"/>
  <c r="K107" i="1"/>
  <c r="M16" i="1"/>
  <c r="K16" i="1"/>
  <c r="L16" i="1"/>
  <c r="J150" i="1"/>
  <c r="N150" i="1"/>
  <c r="I150" i="1"/>
  <c r="M150" i="1"/>
  <c r="N14" i="1"/>
  <c r="J14" i="1"/>
  <c r="I14" i="1"/>
  <c r="N140" i="1"/>
  <c r="K140" i="1"/>
  <c r="M140" i="1"/>
  <c r="L140" i="1"/>
  <c r="L31" i="1"/>
  <c r="N31" i="1"/>
  <c r="K31" i="1"/>
  <c r="M31" i="1"/>
  <c r="K156" i="1"/>
  <c r="M156" i="1"/>
  <c r="N156" i="1"/>
  <c r="L156" i="1"/>
  <c r="M42" i="9"/>
  <c r="L6" i="9"/>
  <c r="K47" i="9"/>
  <c r="M89" i="1"/>
  <c r="K10" i="9"/>
  <c r="J34" i="8"/>
  <c r="N8" i="4"/>
  <c r="N9" i="4"/>
  <c r="K100" i="4"/>
  <c r="K5" i="17"/>
  <c r="K130" i="1"/>
  <c r="N29" i="6"/>
  <c r="L6" i="8"/>
  <c r="M86" i="8"/>
  <c r="N76" i="8"/>
  <c r="J78" i="8"/>
  <c r="K65" i="8"/>
  <c r="J46" i="5"/>
  <c r="I53" i="4"/>
  <c r="M6" i="4"/>
  <c r="J63" i="4"/>
  <c r="K68" i="8"/>
  <c r="M15" i="8"/>
  <c r="I38" i="8"/>
  <c r="L74" i="8"/>
  <c r="I75" i="5"/>
  <c r="J29" i="5"/>
  <c r="K111" i="4"/>
  <c r="J99" i="4"/>
  <c r="L89" i="4"/>
  <c r="M5" i="4"/>
  <c r="N49" i="4"/>
  <c r="I40" i="4"/>
  <c r="L72" i="6"/>
  <c r="N39" i="4"/>
  <c r="M53" i="9"/>
  <c r="M25" i="9"/>
  <c r="M18" i="9"/>
  <c r="N148" i="1"/>
  <c r="I107" i="1"/>
  <c r="I81" i="1"/>
  <c r="J16" i="1"/>
  <c r="K192" i="1"/>
  <c r="M175" i="1"/>
  <c r="I31" i="1"/>
  <c r="M66" i="6"/>
  <c r="K61" i="6"/>
  <c r="K14" i="6"/>
  <c r="K16" i="5"/>
  <c r="N105" i="4"/>
  <c r="J2" i="4"/>
  <c r="M47" i="8"/>
  <c r="K77" i="8"/>
  <c r="M31" i="4"/>
  <c r="K68" i="4"/>
  <c r="I45" i="4"/>
  <c r="K90" i="8"/>
  <c r="N90" i="8"/>
  <c r="M90" i="8"/>
  <c r="J90" i="8"/>
  <c r="L90" i="8"/>
  <c r="N2" i="8"/>
  <c r="M2" i="8"/>
  <c r="AB16" i="8" s="1"/>
  <c r="I2" i="8"/>
  <c r="N48" i="8"/>
  <c r="I48" i="8"/>
  <c r="J48" i="8"/>
  <c r="N69" i="4"/>
  <c r="L69" i="4"/>
  <c r="J69" i="4"/>
  <c r="N55" i="4"/>
  <c r="L55" i="4"/>
  <c r="I55" i="4"/>
  <c r="L24" i="4"/>
  <c r="J24" i="4"/>
  <c r="M24" i="4"/>
  <c r="I24" i="4"/>
  <c r="N24" i="4"/>
  <c r="I92" i="4"/>
  <c r="J92" i="4"/>
  <c r="N92" i="4"/>
  <c r="L92" i="4"/>
  <c r="I27" i="4"/>
  <c r="M27" i="4"/>
  <c r="J27" i="4"/>
  <c r="M56" i="4"/>
  <c r="L56" i="4"/>
  <c r="J56" i="4"/>
  <c r="L16" i="4"/>
  <c r="I16" i="4"/>
  <c r="M16" i="4"/>
  <c r="J16" i="4"/>
  <c r="L90" i="4"/>
  <c r="J90" i="4"/>
  <c r="K90" i="4"/>
  <c r="I90" i="4"/>
  <c r="K64" i="6"/>
  <c r="M64" i="6"/>
  <c r="N64" i="6"/>
  <c r="J64" i="6"/>
  <c r="I53" i="6"/>
  <c r="M53" i="6"/>
  <c r="L53" i="6"/>
  <c r="K53" i="6"/>
  <c r="K12" i="6"/>
  <c r="M12" i="6"/>
  <c r="L12" i="6"/>
  <c r="N60" i="6"/>
  <c r="K60" i="6"/>
  <c r="M60" i="6"/>
  <c r="M36" i="6"/>
  <c r="I36" i="6"/>
  <c r="L36" i="6"/>
  <c r="K36" i="6"/>
  <c r="M62" i="5"/>
  <c r="I62" i="5"/>
  <c r="J62" i="5"/>
  <c r="M45" i="5"/>
  <c r="I45" i="5"/>
  <c r="K45" i="5"/>
  <c r="N80" i="5"/>
  <c r="L80" i="5"/>
  <c r="I80" i="5"/>
  <c r="M42" i="5"/>
  <c r="N42" i="5"/>
  <c r="L42" i="5"/>
  <c r="J76" i="5"/>
  <c r="N76" i="5"/>
  <c r="K76" i="5"/>
  <c r="M9" i="5"/>
  <c r="L9" i="5"/>
  <c r="J9" i="5"/>
  <c r="I4" i="5"/>
  <c r="J4" i="5"/>
  <c r="N4" i="5"/>
  <c r="K65" i="5"/>
  <c r="L65" i="5"/>
  <c r="M65" i="5"/>
  <c r="I65" i="5"/>
  <c r="N30" i="5"/>
  <c r="L30" i="5"/>
  <c r="I30" i="5"/>
  <c r="M75" i="8"/>
  <c r="J75" i="8"/>
  <c r="L92" i="8"/>
  <c r="K110" i="4"/>
  <c r="J110" i="4"/>
  <c r="K46" i="4"/>
  <c r="I41" i="4"/>
  <c r="L41" i="4"/>
  <c r="N25" i="4"/>
  <c r="L25" i="4"/>
  <c r="N59" i="8"/>
  <c r="K85" i="8"/>
  <c r="J8" i="8"/>
  <c r="N42" i="8"/>
  <c r="K11" i="8"/>
  <c r="N13" i="8"/>
  <c r="M52" i="5"/>
  <c r="J69" i="5"/>
  <c r="I58" i="5"/>
  <c r="K82" i="4"/>
  <c r="I82" i="4"/>
  <c r="M97" i="4"/>
  <c r="I97" i="4"/>
  <c r="J76" i="4"/>
  <c r="J28" i="4"/>
  <c r="N28" i="4"/>
  <c r="I38" i="4"/>
  <c r="L38" i="4"/>
  <c r="I57" i="4"/>
  <c r="N57" i="4"/>
  <c r="L15" i="4"/>
  <c r="L10" i="6"/>
  <c r="M63" i="6"/>
  <c r="I63" i="6"/>
  <c r="L68" i="6"/>
  <c r="K68" i="6"/>
  <c r="J53" i="6"/>
  <c r="N12" i="6"/>
  <c r="J36" i="6"/>
  <c r="K62" i="5"/>
  <c r="L45" i="5"/>
  <c r="K80" i="5"/>
  <c r="J42" i="5"/>
  <c r="L76" i="5"/>
  <c r="M69" i="4"/>
  <c r="M55" i="4"/>
  <c r="K27" i="4"/>
  <c r="N56" i="4"/>
  <c r="K2" i="8"/>
  <c r="Z71" i="8" s="1"/>
  <c r="K48" i="8"/>
  <c r="K30" i="5"/>
  <c r="N16" i="4"/>
  <c r="M90" i="4"/>
  <c r="K92" i="8"/>
  <c r="J25" i="4"/>
  <c r="J82" i="4"/>
  <c r="K15" i="4"/>
  <c r="J68" i="6"/>
  <c r="J12" i="6"/>
  <c r="I60" i="6"/>
  <c r="N36" i="6"/>
  <c r="I90" i="8"/>
  <c r="N45" i="5"/>
  <c r="J80" i="5"/>
  <c r="I42" i="5"/>
  <c r="I76" i="5"/>
  <c r="N9" i="5"/>
  <c r="M4" i="5"/>
  <c r="M92" i="4"/>
  <c r="L27" i="4"/>
  <c r="K56" i="4"/>
  <c r="J2" i="8"/>
  <c r="N90" i="4"/>
  <c r="N83" i="8"/>
  <c r="K83" i="8"/>
  <c r="L22" i="5"/>
  <c r="N22" i="5"/>
  <c r="K18" i="5"/>
  <c r="N18" i="5"/>
  <c r="L95" i="4"/>
  <c r="I95" i="4"/>
  <c r="L31" i="6"/>
  <c r="K31" i="6"/>
  <c r="N4" i="6"/>
  <c r="J4" i="6"/>
  <c r="K24" i="6"/>
  <c r="K47" i="6"/>
  <c r="K3" i="6"/>
  <c r="K51" i="6"/>
  <c r="M2" i="6"/>
  <c r="I23" i="6"/>
  <c r="L24" i="6"/>
  <c r="L47" i="6"/>
  <c r="M3" i="6"/>
  <c r="N51" i="6"/>
  <c r="K2" i="6"/>
  <c r="N23" i="6"/>
  <c r="I62" i="4"/>
  <c r="L62" i="4"/>
  <c r="K83" i="4"/>
  <c r="L83" i="4"/>
  <c r="K58" i="4"/>
  <c r="J58" i="4"/>
  <c r="M75" i="4"/>
  <c r="M81" i="4"/>
  <c r="J93" i="4"/>
  <c r="M93" i="4"/>
  <c r="J47" i="4"/>
  <c r="K47" i="4"/>
  <c r="N107" i="4"/>
  <c r="I107" i="4"/>
  <c r="K79" i="4"/>
  <c r="I79" i="4"/>
  <c r="I17" i="4"/>
  <c r="N17" i="4"/>
  <c r="N108" i="4"/>
  <c r="J108" i="4"/>
  <c r="M4" i="4"/>
  <c r="J4" i="4"/>
  <c r="K48" i="4"/>
  <c r="M18" i="4"/>
  <c r="L85" i="4"/>
  <c r="N70" i="4"/>
  <c r="I70" i="4"/>
  <c r="M32" i="4"/>
  <c r="I32" i="4"/>
  <c r="I30" i="4"/>
  <c r="N30" i="4"/>
  <c r="J62" i="4"/>
  <c r="K62" i="4"/>
  <c r="M83" i="4"/>
  <c r="N83" i="4"/>
  <c r="L58" i="4"/>
  <c r="N58" i="4"/>
  <c r="K75" i="4"/>
  <c r="K81" i="4"/>
  <c r="L93" i="4"/>
  <c r="N93" i="4"/>
  <c r="L47" i="4"/>
  <c r="M47" i="4"/>
  <c r="K107" i="4"/>
  <c r="J107" i="4"/>
  <c r="J79" i="4"/>
  <c r="M79" i="4"/>
  <c r="L17" i="4"/>
  <c r="K17" i="4"/>
  <c r="L108" i="4"/>
  <c r="K108" i="4"/>
  <c r="I4" i="4"/>
  <c r="L4" i="4"/>
  <c r="J48" i="4"/>
  <c r="J18" i="4"/>
  <c r="I85" i="4"/>
  <c r="L75" i="4"/>
  <c r="N81" i="4"/>
  <c r="I48" i="4"/>
  <c r="L18" i="4"/>
  <c r="J85" i="4"/>
  <c r="N55" i="8"/>
  <c r="I55" i="8"/>
  <c r="J56" i="8"/>
  <c r="K56" i="8"/>
  <c r="J3" i="8"/>
  <c r="L3" i="8"/>
  <c r="AA57" i="8" s="1"/>
  <c r="L12" i="8"/>
  <c r="M82" i="8"/>
  <c r="N43" i="8"/>
  <c r="L43" i="8"/>
  <c r="N89" i="8"/>
  <c r="J89" i="8"/>
  <c r="I25" i="8"/>
  <c r="J25" i="8"/>
  <c r="M29" i="8"/>
  <c r="M55" i="8"/>
  <c r="N56" i="8"/>
  <c r="N3" i="8"/>
  <c r="I43" i="8"/>
  <c r="K89" i="8"/>
  <c r="L25" i="8"/>
  <c r="K2" i="9"/>
  <c r="J33" i="9"/>
  <c r="K36" i="9"/>
  <c r="I2" i="9"/>
  <c r="M14" i="9"/>
  <c r="L2" i="9"/>
  <c r="L46" i="9"/>
  <c r="M46" i="9"/>
  <c r="I33" i="9"/>
  <c r="I36" i="9"/>
  <c r="M2" i="9"/>
  <c r="L14" i="9"/>
  <c r="J46" i="9"/>
  <c r="L33" i="9"/>
  <c r="L36" i="9"/>
  <c r="N2" i="9"/>
  <c r="I14" i="9"/>
  <c r="N2" i="10"/>
  <c r="AC22" i="10" s="1"/>
  <c r="I2" i="10"/>
  <c r="K2" i="10"/>
  <c r="M2" i="10"/>
  <c r="L2" i="10"/>
  <c r="AA6" i="10" s="1"/>
  <c r="J2" i="10"/>
  <c r="M27" i="10"/>
  <c r="J27" i="10"/>
  <c r="Y6" i="10" s="1"/>
  <c r="N27" i="10"/>
  <c r="I27" i="10"/>
  <c r="L27" i="10"/>
  <c r="K27" i="10"/>
  <c r="N25" i="10"/>
  <c r="M25" i="10"/>
  <c r="J25" i="10"/>
  <c r="I25" i="10"/>
  <c r="X4" i="10" s="1"/>
  <c r="K25" i="10"/>
  <c r="Z26" i="10" s="1"/>
  <c r="L25" i="10"/>
  <c r="K21" i="17"/>
  <c r="J21" i="17"/>
  <c r="N21" i="17"/>
  <c r="I21" i="17"/>
  <c r="L21" i="17"/>
  <c r="M21" i="17"/>
  <c r="M17" i="8"/>
  <c r="N17" i="8"/>
  <c r="L17" i="8"/>
  <c r="K17" i="8"/>
  <c r="I17" i="8"/>
  <c r="J17" i="8"/>
  <c r="M10" i="17"/>
  <c r="K10" i="17"/>
  <c r="J10" i="17"/>
  <c r="N10" i="17"/>
  <c r="I10" i="17"/>
  <c r="L10" i="17"/>
  <c r="M20" i="9"/>
  <c r="I20" i="9"/>
  <c r="N20" i="9"/>
  <c r="J20" i="9"/>
  <c r="K20" i="9"/>
  <c r="L20" i="9"/>
  <c r="I46" i="1"/>
  <c r="N46" i="1"/>
  <c r="K46" i="1"/>
  <c r="L46" i="1"/>
  <c r="J46" i="1"/>
  <c r="M46" i="1"/>
  <c r="AB22" i="10"/>
  <c r="K134" i="1"/>
  <c r="N134" i="1"/>
  <c r="I134" i="1"/>
  <c r="M134" i="1"/>
  <c r="L134" i="1"/>
  <c r="J134" i="1"/>
  <c r="I25" i="6"/>
  <c r="N25" i="6"/>
  <c r="K25" i="6"/>
  <c r="J25" i="6"/>
  <c r="M25" i="6"/>
  <c r="L25" i="6"/>
  <c r="K25" i="17"/>
  <c r="J25" i="17"/>
  <c r="N25" i="17"/>
  <c r="I25" i="17"/>
  <c r="L25" i="17"/>
  <c r="M25" i="17"/>
  <c r="AB12" i="17" s="1"/>
  <c r="N82" i="1"/>
  <c r="M82" i="1"/>
  <c r="K82" i="1"/>
  <c r="I82" i="1"/>
  <c r="L82" i="1"/>
  <c r="J82" i="1"/>
  <c r="M117" i="1"/>
  <c r="K117" i="1"/>
  <c r="N117" i="1"/>
  <c r="I117" i="1"/>
  <c r="L117" i="1"/>
  <c r="J117" i="1"/>
  <c r="M13" i="6"/>
  <c r="L13" i="6"/>
  <c r="J13" i="6"/>
  <c r="N13" i="6"/>
  <c r="I13" i="6"/>
  <c r="K13" i="6"/>
  <c r="I70" i="5"/>
  <c r="K70" i="5"/>
  <c r="J70" i="5"/>
  <c r="L70" i="5"/>
  <c r="N70" i="5"/>
  <c r="M70" i="5"/>
  <c r="AC18" i="10"/>
  <c r="X6" i="10"/>
  <c r="M8" i="9"/>
  <c r="I8" i="9"/>
  <c r="L8" i="9"/>
  <c r="N8" i="9"/>
  <c r="AC10" i="9" s="1"/>
  <c r="K8" i="9"/>
  <c r="J8" i="9"/>
  <c r="K15" i="1"/>
  <c r="J15" i="1"/>
  <c r="I15" i="1"/>
  <c r="M15" i="1"/>
  <c r="N15" i="1"/>
  <c r="L15" i="1"/>
  <c r="I187" i="1"/>
  <c r="J187" i="1"/>
  <c r="M187" i="1"/>
  <c r="N187" i="1"/>
  <c r="K187" i="1"/>
  <c r="L187" i="1"/>
  <c r="J36" i="1"/>
  <c r="M36" i="1"/>
  <c r="K36" i="1"/>
  <c r="L36" i="1"/>
  <c r="N36" i="1"/>
  <c r="I36" i="1"/>
  <c r="I55" i="6"/>
  <c r="K55" i="6"/>
  <c r="M55" i="6"/>
  <c r="J55" i="6"/>
  <c r="N55" i="6"/>
  <c r="L55" i="6"/>
  <c r="M52" i="1"/>
  <c r="I52" i="1"/>
  <c r="N52" i="1"/>
  <c r="K52" i="1"/>
  <c r="J52" i="1"/>
  <c r="L52" i="1"/>
  <c r="N79" i="1"/>
  <c r="J79" i="1"/>
  <c r="M79" i="1"/>
  <c r="L79" i="1"/>
  <c r="I79" i="1"/>
  <c r="K79" i="1"/>
  <c r="M12" i="4"/>
  <c r="AB38" i="4" s="1"/>
  <c r="N12" i="4"/>
  <c r="J12" i="4"/>
  <c r="I12" i="4"/>
  <c r="L12" i="4"/>
  <c r="K12" i="4"/>
  <c r="M8" i="6"/>
  <c r="N8" i="6"/>
  <c r="J8" i="6"/>
  <c r="I8" i="6"/>
  <c r="L8" i="6"/>
  <c r="K8" i="6"/>
  <c r="Y77" i="8"/>
  <c r="N49" i="9"/>
  <c r="M49" i="9"/>
  <c r="L49" i="9"/>
  <c r="I49" i="9"/>
  <c r="J49" i="9"/>
  <c r="K49" i="9"/>
  <c r="N13" i="1"/>
  <c r="I13" i="1"/>
  <c r="K13" i="1"/>
  <c r="M13" i="1"/>
  <c r="L13" i="1"/>
  <c r="J13" i="1"/>
  <c r="N70" i="1"/>
  <c r="J70" i="1"/>
  <c r="L70" i="1"/>
  <c r="M70" i="1"/>
  <c r="K70" i="1"/>
  <c r="I70" i="1"/>
  <c r="AA89" i="8"/>
  <c r="X58" i="8"/>
  <c r="X67" i="8"/>
  <c r="M9" i="17"/>
  <c r="K9" i="17"/>
  <c r="J9" i="17"/>
  <c r="N9" i="17"/>
  <c r="AC25" i="17" s="1"/>
  <c r="I9" i="17"/>
  <c r="L9" i="17"/>
  <c r="L76" i="1"/>
  <c r="M76" i="1"/>
  <c r="I76" i="1"/>
  <c r="N76" i="1"/>
  <c r="J76" i="1"/>
  <c r="K76" i="1"/>
  <c r="M103" i="1"/>
  <c r="L103" i="1"/>
  <c r="N103" i="1"/>
  <c r="K103" i="1"/>
  <c r="J103" i="1"/>
  <c r="I103" i="1"/>
  <c r="I21" i="6"/>
  <c r="J21" i="6"/>
  <c r="K21" i="6"/>
  <c r="L21" i="6"/>
  <c r="M21" i="6"/>
  <c r="N21" i="6"/>
  <c r="M8" i="1"/>
  <c r="J8" i="1"/>
  <c r="I8" i="1"/>
  <c r="L8" i="1"/>
  <c r="K8" i="1"/>
  <c r="N8" i="1"/>
  <c r="Z6" i="10"/>
  <c r="Z20" i="10"/>
  <c r="L172" i="1"/>
  <c r="I172" i="1"/>
  <c r="K172" i="1"/>
  <c r="J172" i="1"/>
  <c r="M172" i="1"/>
  <c r="N172" i="1"/>
  <c r="N25" i="5"/>
  <c r="I25" i="5"/>
  <c r="K25" i="5"/>
  <c r="M25" i="5"/>
  <c r="J25" i="5"/>
  <c r="L25" i="5"/>
  <c r="AB3" i="10"/>
  <c r="AB8" i="10"/>
  <c r="AC17" i="17"/>
  <c r="AC24" i="17"/>
  <c r="AC4" i="17"/>
  <c r="L155" i="1"/>
  <c r="J155" i="1"/>
  <c r="M155" i="1"/>
  <c r="N155" i="1"/>
  <c r="K155" i="1"/>
  <c r="I155" i="1"/>
  <c r="N84" i="4"/>
  <c r="I84" i="4"/>
  <c r="J84" i="4"/>
  <c r="M84" i="4"/>
  <c r="L84" i="4"/>
  <c r="K84" i="4"/>
  <c r="AA14" i="10"/>
  <c r="M17" i="17"/>
  <c r="K17" i="17"/>
  <c r="J17" i="17"/>
  <c r="N17" i="17"/>
  <c r="I17" i="17"/>
  <c r="L17" i="17"/>
  <c r="N33" i="6"/>
  <c r="I33" i="6"/>
  <c r="K33" i="6"/>
  <c r="J33" i="6"/>
  <c r="M33" i="6"/>
  <c r="L33" i="6"/>
  <c r="N65" i="6"/>
  <c r="I65" i="6"/>
  <c r="J65" i="6"/>
  <c r="L65" i="6"/>
  <c r="K65" i="6"/>
  <c r="M65" i="6"/>
  <c r="AC2" i="10"/>
  <c r="AC28" i="10"/>
  <c r="AC24" i="10"/>
  <c r="X14" i="10"/>
  <c r="I91" i="1"/>
  <c r="J91" i="1"/>
  <c r="K91" i="1"/>
  <c r="L91" i="1"/>
  <c r="M91" i="1"/>
  <c r="N91" i="1"/>
  <c r="I203" i="1"/>
  <c r="L203" i="1"/>
  <c r="K203" i="1"/>
  <c r="N203" i="1"/>
  <c r="M203" i="1"/>
  <c r="J203" i="1"/>
  <c r="J23" i="9"/>
  <c r="Y4" i="9" s="1"/>
  <c r="I23" i="9"/>
  <c r="X7" i="9" s="1"/>
  <c r="L23" i="9"/>
  <c r="M23" i="9"/>
  <c r="N23" i="9"/>
  <c r="AC24" i="9" s="1"/>
  <c r="K23" i="9"/>
  <c r="Z10" i="9" s="1"/>
  <c r="J5" i="1"/>
  <c r="M5" i="1"/>
  <c r="N5" i="1"/>
  <c r="AC26" i="1" s="1"/>
  <c r="L5" i="1"/>
  <c r="K5" i="1"/>
  <c r="I5" i="1"/>
  <c r="I43" i="1"/>
  <c r="L43" i="1"/>
  <c r="M43" i="1"/>
  <c r="N43" i="1"/>
  <c r="K43" i="1"/>
  <c r="J43" i="1"/>
  <c r="AB11" i="10"/>
  <c r="AB2" i="10"/>
  <c r="AB25" i="10"/>
  <c r="AB4" i="17"/>
  <c r="AB28" i="17"/>
  <c r="AB10" i="17"/>
  <c r="AB7" i="17"/>
  <c r="AB21" i="17"/>
  <c r="AB22" i="17"/>
  <c r="AB27" i="17"/>
  <c r="N57" i="6"/>
  <c r="M57" i="6"/>
  <c r="L57" i="6"/>
  <c r="K57" i="6"/>
  <c r="J57" i="6"/>
  <c r="I57" i="6"/>
  <c r="N60" i="4"/>
  <c r="J60" i="4"/>
  <c r="L60" i="4"/>
  <c r="I60" i="4"/>
  <c r="X57" i="4" s="1"/>
  <c r="M60" i="4"/>
  <c r="AB29" i="4" s="1"/>
  <c r="K60" i="4"/>
  <c r="Z2" i="8"/>
  <c r="Z66" i="8"/>
  <c r="AC46" i="9"/>
  <c r="AC54" i="9"/>
  <c r="AC31" i="9"/>
  <c r="AC28" i="9"/>
  <c r="AC42" i="9"/>
  <c r="AC52" i="9"/>
  <c r="AC50" i="9"/>
  <c r="AC3" i="9"/>
  <c r="AC32" i="9"/>
  <c r="AC19" i="9"/>
  <c r="AC47" i="9"/>
  <c r="AC53" i="9"/>
  <c r="AC17" i="9"/>
  <c r="Y15" i="9"/>
  <c r="Y7" i="9"/>
  <c r="Y24" i="9"/>
  <c r="X23" i="4"/>
  <c r="X50" i="4"/>
  <c r="X5" i="4"/>
  <c r="X70" i="4"/>
  <c r="X17" i="4"/>
  <c r="X73" i="4"/>
  <c r="X41" i="4"/>
  <c r="X90" i="4"/>
  <c r="N42" i="6"/>
  <c r="M42" i="6"/>
  <c r="I42" i="6"/>
  <c r="J42" i="6"/>
  <c r="K42" i="6"/>
  <c r="L42" i="6"/>
  <c r="L24" i="1"/>
  <c r="J24" i="1"/>
  <c r="N24" i="1"/>
  <c r="M24" i="1"/>
  <c r="K24" i="1"/>
  <c r="I24" i="1"/>
  <c r="X99" i="1" s="1"/>
  <c r="J15" i="6"/>
  <c r="K15" i="6"/>
  <c r="M15" i="6"/>
  <c r="I15" i="6"/>
  <c r="X16" i="6" s="1"/>
  <c r="N15" i="6"/>
  <c r="L15" i="6"/>
  <c r="AB21" i="10"/>
  <c r="N37" i="5"/>
  <c r="M37" i="5"/>
  <c r="I37" i="5"/>
  <c r="J37" i="5"/>
  <c r="L37" i="5"/>
  <c r="K37" i="5"/>
  <c r="J8" i="5"/>
  <c r="I8" i="5"/>
  <c r="L8" i="5"/>
  <c r="AA32" i="5" s="1"/>
  <c r="K8" i="5"/>
  <c r="Z10" i="5" s="1"/>
  <c r="N8" i="5"/>
  <c r="M8" i="5"/>
  <c r="Z43" i="5"/>
  <c r="Z9" i="5"/>
  <c r="Z6" i="5"/>
  <c r="Z19" i="5"/>
  <c r="Z44" i="5"/>
  <c r="Z64" i="5"/>
  <c r="Z65" i="5"/>
  <c r="Z38" i="5"/>
  <c r="Z58" i="5"/>
  <c r="Z4" i="5"/>
  <c r="Z47" i="5"/>
  <c r="Z12" i="5"/>
  <c r="Z59" i="5"/>
  <c r="AB84" i="8"/>
  <c r="AB47" i="8"/>
  <c r="AB48" i="8"/>
  <c r="AB14" i="8"/>
  <c r="AB35" i="8"/>
  <c r="AB45" i="8"/>
  <c r="Z30" i="9"/>
  <c r="Z18" i="9"/>
  <c r="Z55" i="9"/>
  <c r="Z3" i="9"/>
  <c r="Z2" i="9"/>
  <c r="Z15" i="9"/>
  <c r="Z41" i="9"/>
  <c r="Z43" i="9"/>
  <c r="Z4" i="9"/>
  <c r="Z6" i="9"/>
  <c r="Z9" i="9"/>
  <c r="Z5" i="9"/>
  <c r="AA10" i="9"/>
  <c r="AA13" i="9"/>
  <c r="AA9" i="9"/>
  <c r="AA3" i="9"/>
  <c r="AA2" i="9"/>
  <c r="AA15" i="9"/>
  <c r="AA5" i="9"/>
  <c r="AA14" i="9"/>
  <c r="AA7" i="9"/>
  <c r="AA6" i="9"/>
  <c r="AA4" i="9"/>
  <c r="AB29" i="1"/>
  <c r="AB119" i="1"/>
  <c r="AB68" i="1"/>
  <c r="AB204" i="1"/>
  <c r="AB129" i="1"/>
  <c r="AB46" i="1"/>
  <c r="AB173" i="1"/>
  <c r="AB106" i="1"/>
  <c r="AB60" i="1"/>
  <c r="AB178" i="1"/>
  <c r="AB126" i="1"/>
  <c r="AB37" i="1"/>
  <c r="AB157" i="1"/>
  <c r="AB94" i="1"/>
  <c r="AB15" i="1"/>
  <c r="AB142" i="1"/>
  <c r="AB65" i="1"/>
  <c r="AB131" i="1"/>
  <c r="AB182" i="1"/>
  <c r="AB53" i="1"/>
  <c r="AB122" i="1"/>
  <c r="AB186" i="1"/>
  <c r="AB17" i="1"/>
  <c r="AB78" i="1"/>
  <c r="AB138" i="1"/>
  <c r="AB3" i="1"/>
  <c r="AB58" i="1"/>
  <c r="AB136" i="1"/>
  <c r="AB181" i="1"/>
  <c r="AB55" i="1"/>
  <c r="AB95" i="1"/>
  <c r="AB175" i="1"/>
  <c r="AB48" i="1"/>
  <c r="AB111" i="1"/>
  <c r="AB168" i="1"/>
  <c r="AB40" i="1"/>
  <c r="AB98" i="1"/>
  <c r="AB163" i="1"/>
  <c r="AB30" i="1"/>
  <c r="AB92" i="1"/>
  <c r="AB154" i="1"/>
  <c r="AB8" i="1"/>
  <c r="AB63" i="1"/>
  <c r="AB140" i="1"/>
  <c r="AB196" i="1"/>
  <c r="AB56" i="1"/>
  <c r="AB99" i="1"/>
  <c r="AB189" i="1"/>
  <c r="AB19" i="1"/>
  <c r="AB71" i="1"/>
  <c r="AB150" i="1"/>
  <c r="AB205" i="1"/>
  <c r="AB118" i="1"/>
  <c r="AB144" i="1"/>
  <c r="AB192" i="1"/>
  <c r="AB66" i="1"/>
  <c r="AB137" i="1"/>
  <c r="AB167" i="1"/>
  <c r="AB44" i="1"/>
  <c r="AB123" i="1"/>
  <c r="AB171" i="1"/>
  <c r="AB50" i="1"/>
  <c r="AB121" i="1"/>
  <c r="AB146" i="1"/>
  <c r="AB22" i="1"/>
  <c r="AB87" i="1"/>
  <c r="AB164" i="1"/>
  <c r="AB13" i="1"/>
  <c r="AB81" i="1"/>
  <c r="AB148" i="1"/>
  <c r="AB5" i="1"/>
  <c r="AB72" i="1"/>
  <c r="AB109" i="1"/>
  <c r="AB190" i="1"/>
  <c r="AB32" i="1"/>
  <c r="AB108" i="1"/>
  <c r="AB176" i="1"/>
  <c r="AB25" i="1"/>
  <c r="AB83" i="1"/>
  <c r="AB149" i="1"/>
  <c r="AB6" i="1"/>
  <c r="AB75" i="1"/>
  <c r="AB128" i="1"/>
  <c r="AB197" i="1"/>
  <c r="AB54" i="1"/>
  <c r="AB134" i="1"/>
  <c r="AB187" i="1"/>
  <c r="AB59" i="1"/>
  <c r="AB115" i="1"/>
  <c r="AB198" i="1"/>
  <c r="AB36" i="1"/>
  <c r="AB91" i="1"/>
  <c r="AB169" i="1"/>
  <c r="AB34" i="1"/>
  <c r="AB93" i="1"/>
  <c r="AB153" i="1"/>
  <c r="AB9" i="1"/>
  <c r="AB73" i="1"/>
  <c r="AB145" i="1"/>
  <c r="AB200" i="1"/>
  <c r="AB28" i="1"/>
  <c r="AB90" i="1"/>
  <c r="AB147" i="1"/>
  <c r="AB20" i="1"/>
  <c r="AB85" i="1"/>
  <c r="AB162" i="1"/>
  <c r="AB10" i="1"/>
  <c r="AB80" i="1"/>
  <c r="AB141" i="1"/>
  <c r="AB206" i="1"/>
  <c r="AB70" i="1"/>
  <c r="AB82" i="1"/>
  <c r="AB193" i="1"/>
  <c r="AB62" i="1"/>
  <c r="AB105" i="1"/>
  <c r="AB194" i="1"/>
  <c r="AB51" i="1"/>
  <c r="AB113" i="1"/>
  <c r="AB159" i="1"/>
  <c r="AB24" i="1"/>
  <c r="AB100" i="1"/>
  <c r="AB165" i="1"/>
  <c r="AB21" i="1"/>
  <c r="AB74" i="1"/>
  <c r="AB156" i="1"/>
  <c r="AB49" i="1"/>
  <c r="AB139" i="1"/>
  <c r="AB188" i="1"/>
  <c r="AB27" i="1"/>
  <c r="AB103" i="1"/>
  <c r="AB161" i="1"/>
  <c r="AB33" i="1"/>
  <c r="AB86" i="1"/>
  <c r="AB155" i="1"/>
  <c r="AB12" i="1"/>
  <c r="AB77" i="1"/>
  <c r="AB135" i="1"/>
  <c r="AB4" i="1"/>
  <c r="AB64" i="1"/>
  <c r="AB114" i="1"/>
  <c r="AB195" i="1"/>
  <c r="AB52" i="1"/>
  <c r="AB127" i="1"/>
  <c r="AB202" i="1"/>
  <c r="AB16" i="1"/>
  <c r="AB120" i="1"/>
  <c r="AB172" i="1"/>
  <c r="AB31" i="1"/>
  <c r="AB101" i="1"/>
  <c r="AB160" i="1"/>
  <c r="AB41" i="1"/>
  <c r="AB97" i="1"/>
  <c r="AB152" i="1"/>
  <c r="AB26" i="1"/>
  <c r="AB110" i="1"/>
  <c r="AB170" i="1"/>
  <c r="AB18" i="1"/>
  <c r="AB79" i="1"/>
  <c r="AB201" i="1"/>
  <c r="AB42" i="1"/>
  <c r="AB107" i="1"/>
  <c r="AB191" i="1"/>
  <c r="AB45" i="1"/>
  <c r="AB89" i="1"/>
  <c r="AB102" i="1"/>
  <c r="AB132" i="1"/>
  <c r="AB7" i="1"/>
  <c r="AB67" i="1"/>
  <c r="AB88" i="1"/>
  <c r="AB166" i="1"/>
  <c r="AB43" i="1"/>
  <c r="AB96" i="1"/>
  <c r="AB61" i="1"/>
  <c r="AB158" i="1"/>
  <c r="AB199" i="1"/>
  <c r="AB76" i="1"/>
  <c r="AB125" i="1"/>
  <c r="AB185" i="1"/>
  <c r="AB69" i="1"/>
  <c r="AB124" i="1"/>
  <c r="AB177" i="1"/>
  <c r="AB14" i="1"/>
  <c r="AB130" i="1"/>
  <c r="AB112" i="1"/>
  <c r="AB180" i="1"/>
  <c r="AB184" i="1"/>
  <c r="AB23" i="1"/>
  <c r="AB151" i="1"/>
  <c r="X52" i="6"/>
  <c r="X31" i="6"/>
  <c r="X41" i="6"/>
  <c r="X19" i="6"/>
  <c r="X33" i="6"/>
  <c r="X26" i="6"/>
  <c r="X15" i="6"/>
  <c r="X10" i="6"/>
  <c r="X18" i="6"/>
  <c r="X14" i="6"/>
  <c r="X12" i="6"/>
  <c r="X32" i="6"/>
  <c r="X24" i="6"/>
  <c r="Y29" i="4"/>
  <c r="Y88" i="4"/>
  <c r="Y2" i="4"/>
  <c r="Y25" i="4"/>
  <c r="Y39" i="4"/>
  <c r="Y60" i="4"/>
  <c r="Y63" i="4"/>
  <c r="Y4" i="4"/>
  <c r="Y22" i="4"/>
  <c r="Y80" i="4"/>
  <c r="Y45" i="4"/>
  <c r="Y98" i="4"/>
  <c r="Y47" i="4"/>
  <c r="Y51" i="4"/>
  <c r="Y13" i="4"/>
  <c r="Y64" i="4"/>
  <c r="Y53" i="4"/>
  <c r="Y15" i="4"/>
  <c r="Y16" i="4"/>
  <c r="Y52" i="4"/>
  <c r="Y3" i="4"/>
  <c r="Y6" i="4"/>
  <c r="Y57" i="4"/>
  <c r="Y66" i="4"/>
  <c r="Y68" i="4"/>
  <c r="Y94" i="4"/>
  <c r="Y55" i="4"/>
  <c r="Y62" i="4"/>
  <c r="Y91" i="4"/>
  <c r="Y21" i="4"/>
  <c r="Y101" i="4"/>
  <c r="Y36" i="4"/>
  <c r="Y41" i="4"/>
  <c r="Y73" i="4"/>
  <c r="Y44" i="4"/>
  <c r="Y65" i="4"/>
  <c r="Y46" i="4"/>
  <c r="Y35" i="4"/>
  <c r="AB27" i="8" l="1"/>
  <c r="AB49" i="8"/>
  <c r="AB26" i="8"/>
  <c r="AB93" i="8"/>
  <c r="AB69" i="8"/>
  <c r="AB13" i="8"/>
  <c r="Z73" i="8"/>
  <c r="Z68" i="8"/>
  <c r="X62" i="8"/>
  <c r="AA77" i="8"/>
  <c r="AA95" i="8"/>
  <c r="Z85" i="8"/>
  <c r="X80" i="8"/>
  <c r="Y59" i="8"/>
  <c r="AC36" i="8"/>
  <c r="AA2" i="8"/>
  <c r="AB40" i="8"/>
  <c r="AB78" i="8"/>
  <c r="AB44" i="8"/>
  <c r="AB31" i="8"/>
  <c r="AB8" i="8"/>
  <c r="AB94" i="8"/>
  <c r="AB19" i="8"/>
  <c r="Z61" i="8"/>
  <c r="Z89" i="8"/>
  <c r="X78" i="8"/>
  <c r="AB24" i="8"/>
  <c r="AB6" i="8"/>
  <c r="AB71" i="8"/>
  <c r="AB43" i="8"/>
  <c r="Z54" i="8"/>
  <c r="Z86" i="8"/>
  <c r="Z62" i="8"/>
  <c r="AC27" i="8"/>
  <c r="Y90" i="8"/>
  <c r="AB28" i="8"/>
  <c r="AB88" i="8"/>
  <c r="AB91" i="8"/>
  <c r="AB81" i="8"/>
  <c r="AB34" i="8"/>
  <c r="AB72" i="8"/>
  <c r="AB74" i="8"/>
  <c r="AB87" i="8"/>
  <c r="AB18" i="8"/>
  <c r="AB85" i="8"/>
  <c r="AB37" i="8"/>
  <c r="AB92" i="8"/>
  <c r="Z91" i="8"/>
  <c r="Z57" i="8"/>
  <c r="Z82" i="8"/>
  <c r="Z88" i="8"/>
  <c r="X71" i="8"/>
  <c r="X56" i="8"/>
  <c r="X63" i="8"/>
  <c r="AA79" i="8"/>
  <c r="AA92" i="8"/>
  <c r="AB64" i="8"/>
  <c r="AB76" i="8"/>
  <c r="AB66" i="8"/>
  <c r="AB41" i="8"/>
  <c r="AB33" i="8"/>
  <c r="AB10" i="8"/>
  <c r="AB51" i="8"/>
  <c r="AB3" i="8"/>
  <c r="AB4" i="8"/>
  <c r="AB17" i="8"/>
  <c r="AB29" i="8"/>
  <c r="AB36" i="8"/>
  <c r="AB86" i="8"/>
  <c r="AB89" i="8"/>
  <c r="AB12" i="8"/>
  <c r="AB11" i="8"/>
  <c r="AB42" i="8"/>
  <c r="AB54" i="8"/>
  <c r="AB32" i="8"/>
  <c r="AB56" i="8"/>
  <c r="AB55" i="8"/>
  <c r="AB21" i="8"/>
  <c r="AB20" i="8"/>
  <c r="AB39" i="8"/>
  <c r="Z65" i="8"/>
  <c r="Z59" i="8"/>
  <c r="Z94" i="8"/>
  <c r="Z60" i="8"/>
  <c r="Z84" i="8"/>
  <c r="Z78" i="8"/>
  <c r="Z56" i="8"/>
  <c r="Z63" i="8"/>
  <c r="Z72" i="8"/>
  <c r="X89" i="8"/>
  <c r="X60" i="8"/>
  <c r="X59" i="8"/>
  <c r="X92" i="8"/>
  <c r="AA60" i="8"/>
  <c r="AA72" i="8"/>
  <c r="AA76" i="8"/>
  <c r="AA78" i="8"/>
  <c r="AA74" i="8"/>
  <c r="AC72" i="8"/>
  <c r="G72" i="8" s="1"/>
  <c r="AC22" i="8"/>
  <c r="X91" i="8"/>
  <c r="AC73" i="8"/>
  <c r="AA71" i="8"/>
  <c r="Y92" i="8"/>
  <c r="AB77" i="8"/>
  <c r="AB53" i="8"/>
  <c r="AB7" i="8"/>
  <c r="AB67" i="8"/>
  <c r="AB60" i="8"/>
  <c r="AB83" i="8"/>
  <c r="AB5" i="8"/>
  <c r="AB30" i="8"/>
  <c r="AB80" i="8"/>
  <c r="AB82" i="8"/>
  <c r="AB46" i="8"/>
  <c r="AB73" i="8"/>
  <c r="Z74" i="8"/>
  <c r="Z90" i="8"/>
  <c r="Z58" i="8"/>
  <c r="Z93" i="8"/>
  <c r="X54" i="8"/>
  <c r="X72" i="8"/>
  <c r="AA58" i="8"/>
  <c r="AA91" i="8"/>
  <c r="AB65" i="8"/>
  <c r="AB38" i="8"/>
  <c r="AB9" i="8"/>
  <c r="AB75" i="8"/>
  <c r="AB58" i="8"/>
  <c r="AB23" i="8"/>
  <c r="AB59" i="8"/>
  <c r="AB25" i="8"/>
  <c r="AB79" i="8"/>
  <c r="AB2" i="8"/>
  <c r="AB50" i="8"/>
  <c r="AB62" i="8"/>
  <c r="AB63" i="8"/>
  <c r="AB15" i="8"/>
  <c r="AB95" i="8"/>
  <c r="AB68" i="8"/>
  <c r="AB61" i="8"/>
  <c r="AB57" i="8"/>
  <c r="AB90" i="8"/>
  <c r="AB52" i="8"/>
  <c r="AB22" i="8"/>
  <c r="AB70" i="8"/>
  <c r="Z67" i="8"/>
  <c r="Z80" i="8"/>
  <c r="Z87" i="8"/>
  <c r="Z77" i="8"/>
  <c r="Z75" i="8"/>
  <c r="Z70" i="8"/>
  <c r="Z92" i="8"/>
  <c r="Z55" i="8"/>
  <c r="X74" i="8"/>
  <c r="X87" i="8"/>
  <c r="X64" i="8"/>
  <c r="X66" i="8"/>
  <c r="AA56" i="8"/>
  <c r="AA80" i="8"/>
  <c r="AA68" i="8"/>
  <c r="AA87" i="8"/>
  <c r="AC92" i="8"/>
  <c r="AC81" i="8"/>
  <c r="AA83" i="8"/>
  <c r="AA83" i="1"/>
  <c r="AB20" i="4"/>
  <c r="AB89" i="4"/>
  <c r="Z48" i="5"/>
  <c r="X11" i="4"/>
  <c r="Y59" i="4"/>
  <c r="AB17" i="4"/>
  <c r="AC20" i="17"/>
  <c r="AC7" i="17"/>
  <c r="AC15" i="17"/>
  <c r="AC9" i="17"/>
  <c r="X72" i="1"/>
  <c r="AB57" i="4"/>
  <c r="AA65" i="8"/>
  <c r="AA90" i="8"/>
  <c r="Y54" i="8"/>
  <c r="Y74" i="8"/>
  <c r="Y83" i="8"/>
  <c r="AC42" i="8"/>
  <c r="AC49" i="8"/>
  <c r="AC14" i="8"/>
  <c r="S14" i="8" s="1"/>
  <c r="AC16" i="8"/>
  <c r="S16" i="8" s="1"/>
  <c r="AC71" i="8"/>
  <c r="AC12" i="10"/>
  <c r="AC4" i="10"/>
  <c r="Z10" i="10"/>
  <c r="AB16" i="10"/>
  <c r="Z23" i="9"/>
  <c r="Z7" i="9"/>
  <c r="Z29" i="9"/>
  <c r="Z49" i="9"/>
  <c r="Z17" i="9"/>
  <c r="Y18" i="5"/>
  <c r="AB84" i="1"/>
  <c r="X68" i="4"/>
  <c r="X40" i="4"/>
  <c r="X64" i="4"/>
  <c r="Y13" i="9"/>
  <c r="Y3" i="9"/>
  <c r="AC20" i="9"/>
  <c r="AC7" i="9"/>
  <c r="AC22" i="9"/>
  <c r="AC34" i="9"/>
  <c r="AC18" i="9"/>
  <c r="AC2" i="9"/>
  <c r="AC37" i="9"/>
  <c r="AA65" i="4"/>
  <c r="AB25" i="17"/>
  <c r="AB2" i="17"/>
  <c r="AB20" i="17"/>
  <c r="AB8" i="9"/>
  <c r="Z9" i="10"/>
  <c r="AC27" i="10"/>
  <c r="AC23" i="17"/>
  <c r="AC19" i="17"/>
  <c r="AC6" i="17"/>
  <c r="AB48" i="4"/>
  <c r="X83" i="8"/>
  <c r="X82" i="8"/>
  <c r="X65" i="8"/>
  <c r="X94" i="8"/>
  <c r="X95" i="8"/>
  <c r="X70" i="8"/>
  <c r="X76" i="8"/>
  <c r="X57" i="8"/>
  <c r="X61" i="8"/>
  <c r="X79" i="8"/>
  <c r="AA70" i="8"/>
  <c r="AA61" i="8"/>
  <c r="AA54" i="8"/>
  <c r="AA69" i="8"/>
  <c r="AA67" i="8"/>
  <c r="AA94" i="8"/>
  <c r="AA85" i="8"/>
  <c r="AA93" i="8"/>
  <c r="AA63" i="8"/>
  <c r="AA81" i="8"/>
  <c r="Y62" i="8"/>
  <c r="Y95" i="8"/>
  <c r="Y87" i="8"/>
  <c r="AC37" i="8"/>
  <c r="AC10" i="8"/>
  <c r="G10" i="8" s="1"/>
  <c r="AC93" i="8"/>
  <c r="AC58" i="8"/>
  <c r="AC18" i="8"/>
  <c r="G18" i="8" s="1"/>
  <c r="AB9" i="10"/>
  <c r="Z4" i="10"/>
  <c r="AC26" i="10"/>
  <c r="AC21" i="10"/>
  <c r="AA9" i="10"/>
  <c r="Y20" i="10"/>
  <c r="AB26" i="10"/>
  <c r="X20" i="10"/>
  <c r="Z2" i="10"/>
  <c r="Z13" i="9"/>
  <c r="Z14" i="9"/>
  <c r="Z44" i="9"/>
  <c r="Z24" i="9"/>
  <c r="X58" i="4"/>
  <c r="X21" i="4"/>
  <c r="Y2" i="9"/>
  <c r="Y9" i="9"/>
  <c r="AC23" i="9"/>
  <c r="AC48" i="9"/>
  <c r="AC13" i="9"/>
  <c r="AC25" i="9"/>
  <c r="AC8" i="9"/>
  <c r="AB13" i="17"/>
  <c r="AB11" i="17"/>
  <c r="AB19" i="17"/>
  <c r="Z171" i="1"/>
  <c r="Y127" i="1"/>
  <c r="AC19" i="10"/>
  <c r="AC5" i="17"/>
  <c r="AC18" i="17"/>
  <c r="AC10" i="17"/>
  <c r="AB8" i="17"/>
  <c r="X55" i="8"/>
  <c r="X86" i="8"/>
  <c r="X88" i="8"/>
  <c r="X68" i="8"/>
  <c r="X77" i="8"/>
  <c r="X75" i="8"/>
  <c r="X90" i="8"/>
  <c r="X85" i="8"/>
  <c r="X81" i="8"/>
  <c r="AA88" i="8"/>
  <c r="AA55" i="8"/>
  <c r="AA75" i="8"/>
  <c r="AA59" i="8"/>
  <c r="AA62" i="8"/>
  <c r="AA64" i="8"/>
  <c r="AA66" i="8"/>
  <c r="AA86" i="8"/>
  <c r="Y88" i="8"/>
  <c r="AC70" i="8"/>
  <c r="AC79" i="8"/>
  <c r="G79" i="8" s="1"/>
  <c r="AC24" i="8"/>
  <c r="S24" i="8" s="1"/>
  <c r="AC30" i="8"/>
  <c r="AC74" i="8"/>
  <c r="AB17" i="10"/>
  <c r="AC16" i="10"/>
  <c r="AC15" i="10"/>
  <c r="Y78" i="8"/>
  <c r="AC47" i="8"/>
  <c r="S47" i="8" s="1"/>
  <c r="AA2" i="10"/>
  <c r="Z79" i="5"/>
  <c r="Z46" i="5"/>
  <c r="Z22" i="5"/>
  <c r="Z41" i="5"/>
  <c r="Z33" i="5"/>
  <c r="Z76" i="5"/>
  <c r="Z18" i="5"/>
  <c r="Z7" i="5"/>
  <c r="Z39" i="5"/>
  <c r="Z67" i="5"/>
  <c r="Z25" i="5"/>
  <c r="Z31" i="5"/>
  <c r="AB21" i="5"/>
  <c r="X22" i="5"/>
  <c r="Z27" i="5"/>
  <c r="Z34" i="5"/>
  <c r="Z40" i="5"/>
  <c r="Z2" i="5"/>
  <c r="Z17" i="5"/>
  <c r="Z36" i="5"/>
  <c r="Z45" i="5"/>
  <c r="Z56" i="5"/>
  <c r="Z50" i="5"/>
  <c r="Z71" i="5"/>
  <c r="Z37" i="5"/>
  <c r="Z74" i="5"/>
  <c r="Z15" i="5"/>
  <c r="AC22" i="5"/>
  <c r="Z13" i="5"/>
  <c r="Z26" i="5"/>
  <c r="Z16" i="5"/>
  <c r="Z32" i="5"/>
  <c r="Z23" i="5"/>
  <c r="Z24" i="5"/>
  <c r="Z54" i="5"/>
  <c r="Z3" i="5"/>
  <c r="Z5" i="5"/>
  <c r="Z8" i="5"/>
  <c r="Z14" i="5"/>
  <c r="Z61" i="5"/>
  <c r="X48" i="6"/>
  <c r="X29" i="6"/>
  <c r="X44" i="6"/>
  <c r="X4" i="6"/>
  <c r="X6" i="6"/>
  <c r="X3" i="6"/>
  <c r="X17" i="6"/>
  <c r="AB42" i="6"/>
  <c r="X63" i="6"/>
  <c r="X2" i="6"/>
  <c r="X64" i="6"/>
  <c r="X13" i="6"/>
  <c r="X25" i="6"/>
  <c r="AA15" i="6"/>
  <c r="Z52" i="6"/>
  <c r="AB59" i="6"/>
  <c r="AC42" i="6"/>
  <c r="Y3" i="6"/>
  <c r="Y67" i="4"/>
  <c r="Y5" i="4"/>
  <c r="Y89" i="4"/>
  <c r="Y28" i="4"/>
  <c r="Y61" i="4"/>
  <c r="Y75" i="4"/>
  <c r="Y70" i="4"/>
  <c r="Y76" i="4"/>
  <c r="Y8" i="4"/>
  <c r="Y90" i="4"/>
  <c r="Y30" i="4"/>
  <c r="Y19" i="4"/>
  <c r="Y92" i="4"/>
  <c r="Y56" i="4"/>
  <c r="Y33" i="4"/>
  <c r="Y40" i="4"/>
  <c r="Y11" i="4"/>
  <c r="Y27" i="4"/>
  <c r="Y7" i="4"/>
  <c r="Y93" i="4"/>
  <c r="X55" i="4"/>
  <c r="X6" i="4"/>
  <c r="X26" i="4"/>
  <c r="X75" i="4"/>
  <c r="X74" i="4"/>
  <c r="X79" i="4"/>
  <c r="X65" i="4"/>
  <c r="X67" i="4"/>
  <c r="X16" i="4"/>
  <c r="X62" i="4"/>
  <c r="X89" i="4"/>
  <c r="X76" i="4"/>
  <c r="X27" i="4"/>
  <c r="X25" i="4"/>
  <c r="X35" i="4"/>
  <c r="Z27" i="4"/>
  <c r="AB4" i="4"/>
  <c r="AB19" i="4"/>
  <c r="AB39" i="4"/>
  <c r="AB66" i="4"/>
  <c r="AB62" i="4"/>
  <c r="AB77" i="4"/>
  <c r="X44" i="4"/>
  <c r="X98" i="4"/>
  <c r="X53" i="4"/>
  <c r="X93" i="4"/>
  <c r="X36" i="4"/>
  <c r="X2" i="4"/>
  <c r="X33" i="4"/>
  <c r="X61" i="4"/>
  <c r="X45" i="4"/>
  <c r="X15" i="4"/>
  <c r="X9" i="4"/>
  <c r="X46" i="4"/>
  <c r="X81" i="4"/>
  <c r="X88" i="4"/>
  <c r="X59" i="4"/>
  <c r="AB10" i="4"/>
  <c r="AC68" i="4"/>
  <c r="AB49" i="4"/>
  <c r="AB61" i="4"/>
  <c r="AB18" i="4"/>
  <c r="AB16" i="4"/>
  <c r="AB14" i="4"/>
  <c r="AB87" i="4"/>
  <c r="Y72" i="4"/>
  <c r="Y23" i="4"/>
  <c r="Y10" i="4"/>
  <c r="Y58" i="4"/>
  <c r="Y48" i="4"/>
  <c r="Y32" i="4"/>
  <c r="Y81" i="4"/>
  <c r="Y42" i="4"/>
  <c r="Y26" i="4"/>
  <c r="Y79" i="4"/>
  <c r="Y17" i="4"/>
  <c r="Y74" i="4"/>
  <c r="Y14" i="4"/>
  <c r="Y18" i="4"/>
  <c r="Y31" i="4"/>
  <c r="Y84" i="4"/>
  <c r="Y37" i="4"/>
  <c r="Y78" i="4"/>
  <c r="Y20" i="4"/>
  <c r="Y9" i="4"/>
  <c r="Y50" i="4"/>
  <c r="X10" i="4"/>
  <c r="X28" i="4"/>
  <c r="X37" i="4"/>
  <c r="X92" i="4"/>
  <c r="X3" i="4"/>
  <c r="X32" i="4"/>
  <c r="X63" i="4"/>
  <c r="X47" i="4"/>
  <c r="X29" i="4"/>
  <c r="X22" i="4"/>
  <c r="X4" i="4"/>
  <c r="X91" i="4"/>
  <c r="X39" i="4"/>
  <c r="X18" i="4"/>
  <c r="X20" i="4"/>
  <c r="AB83" i="4"/>
  <c r="AB75" i="4"/>
  <c r="AB51" i="4"/>
  <c r="AB23" i="4"/>
  <c r="AB24" i="4"/>
  <c r="Y85" i="8"/>
  <c r="Y81" i="8"/>
  <c r="Y65" i="8"/>
  <c r="Y89" i="8"/>
  <c r="Y82" i="8"/>
  <c r="Y57" i="8"/>
  <c r="Y63" i="8"/>
  <c r="Y69" i="8"/>
  <c r="AC87" i="8"/>
  <c r="AC7" i="8"/>
  <c r="AC53" i="8"/>
  <c r="AC26" i="8"/>
  <c r="S26" i="8" s="1"/>
  <c r="AC38" i="8"/>
  <c r="AC33" i="8"/>
  <c r="AC12" i="8"/>
  <c r="AC50" i="8"/>
  <c r="AC11" i="8"/>
  <c r="AC25" i="8"/>
  <c r="AC86" i="8"/>
  <c r="S86" i="8" s="1"/>
  <c r="AC66" i="8"/>
  <c r="AC41" i="8"/>
  <c r="AC2" i="8"/>
  <c r="AC3" i="8"/>
  <c r="S3" i="8" s="1"/>
  <c r="AC52" i="8"/>
  <c r="G52" i="8" s="1"/>
  <c r="AC20" i="8"/>
  <c r="AC89" i="8"/>
  <c r="AC23" i="8"/>
  <c r="S23" i="8" s="1"/>
  <c r="AC44" i="8"/>
  <c r="S44" i="8" s="1"/>
  <c r="AC62" i="8"/>
  <c r="S62" i="8" s="1"/>
  <c r="AC65" i="8"/>
  <c r="AC94" i="8"/>
  <c r="S94" i="8" s="1"/>
  <c r="AC91" i="8"/>
  <c r="S91" i="8" s="1"/>
  <c r="Y67" i="8"/>
  <c r="Y86" i="8"/>
  <c r="Y72" i="8"/>
  <c r="Y61" i="8"/>
  <c r="Y75" i="8"/>
  <c r="Y58" i="8"/>
  <c r="Y79" i="8"/>
  <c r="Y55" i="8"/>
  <c r="Y80" i="8"/>
  <c r="Y64" i="8"/>
  <c r="AC64" i="8"/>
  <c r="S64" i="8" s="1"/>
  <c r="AC17" i="8"/>
  <c r="G17" i="8" s="1"/>
  <c r="AC90" i="8"/>
  <c r="AC83" i="8"/>
  <c r="AC21" i="8"/>
  <c r="AC34" i="8"/>
  <c r="W34" i="8" s="1"/>
  <c r="AC46" i="8"/>
  <c r="AC82" i="8"/>
  <c r="AC55" i="8"/>
  <c r="S55" i="8" s="1"/>
  <c r="AC80" i="8"/>
  <c r="G80" i="8" s="1"/>
  <c r="AC69" i="8"/>
  <c r="AC4" i="8"/>
  <c r="AC95" i="8"/>
  <c r="AC51" i="8"/>
  <c r="AC88" i="8"/>
  <c r="AC84" i="8"/>
  <c r="AC40" i="8"/>
  <c r="W40" i="8" s="1"/>
  <c r="AC15" i="8"/>
  <c r="S15" i="8" s="1"/>
  <c r="AC8" i="8"/>
  <c r="AC31" i="8"/>
  <c r="AC45" i="8"/>
  <c r="S45" i="8" s="1"/>
  <c r="AC57" i="8"/>
  <c r="W57" i="8" s="1"/>
  <c r="AC60" i="8"/>
  <c r="AC19" i="8"/>
  <c r="Y60" i="8"/>
  <c r="Y76" i="8"/>
  <c r="Y71" i="8"/>
  <c r="Y94" i="8"/>
  <c r="Y91" i="8"/>
  <c r="Y66" i="8"/>
  <c r="Y56" i="8"/>
  <c r="Y68" i="8"/>
  <c r="Y70" i="8"/>
  <c r="AC6" i="8"/>
  <c r="S6" i="8" s="1"/>
  <c r="AC78" i="8"/>
  <c r="R78" i="8" s="1"/>
  <c r="AC9" i="8"/>
  <c r="AC56" i="8"/>
  <c r="S56" i="8" s="1"/>
  <c r="AC63" i="8"/>
  <c r="G63" i="8" s="1"/>
  <c r="AC77" i="8"/>
  <c r="AC59" i="8"/>
  <c r="AC85" i="8"/>
  <c r="W85" i="8" s="1"/>
  <c r="AC67" i="8"/>
  <c r="W67" i="8" s="1"/>
  <c r="AC32" i="8"/>
  <c r="AC48" i="8"/>
  <c r="AC35" i="8"/>
  <c r="S35" i="8" s="1"/>
  <c r="AC29" i="8"/>
  <c r="AC75" i="8"/>
  <c r="S75" i="8" s="1"/>
  <c r="AC61" i="8"/>
  <c r="G61" i="8" s="1"/>
  <c r="AC43" i="8"/>
  <c r="S43" i="8" s="1"/>
  <c r="AC28" i="8"/>
  <c r="G28" i="8" s="1"/>
  <c r="AC76" i="8"/>
  <c r="AC54" i="8"/>
  <c r="AC68" i="8"/>
  <c r="S68" i="8" s="1"/>
  <c r="AC5" i="8"/>
  <c r="AC13" i="8"/>
  <c r="W13" i="8" s="1"/>
  <c r="AC36" i="9"/>
  <c r="Y10" i="10"/>
  <c r="AB20" i="10"/>
  <c r="AB28" i="10"/>
  <c r="G28" i="10" s="1"/>
  <c r="AB12" i="10"/>
  <c r="AB13" i="10"/>
  <c r="AB6" i="10"/>
  <c r="AA26" i="10"/>
  <c r="Z14" i="10"/>
  <c r="Z7" i="10"/>
  <c r="AB7" i="10"/>
  <c r="AB14" i="10"/>
  <c r="AB5" i="10"/>
  <c r="S26" i="10"/>
  <c r="Y7" i="10"/>
  <c r="AB19" i="10"/>
  <c r="AB18" i="10"/>
  <c r="S18" i="10" s="1"/>
  <c r="Y4" i="10"/>
  <c r="Y2" i="10"/>
  <c r="Y9" i="10"/>
  <c r="Y14" i="10"/>
  <c r="Y26" i="10"/>
  <c r="X10" i="10"/>
  <c r="X9" i="10"/>
  <c r="X26" i="10"/>
  <c r="X2" i="10"/>
  <c r="AB4" i="10"/>
  <c r="AB24" i="10"/>
  <c r="W24" i="10" s="1"/>
  <c r="X7" i="10"/>
  <c r="AB23" i="10"/>
  <c r="AB15" i="10"/>
  <c r="AB10" i="10"/>
  <c r="S16" i="10"/>
  <c r="AB27" i="10"/>
  <c r="AA20" i="10"/>
  <c r="AA7" i="10"/>
  <c r="AA10" i="10"/>
  <c r="AA4" i="10"/>
  <c r="AC14" i="10"/>
  <c r="AC5" i="10"/>
  <c r="W5" i="10" s="1"/>
  <c r="AC17" i="10"/>
  <c r="AC3" i="10"/>
  <c r="AC9" i="10"/>
  <c r="AC11" i="10"/>
  <c r="S11" i="10" s="1"/>
  <c r="AC13" i="10"/>
  <c r="AC20" i="10"/>
  <c r="AC8" i="10"/>
  <c r="AC10" i="10"/>
  <c r="AC25" i="10"/>
  <c r="AC6" i="10"/>
  <c r="AC7" i="10"/>
  <c r="AC23" i="10"/>
  <c r="S8" i="9"/>
  <c r="W8" i="9"/>
  <c r="R8" i="9"/>
  <c r="G8" i="9"/>
  <c r="W42" i="6"/>
  <c r="AB2" i="1"/>
  <c r="AB133" i="1"/>
  <c r="AB104" i="1"/>
  <c r="AB38" i="1"/>
  <c r="AB203" i="1"/>
  <c r="AB117" i="1"/>
  <c r="AB57" i="1"/>
  <c r="AB11" i="1"/>
  <c r="AB179" i="1"/>
  <c r="S65" i="8"/>
  <c r="G65" i="8"/>
  <c r="R65" i="8"/>
  <c r="W65" i="8"/>
  <c r="S38" i="8"/>
  <c r="W38" i="8"/>
  <c r="S9" i="8"/>
  <c r="R75" i="8"/>
  <c r="S58" i="8"/>
  <c r="W58" i="8"/>
  <c r="R58" i="8"/>
  <c r="G58" i="8"/>
  <c r="R23" i="8"/>
  <c r="S59" i="8"/>
  <c r="S25" i="8"/>
  <c r="G25" i="8"/>
  <c r="W25" i="8"/>
  <c r="R25" i="8"/>
  <c r="S79" i="8"/>
  <c r="W79" i="8"/>
  <c r="S2" i="8"/>
  <c r="W2" i="8"/>
  <c r="S50" i="8"/>
  <c r="R62" i="8"/>
  <c r="W62" i="8"/>
  <c r="G62" i="8"/>
  <c r="R15" i="8"/>
  <c r="W95" i="8"/>
  <c r="W61" i="8"/>
  <c r="S90" i="8"/>
  <c r="R52" i="8"/>
  <c r="S22" i="8"/>
  <c r="G22" i="8"/>
  <c r="R22" i="8"/>
  <c r="W22" i="8"/>
  <c r="S70" i="8"/>
  <c r="G70" i="8"/>
  <c r="S40" i="8"/>
  <c r="G40" i="8"/>
  <c r="S21" i="10"/>
  <c r="W21" i="10"/>
  <c r="G21" i="10"/>
  <c r="R21" i="10"/>
  <c r="X7" i="4"/>
  <c r="X78" i="4"/>
  <c r="X101" i="4"/>
  <c r="X30" i="4"/>
  <c r="X94" i="4"/>
  <c r="X72" i="4"/>
  <c r="X60" i="4"/>
  <c r="X66" i="4"/>
  <c r="X13" i="4"/>
  <c r="X48" i="4"/>
  <c r="AB34" i="6"/>
  <c r="AB48" i="6"/>
  <c r="AB44" i="6"/>
  <c r="AB64" i="6"/>
  <c r="AB62" i="6"/>
  <c r="AB26" i="6"/>
  <c r="AB55" i="6"/>
  <c r="AB56" i="6"/>
  <c r="AB11" i="6"/>
  <c r="AB68" i="6"/>
  <c r="AB19" i="6"/>
  <c r="AB37" i="6"/>
  <c r="AB2" i="6"/>
  <c r="AB15" i="6"/>
  <c r="AB70" i="6"/>
  <c r="AB52" i="6"/>
  <c r="AB27" i="6"/>
  <c r="AB69" i="6"/>
  <c r="X36" i="1"/>
  <c r="X13" i="1"/>
  <c r="X140" i="1"/>
  <c r="X100" i="1"/>
  <c r="X81" i="1"/>
  <c r="X2" i="1"/>
  <c r="X42" i="1"/>
  <c r="X101" i="1"/>
  <c r="X10" i="1"/>
  <c r="X126" i="1"/>
  <c r="X3" i="1"/>
  <c r="X5" i="1"/>
  <c r="X78" i="1"/>
  <c r="X64" i="1"/>
  <c r="X93" i="1"/>
  <c r="X30" i="1"/>
  <c r="X51" i="1"/>
  <c r="X35" i="1"/>
  <c r="X82" i="1"/>
  <c r="X127" i="1"/>
  <c r="X91" i="1"/>
  <c r="X77" i="1"/>
  <c r="X123" i="1"/>
  <c r="X102" i="1"/>
  <c r="Y5" i="9"/>
  <c r="Y46" i="9"/>
  <c r="Y14" i="9"/>
  <c r="AC5" i="9"/>
  <c r="AC21" i="9"/>
  <c r="AC40" i="9"/>
  <c r="AC11" i="9"/>
  <c r="AC33" i="9"/>
  <c r="AC45" i="9"/>
  <c r="AC41" i="9"/>
  <c r="AC35" i="9"/>
  <c r="AC14" i="9"/>
  <c r="AC43" i="9"/>
  <c r="AC38" i="9"/>
  <c r="AC12" i="9"/>
  <c r="AC15" i="9"/>
  <c r="AC27" i="9"/>
  <c r="AC36" i="5"/>
  <c r="AC4" i="5"/>
  <c r="AC69" i="5"/>
  <c r="AC53" i="5"/>
  <c r="AC26" i="5"/>
  <c r="AC45" i="5"/>
  <c r="AC10" i="5"/>
  <c r="AC57" i="5"/>
  <c r="AC47" i="5"/>
  <c r="AC9" i="5"/>
  <c r="AC61" i="5"/>
  <c r="AC63" i="5"/>
  <c r="AC76" i="5"/>
  <c r="AC60" i="5"/>
  <c r="AC80" i="5"/>
  <c r="AC42" i="5"/>
  <c r="AC59" i="5"/>
  <c r="AC72" i="5"/>
  <c r="AC50" i="5"/>
  <c r="AC75" i="5"/>
  <c r="AB9" i="17"/>
  <c r="AB18" i="17"/>
  <c r="AB14" i="17"/>
  <c r="AB26" i="17"/>
  <c r="AB3" i="17"/>
  <c r="AB16" i="17"/>
  <c r="S25" i="10"/>
  <c r="W25" i="10"/>
  <c r="R25" i="10"/>
  <c r="G25" i="10"/>
  <c r="G11" i="10"/>
  <c r="AC27" i="17"/>
  <c r="AC16" i="17"/>
  <c r="AC14" i="17"/>
  <c r="AC12" i="17"/>
  <c r="AC22" i="17"/>
  <c r="AC28" i="17"/>
  <c r="AC13" i="17"/>
  <c r="S8" i="10"/>
  <c r="W8" i="10"/>
  <c r="R8" i="10"/>
  <c r="G8" i="10"/>
  <c r="AB90" i="4"/>
  <c r="AB28" i="4"/>
  <c r="AB25" i="4"/>
  <c r="AB85" i="4"/>
  <c r="AB92" i="4"/>
  <c r="AB104" i="4"/>
  <c r="AB15" i="4"/>
  <c r="AB111" i="4"/>
  <c r="AB70" i="4"/>
  <c r="AB33" i="4"/>
  <c r="AB26" i="4"/>
  <c r="AB21" i="4"/>
  <c r="AB86" i="4"/>
  <c r="AB108" i="4"/>
  <c r="AB59" i="4"/>
  <c r="AB67" i="4"/>
  <c r="AB7" i="4"/>
  <c r="AB110" i="4"/>
  <c r="AB5" i="4"/>
  <c r="AB97" i="4"/>
  <c r="AB88" i="4"/>
  <c r="AB30" i="4"/>
  <c r="AB54" i="4"/>
  <c r="AB71" i="4"/>
  <c r="AB101" i="4"/>
  <c r="AB47" i="4"/>
  <c r="AB109" i="4"/>
  <c r="AB40" i="4"/>
  <c r="AA74" i="4"/>
  <c r="AA57" i="4"/>
  <c r="AA37" i="4"/>
  <c r="AA62" i="4"/>
  <c r="AA84" i="4"/>
  <c r="AA98" i="4"/>
  <c r="AA46" i="4"/>
  <c r="AA50" i="4"/>
  <c r="AA52" i="4"/>
  <c r="AA79" i="4"/>
  <c r="AA41" i="4"/>
  <c r="AA30" i="4"/>
  <c r="AA13" i="4"/>
  <c r="AA63" i="4"/>
  <c r="AA31" i="4"/>
  <c r="AA28" i="4"/>
  <c r="AA15" i="4"/>
  <c r="AA72" i="4"/>
  <c r="AA8" i="4"/>
  <c r="AA10" i="4"/>
  <c r="Y14" i="6"/>
  <c r="Y16" i="6"/>
  <c r="Y4" i="6"/>
  <c r="Y12" i="6"/>
  <c r="Y48" i="6"/>
  <c r="Y6" i="6"/>
  <c r="AC7" i="6"/>
  <c r="AC38" i="6"/>
  <c r="AC23" i="6"/>
  <c r="AC20" i="6"/>
  <c r="AC17" i="6"/>
  <c r="AC30" i="6"/>
  <c r="AC45" i="6"/>
  <c r="AC67" i="6"/>
  <c r="AC10" i="6"/>
  <c r="AC6" i="6"/>
  <c r="AC21" i="6"/>
  <c r="AC8" i="6"/>
  <c r="AC52" i="6"/>
  <c r="AC32" i="6"/>
  <c r="AC48" i="6"/>
  <c r="AC12" i="6"/>
  <c r="AC36" i="6"/>
  <c r="AC34" i="6"/>
  <c r="Z28" i="1"/>
  <c r="Z163" i="1"/>
  <c r="Z55" i="1"/>
  <c r="Z129" i="1"/>
  <c r="Z94" i="1"/>
  <c r="Z140" i="1"/>
  <c r="Z46" i="1"/>
  <c r="Z19" i="1"/>
  <c r="Z131" i="1"/>
  <c r="Z126" i="1"/>
  <c r="Z32" i="1"/>
  <c r="Z59" i="1"/>
  <c r="Z57" i="1"/>
  <c r="Z84" i="1"/>
  <c r="Z42" i="1"/>
  <c r="Z71" i="1"/>
  <c r="Z65" i="1"/>
  <c r="Z37" i="1"/>
  <c r="Z101" i="1"/>
  <c r="Z123" i="1"/>
  <c r="Z81" i="1"/>
  <c r="Z76" i="1"/>
  <c r="Z18" i="1"/>
  <c r="Z83" i="1"/>
  <c r="AC89" i="1"/>
  <c r="S89" i="1" s="1"/>
  <c r="AC62" i="1"/>
  <c r="AC180" i="1"/>
  <c r="AC194" i="1"/>
  <c r="S194" i="1" s="1"/>
  <c r="AC84" i="1"/>
  <c r="S84" i="1" s="1"/>
  <c r="AC179" i="1"/>
  <c r="AC153" i="1"/>
  <c r="S153" i="1" s="1"/>
  <c r="AC91" i="1"/>
  <c r="S91" i="1" s="1"/>
  <c r="AC149" i="1"/>
  <c r="S149" i="1" s="1"/>
  <c r="AC133" i="1"/>
  <c r="AC134" i="1"/>
  <c r="AC63" i="1"/>
  <c r="AC30" i="1"/>
  <c r="AC157" i="1"/>
  <c r="AC76" i="1"/>
  <c r="S76" i="1" s="1"/>
  <c r="AC48" i="1"/>
  <c r="AC204" i="1"/>
  <c r="AC152" i="1"/>
  <c r="AC119" i="1"/>
  <c r="AC139" i="1"/>
  <c r="AC56" i="1"/>
  <c r="AC10" i="1"/>
  <c r="AC147" i="1"/>
  <c r="AC107" i="1"/>
  <c r="AC55" i="1"/>
  <c r="AC3" i="1"/>
  <c r="AC4" i="1"/>
  <c r="AC165" i="1"/>
  <c r="AC113" i="1"/>
  <c r="AC32" i="1"/>
  <c r="AC167" i="1"/>
  <c r="AC144" i="1"/>
  <c r="AC150" i="1"/>
  <c r="AC74" i="1"/>
  <c r="S74" i="1" s="1"/>
  <c r="AC45" i="1"/>
  <c r="AC198" i="1"/>
  <c r="AC82" i="1"/>
  <c r="S82" i="1" s="1"/>
  <c r="AC81" i="1"/>
  <c r="AC22" i="1"/>
  <c r="AC160" i="1"/>
  <c r="AC126" i="1"/>
  <c r="AC60" i="1"/>
  <c r="AC190" i="1"/>
  <c r="AC155" i="1"/>
  <c r="AC103" i="1"/>
  <c r="AC40" i="1"/>
  <c r="S40" i="1" s="1"/>
  <c r="AC182" i="1"/>
  <c r="AC142" i="1"/>
  <c r="AC112" i="1"/>
  <c r="S112" i="1" s="1"/>
  <c r="AC73" i="1"/>
  <c r="AC18" i="1"/>
  <c r="AB53" i="9"/>
  <c r="AB45" i="9"/>
  <c r="AB40" i="9"/>
  <c r="AB17" i="9"/>
  <c r="AB39" i="9"/>
  <c r="AB32" i="9"/>
  <c r="AB30" i="9"/>
  <c r="AB13" i="9"/>
  <c r="AB52" i="9"/>
  <c r="AB19" i="9"/>
  <c r="AB29" i="9"/>
  <c r="AB50" i="9"/>
  <c r="AB46" i="9"/>
  <c r="AB23" i="9"/>
  <c r="AA16" i="5"/>
  <c r="AA44" i="5"/>
  <c r="AA17" i="5"/>
  <c r="AA25" i="5"/>
  <c r="AA26" i="5"/>
  <c r="AA34" i="5"/>
  <c r="AA13" i="5"/>
  <c r="AA10" i="5"/>
  <c r="AA47" i="5"/>
  <c r="AA14" i="5"/>
  <c r="AB9" i="5"/>
  <c r="AB58" i="5"/>
  <c r="AB61" i="5"/>
  <c r="AB14" i="5"/>
  <c r="AB15" i="5"/>
  <c r="AB64" i="5"/>
  <c r="AB37" i="5"/>
  <c r="AB40" i="5"/>
  <c r="AB12" i="5"/>
  <c r="AB77" i="5"/>
  <c r="AB27" i="5"/>
  <c r="AB13" i="5"/>
  <c r="AB16" i="5"/>
  <c r="AB76" i="5"/>
  <c r="AB74" i="5"/>
  <c r="AB8" i="5"/>
  <c r="AB4" i="5"/>
  <c r="AB2" i="5"/>
  <c r="AB72" i="5"/>
  <c r="AB25" i="5"/>
  <c r="AC82" i="4"/>
  <c r="AC99" i="4"/>
  <c r="AC57" i="4"/>
  <c r="G57" i="4" s="1"/>
  <c r="AC78" i="4"/>
  <c r="AC83" i="4"/>
  <c r="AC85" i="4"/>
  <c r="AC43" i="4"/>
  <c r="AC61" i="4"/>
  <c r="G61" i="4" s="1"/>
  <c r="AC89" i="4"/>
  <c r="AC39" i="4"/>
  <c r="AC62" i="4"/>
  <c r="AC18" i="4"/>
  <c r="R18" i="4" s="1"/>
  <c r="AC107" i="4"/>
  <c r="AC35" i="4"/>
  <c r="AC52" i="4"/>
  <c r="AC6" i="4"/>
  <c r="AC59" i="4"/>
  <c r="AC20" i="4"/>
  <c r="AC33" i="4"/>
  <c r="AC7" i="4"/>
  <c r="AC88" i="4"/>
  <c r="AC74" i="4"/>
  <c r="AC94" i="4"/>
  <c r="AC87" i="4"/>
  <c r="W87" i="4" s="1"/>
  <c r="AC110" i="4"/>
  <c r="AC41" i="4"/>
  <c r="AC14" i="4"/>
  <c r="R14" i="4" s="1"/>
  <c r="AC42" i="4"/>
  <c r="Z66" i="4"/>
  <c r="Z16" i="4"/>
  <c r="Z76" i="4"/>
  <c r="Z18" i="4"/>
  <c r="Z78" i="4"/>
  <c r="Z41" i="4"/>
  <c r="Z59" i="4"/>
  <c r="Z40" i="4"/>
  <c r="Z25" i="4"/>
  <c r="Z35" i="4"/>
  <c r="Z81" i="4"/>
  <c r="Z92" i="4"/>
  <c r="Z22" i="4"/>
  <c r="Z10" i="4"/>
  <c r="Z79" i="4"/>
  <c r="Z5" i="4"/>
  <c r="Z94" i="4"/>
  <c r="Z89" i="4"/>
  <c r="Z74" i="4"/>
  <c r="Z46" i="4"/>
  <c r="AA41" i="6"/>
  <c r="AA4" i="6"/>
  <c r="AA17" i="6"/>
  <c r="AA14" i="6"/>
  <c r="AA13" i="6"/>
  <c r="AA10" i="6"/>
  <c r="AA24" i="6"/>
  <c r="Z63" i="6"/>
  <c r="Z26" i="6"/>
  <c r="Z25" i="6"/>
  <c r="Z31" i="6"/>
  <c r="Z18" i="6"/>
  <c r="Z19" i="6"/>
  <c r="Z44" i="6"/>
  <c r="Z57" i="6"/>
  <c r="AA117" i="1"/>
  <c r="AA124" i="1"/>
  <c r="AA151" i="1"/>
  <c r="AA10" i="1"/>
  <c r="AA14" i="1"/>
  <c r="AA25" i="1"/>
  <c r="AA90" i="1"/>
  <c r="AA50" i="1"/>
  <c r="AA55" i="1"/>
  <c r="AA16" i="1"/>
  <c r="AA64" i="1"/>
  <c r="AA65" i="1"/>
  <c r="AA99" i="1"/>
  <c r="AA123" i="1"/>
  <c r="AA51" i="1"/>
  <c r="AA34" i="1"/>
  <c r="AA18" i="1"/>
  <c r="AA76" i="1"/>
  <c r="AA42" i="1"/>
  <c r="AA29" i="1"/>
  <c r="AA172" i="1"/>
  <c r="AA116" i="1"/>
  <c r="AA85" i="1"/>
  <c r="AA128" i="1"/>
  <c r="Y80" i="1"/>
  <c r="Y74" i="1"/>
  <c r="Y99" i="1"/>
  <c r="Y116" i="1"/>
  <c r="Y121" i="1"/>
  <c r="Y128" i="1"/>
  <c r="Y51" i="1"/>
  <c r="Y108" i="1"/>
  <c r="Y57" i="1"/>
  <c r="Y53" i="1"/>
  <c r="Y96" i="1"/>
  <c r="Y163" i="1"/>
  <c r="Y200" i="1"/>
  <c r="Y129" i="1"/>
  <c r="Y70" i="1"/>
  <c r="Y131" i="1"/>
  <c r="Y11" i="1"/>
  <c r="Y18" i="1"/>
  <c r="Y85" i="1"/>
  <c r="Y119" i="1"/>
  <c r="Y90" i="1"/>
  <c r="Y28" i="1"/>
  <c r="Y102" i="1"/>
  <c r="Y123" i="1"/>
  <c r="Y4" i="1"/>
  <c r="X15" i="9"/>
  <c r="X46" i="9"/>
  <c r="X10" i="9"/>
  <c r="Y10" i="5"/>
  <c r="Y33" i="5"/>
  <c r="Y15" i="5"/>
  <c r="Y9" i="5"/>
  <c r="Y26" i="5"/>
  <c r="Y59" i="5"/>
  <c r="Y17" i="5"/>
  <c r="Y47" i="5"/>
  <c r="Y5" i="5"/>
  <c r="Y34" i="5"/>
  <c r="X29" i="5"/>
  <c r="X45" i="5"/>
  <c r="X18" i="5"/>
  <c r="X31" i="5"/>
  <c r="X5" i="5"/>
  <c r="X25" i="5"/>
  <c r="X37" i="5"/>
  <c r="X4" i="5"/>
  <c r="X32" i="5"/>
  <c r="X16" i="5"/>
  <c r="S12" i="10"/>
  <c r="W12" i="10"/>
  <c r="R12" i="10"/>
  <c r="G12" i="10"/>
  <c r="S13" i="10"/>
  <c r="G13" i="10"/>
  <c r="W13" i="10"/>
  <c r="R13" i="10"/>
  <c r="S6" i="10"/>
  <c r="G6" i="10"/>
  <c r="W6" i="10"/>
  <c r="R6" i="10"/>
  <c r="R26" i="10"/>
  <c r="W16" i="10"/>
  <c r="R18" i="10"/>
  <c r="S45" i="1"/>
  <c r="G45" i="1"/>
  <c r="R45" i="1"/>
  <c r="W45" i="1"/>
  <c r="S139" i="1"/>
  <c r="R139" i="1"/>
  <c r="W139" i="1"/>
  <c r="G139" i="1"/>
  <c r="S10" i="1"/>
  <c r="G10" i="1"/>
  <c r="R10" i="1"/>
  <c r="W10" i="1"/>
  <c r="S147" i="1"/>
  <c r="R147" i="1"/>
  <c r="G147" i="1"/>
  <c r="W147" i="1"/>
  <c r="S32" i="1"/>
  <c r="G32" i="1"/>
  <c r="R32" i="1"/>
  <c r="W32" i="1"/>
  <c r="S150" i="1"/>
  <c r="G150" i="1"/>
  <c r="R150" i="1"/>
  <c r="W150" i="1"/>
  <c r="S63" i="1"/>
  <c r="R63" i="1"/>
  <c r="G63" i="1"/>
  <c r="W63" i="1"/>
  <c r="S30" i="1"/>
  <c r="W30" i="1"/>
  <c r="G30" i="1"/>
  <c r="R30" i="1"/>
  <c r="S182" i="1"/>
  <c r="R182" i="1"/>
  <c r="G182" i="1"/>
  <c r="W182" i="1"/>
  <c r="S142" i="1"/>
  <c r="R142" i="1"/>
  <c r="G142" i="1"/>
  <c r="W142" i="1"/>
  <c r="S204" i="1"/>
  <c r="R204" i="1"/>
  <c r="W204" i="1"/>
  <c r="G204" i="1"/>
  <c r="S119" i="1"/>
  <c r="G119" i="1"/>
  <c r="R119" i="1"/>
  <c r="W119" i="1"/>
  <c r="W45" i="8"/>
  <c r="R45" i="8"/>
  <c r="S27" i="8"/>
  <c r="G27" i="8"/>
  <c r="R27" i="8"/>
  <c r="W27" i="8"/>
  <c r="S78" i="8"/>
  <c r="G78" i="8"/>
  <c r="G24" i="8"/>
  <c r="W35" i="8"/>
  <c r="R35" i="8"/>
  <c r="S49" i="8"/>
  <c r="R49" i="8"/>
  <c r="G49" i="8"/>
  <c r="W49" i="8"/>
  <c r="R44" i="8"/>
  <c r="G6" i="8"/>
  <c r="R14" i="8"/>
  <c r="G14" i="8"/>
  <c r="G26" i="8"/>
  <c r="S31" i="8"/>
  <c r="G31" i="8"/>
  <c r="R31" i="8"/>
  <c r="W31" i="8"/>
  <c r="S71" i="8"/>
  <c r="W71" i="8"/>
  <c r="G71" i="8"/>
  <c r="R71" i="8"/>
  <c r="S48" i="8"/>
  <c r="R48" i="8"/>
  <c r="W48" i="8"/>
  <c r="G48" i="8"/>
  <c r="S93" i="8"/>
  <c r="R93" i="8"/>
  <c r="W93" i="8"/>
  <c r="G93" i="8"/>
  <c r="S8" i="8"/>
  <c r="G8" i="8"/>
  <c r="R8" i="8"/>
  <c r="W8" i="8"/>
  <c r="W43" i="8"/>
  <c r="G43" i="8"/>
  <c r="G47" i="8"/>
  <c r="W47" i="8"/>
  <c r="S69" i="8"/>
  <c r="G69" i="8"/>
  <c r="W69" i="8"/>
  <c r="R69" i="8"/>
  <c r="W94" i="8"/>
  <c r="R94" i="8"/>
  <c r="W16" i="8"/>
  <c r="S84" i="8"/>
  <c r="R84" i="8"/>
  <c r="G84" i="8"/>
  <c r="W84" i="8"/>
  <c r="R13" i="8"/>
  <c r="G13" i="8"/>
  <c r="S19" i="8"/>
  <c r="G19" i="8"/>
  <c r="W19" i="8"/>
  <c r="R19" i="8"/>
  <c r="AB49" i="6"/>
  <c r="AB57" i="6"/>
  <c r="AB38" i="6"/>
  <c r="AB28" i="6"/>
  <c r="AB61" i="6"/>
  <c r="AB45" i="6"/>
  <c r="AB4" i="6"/>
  <c r="AB14" i="6"/>
  <c r="AB31" i="6"/>
  <c r="AB21" i="6"/>
  <c r="AB9" i="6"/>
  <c r="AB17" i="6"/>
  <c r="AB23" i="6"/>
  <c r="AB63" i="6"/>
  <c r="AB33" i="6"/>
  <c r="AB35" i="6"/>
  <c r="AB67" i="6"/>
  <c r="AB8" i="6"/>
  <c r="X94" i="1"/>
  <c r="X44" i="1"/>
  <c r="X136" i="1"/>
  <c r="X28" i="1"/>
  <c r="X57" i="1"/>
  <c r="X84" i="1"/>
  <c r="X34" i="1"/>
  <c r="X83" i="1"/>
  <c r="X67" i="1"/>
  <c r="X65" i="1"/>
  <c r="X124" i="1"/>
  <c r="X50" i="1"/>
  <c r="X62" i="1"/>
  <c r="X17" i="1"/>
  <c r="X31" i="1"/>
  <c r="X11" i="1"/>
  <c r="X32" i="1"/>
  <c r="X25" i="1"/>
  <c r="X129" i="1"/>
  <c r="X29" i="1"/>
  <c r="X122" i="1"/>
  <c r="X33" i="1"/>
  <c r="X48" i="1"/>
  <c r="X56" i="1"/>
  <c r="AC23" i="5"/>
  <c r="AC62" i="5"/>
  <c r="AC29" i="5"/>
  <c r="AC68" i="5"/>
  <c r="AC19" i="5"/>
  <c r="AC8" i="5"/>
  <c r="AC21" i="5"/>
  <c r="S21" i="5" s="1"/>
  <c r="AC12" i="5"/>
  <c r="AC35" i="5"/>
  <c r="AC71" i="5"/>
  <c r="AC2" i="5"/>
  <c r="AC43" i="5"/>
  <c r="AC58" i="5"/>
  <c r="AC3" i="5"/>
  <c r="AC6" i="5"/>
  <c r="AC48" i="5"/>
  <c r="AC18" i="5"/>
  <c r="AC37" i="5"/>
  <c r="AC34" i="5"/>
  <c r="S13" i="17"/>
  <c r="R13" i="17"/>
  <c r="G13" i="17"/>
  <c r="W13" i="17"/>
  <c r="S22" i="17"/>
  <c r="G22" i="17"/>
  <c r="R22" i="17"/>
  <c r="W22" i="17"/>
  <c r="S7" i="17"/>
  <c r="G7" i="17"/>
  <c r="R7" i="17"/>
  <c r="W7" i="17"/>
  <c r="S19" i="17"/>
  <c r="R19" i="17"/>
  <c r="G19" i="17"/>
  <c r="W19" i="17"/>
  <c r="S28" i="17"/>
  <c r="W28" i="17"/>
  <c r="R28" i="17"/>
  <c r="G28" i="17"/>
  <c r="G12" i="17"/>
  <c r="S12" i="17"/>
  <c r="R12" i="17"/>
  <c r="W12" i="17"/>
  <c r="S4" i="10"/>
  <c r="W4" i="10"/>
  <c r="R4" i="10"/>
  <c r="G4" i="10"/>
  <c r="G24" i="10"/>
  <c r="R24" i="10"/>
  <c r="R28" i="10"/>
  <c r="W28" i="10"/>
  <c r="S20" i="4"/>
  <c r="W20" i="4"/>
  <c r="R20" i="4"/>
  <c r="G20" i="4"/>
  <c r="S61" i="4"/>
  <c r="S57" i="4"/>
  <c r="W57" i="4"/>
  <c r="S18" i="4"/>
  <c r="S14" i="4"/>
  <c r="G14" i="4"/>
  <c r="S89" i="4"/>
  <c r="G89" i="4"/>
  <c r="R89" i="4"/>
  <c r="W89" i="4"/>
  <c r="S87" i="4"/>
  <c r="AB106" i="4"/>
  <c r="AB36" i="4"/>
  <c r="AB63" i="4"/>
  <c r="AB3" i="4"/>
  <c r="AB8" i="4"/>
  <c r="AB53" i="4"/>
  <c r="AB2" i="4"/>
  <c r="AB58" i="4"/>
  <c r="AB80" i="4"/>
  <c r="AB13" i="4"/>
  <c r="AB52" i="4"/>
  <c r="AB35" i="4"/>
  <c r="AB73" i="4"/>
  <c r="AB41" i="4"/>
  <c r="AB32" i="4"/>
  <c r="AB65" i="4"/>
  <c r="AA67" i="4"/>
  <c r="AA39" i="4"/>
  <c r="AA25" i="4"/>
  <c r="AA53" i="4"/>
  <c r="AA6" i="4"/>
  <c r="AA2" i="4"/>
  <c r="AA18" i="4"/>
  <c r="AA101" i="4"/>
  <c r="AA33" i="4"/>
  <c r="AA78" i="4"/>
  <c r="AA75" i="4"/>
  <c r="AA19" i="4"/>
  <c r="AA3" i="4"/>
  <c r="AA36" i="4"/>
  <c r="AA60" i="4"/>
  <c r="AA45" i="4"/>
  <c r="AA68" i="4"/>
  <c r="AA51" i="4"/>
  <c r="AA90" i="4"/>
  <c r="AA88" i="4"/>
  <c r="Y52" i="6"/>
  <c r="Y17" i="6"/>
  <c r="Y18" i="6"/>
  <c r="Y15" i="6"/>
  <c r="Y13" i="6"/>
  <c r="Y24" i="6"/>
  <c r="AC14" i="6"/>
  <c r="AC65" i="6"/>
  <c r="AC43" i="6"/>
  <c r="AC29" i="6"/>
  <c r="AC15" i="6"/>
  <c r="AC2" i="6"/>
  <c r="AC47" i="6"/>
  <c r="AC49" i="6"/>
  <c r="AC69" i="6"/>
  <c r="AC61" i="6"/>
  <c r="AC31" i="6"/>
  <c r="AC35" i="6"/>
  <c r="AC72" i="6"/>
  <c r="AC16" i="6"/>
  <c r="AC46" i="6"/>
  <c r="AC53" i="6"/>
  <c r="AC71" i="6"/>
  <c r="AC70" i="6"/>
  <c r="Z127" i="1"/>
  <c r="Z86" i="1"/>
  <c r="Z39" i="1"/>
  <c r="Z31" i="1"/>
  <c r="Z51" i="1"/>
  <c r="Z44" i="1"/>
  <c r="Z6" i="1"/>
  <c r="Z102" i="1"/>
  <c r="Z26" i="1"/>
  <c r="Z50" i="1"/>
  <c r="Z180" i="1"/>
  <c r="Z13" i="1"/>
  <c r="Z85" i="1"/>
  <c r="Z29" i="1"/>
  <c r="Z200" i="1"/>
  <c r="Z48" i="1"/>
  <c r="Z45" i="1"/>
  <c r="Z116" i="1"/>
  <c r="Z53" i="1"/>
  <c r="Z62" i="1"/>
  <c r="Z30" i="1"/>
  <c r="Z52" i="1"/>
  <c r="Z35" i="1"/>
  <c r="Z96" i="1"/>
  <c r="AC16" i="1"/>
  <c r="AC151" i="1"/>
  <c r="S151" i="1" s="1"/>
  <c r="AC172" i="1"/>
  <c r="S172" i="1" s="1"/>
  <c r="AC61" i="1"/>
  <c r="W61" i="1" s="1"/>
  <c r="AC146" i="1"/>
  <c r="S146" i="1" s="1"/>
  <c r="AC135" i="1"/>
  <c r="AC93" i="1"/>
  <c r="S93" i="1" s="1"/>
  <c r="AC36" i="1"/>
  <c r="S36" i="1" s="1"/>
  <c r="AC29" i="1"/>
  <c r="AC94" i="1"/>
  <c r="S94" i="1" s="1"/>
  <c r="AC54" i="1"/>
  <c r="G54" i="1" s="1"/>
  <c r="AC8" i="1"/>
  <c r="G8" i="1" s="1"/>
  <c r="AC186" i="1"/>
  <c r="W186" i="1" s="1"/>
  <c r="AC88" i="1"/>
  <c r="AC7" i="1"/>
  <c r="S7" i="1" s="1"/>
  <c r="AC183" i="1"/>
  <c r="AC143" i="1"/>
  <c r="AC122" i="1"/>
  <c r="AC104" i="1"/>
  <c r="AC49" i="1"/>
  <c r="G49" i="1" s="1"/>
  <c r="AC206" i="1"/>
  <c r="G206" i="1" s="1"/>
  <c r="AC162" i="1"/>
  <c r="AC90" i="1"/>
  <c r="G90" i="1" s="1"/>
  <c r="AC23" i="1"/>
  <c r="W23" i="1" s="1"/>
  <c r="AC181" i="1"/>
  <c r="R181" i="1" s="1"/>
  <c r="AC195" i="1"/>
  <c r="AC132" i="1"/>
  <c r="G132" i="1" s="1"/>
  <c r="AC100" i="1"/>
  <c r="W100" i="1" s="1"/>
  <c r="AC51" i="1"/>
  <c r="W51" i="1" s="1"/>
  <c r="AC173" i="1"/>
  <c r="AC137" i="1"/>
  <c r="G137" i="1" s="1"/>
  <c r="AC118" i="1"/>
  <c r="G118" i="1" s="1"/>
  <c r="AC71" i="1"/>
  <c r="R71" i="1" s="1"/>
  <c r="AC21" i="1"/>
  <c r="S21" i="1" s="1"/>
  <c r="AC184" i="1"/>
  <c r="W184" i="1" s="1"/>
  <c r="AC115" i="1"/>
  <c r="G115" i="1" s="1"/>
  <c r="AC70" i="1"/>
  <c r="S70" i="1" s="1"/>
  <c r="AC13" i="1"/>
  <c r="S13" i="1" s="1"/>
  <c r="AC138" i="1"/>
  <c r="R138" i="1" s="1"/>
  <c r="AC101" i="1"/>
  <c r="G101" i="1" s="1"/>
  <c r="AC38" i="1"/>
  <c r="AC203" i="1"/>
  <c r="AC109" i="1"/>
  <c r="R109" i="1" s="1"/>
  <c r="AC86" i="1"/>
  <c r="R86" i="1" s="1"/>
  <c r="AC27" i="1"/>
  <c r="R27" i="1" s="1"/>
  <c r="AC171" i="1"/>
  <c r="AC131" i="1"/>
  <c r="W131" i="1" s="1"/>
  <c r="AC35" i="1"/>
  <c r="AC69" i="1"/>
  <c r="S69" i="1" s="1"/>
  <c r="AC9" i="1"/>
  <c r="AC170" i="1"/>
  <c r="S170" i="1" s="1"/>
  <c r="AB35" i="9"/>
  <c r="AB2" i="9"/>
  <c r="AB33" i="9"/>
  <c r="AB31" i="9"/>
  <c r="AB4" i="9"/>
  <c r="AB41" i="9"/>
  <c r="AB12" i="9"/>
  <c r="AB48" i="9"/>
  <c r="AB25" i="9"/>
  <c r="AB49" i="9"/>
  <c r="AB44" i="9"/>
  <c r="AB3" i="9"/>
  <c r="AB54" i="9"/>
  <c r="AB37" i="9"/>
  <c r="AA50" i="5"/>
  <c r="AA29" i="5"/>
  <c r="AA59" i="5"/>
  <c r="AA15" i="5"/>
  <c r="AA56" i="5"/>
  <c r="AA7" i="5"/>
  <c r="AA4" i="5"/>
  <c r="AA36" i="5"/>
  <c r="AA33" i="5"/>
  <c r="AA8" i="5"/>
  <c r="AB75" i="5"/>
  <c r="AB53" i="5"/>
  <c r="AB54" i="5"/>
  <c r="AB38" i="5"/>
  <c r="AB70" i="5"/>
  <c r="AB42" i="5"/>
  <c r="AB31" i="5"/>
  <c r="AB23" i="5"/>
  <c r="AB80" i="5"/>
  <c r="AB56" i="5"/>
  <c r="AB60" i="5"/>
  <c r="AB7" i="5"/>
  <c r="AB10" i="5"/>
  <c r="AB35" i="5"/>
  <c r="AB32" i="5"/>
  <c r="AB63" i="5"/>
  <c r="AB68" i="5"/>
  <c r="AB79" i="5"/>
  <c r="AB47" i="5"/>
  <c r="AC111" i="4"/>
  <c r="AC56" i="4"/>
  <c r="AC9" i="4"/>
  <c r="AC103" i="4"/>
  <c r="AC19" i="4"/>
  <c r="G19" i="4" s="1"/>
  <c r="AC58" i="4"/>
  <c r="AC81" i="4"/>
  <c r="AC12" i="4"/>
  <c r="AC2" i="4"/>
  <c r="AC36" i="4"/>
  <c r="AC67" i="4"/>
  <c r="AC75" i="4"/>
  <c r="AC30" i="4"/>
  <c r="AC26" i="4"/>
  <c r="AC46" i="4"/>
  <c r="AC29" i="4"/>
  <c r="G29" i="4" s="1"/>
  <c r="AC104" i="4"/>
  <c r="AC22" i="4"/>
  <c r="AC25" i="4"/>
  <c r="AC38" i="4"/>
  <c r="W38" i="4" s="1"/>
  <c r="AC64" i="4"/>
  <c r="AC86" i="4"/>
  <c r="AC54" i="4"/>
  <c r="AC66" i="4"/>
  <c r="AC55" i="4"/>
  <c r="AC96" i="4"/>
  <c r="AC10" i="4"/>
  <c r="S10" i="4" s="1"/>
  <c r="AC70" i="4"/>
  <c r="Z72" i="4"/>
  <c r="Z36" i="4"/>
  <c r="Z73" i="4"/>
  <c r="Z82" i="4"/>
  <c r="Z3" i="4"/>
  <c r="Z37" i="4"/>
  <c r="Z63" i="4"/>
  <c r="Z87" i="4"/>
  <c r="Z42" i="4"/>
  <c r="Z6" i="4"/>
  <c r="Z91" i="4"/>
  <c r="Z8" i="4"/>
  <c r="Z19" i="4"/>
  <c r="Z23" i="4"/>
  <c r="Z61" i="4"/>
  <c r="Z32" i="4"/>
  <c r="Z2" i="4"/>
  <c r="Z68" i="4"/>
  <c r="Z101" i="4"/>
  <c r="Z80" i="4"/>
  <c r="AA63" i="6"/>
  <c r="AA19" i="6"/>
  <c r="AA16" i="6"/>
  <c r="AA52" i="6"/>
  <c r="AA6" i="6"/>
  <c r="AA3" i="6"/>
  <c r="Z41" i="6"/>
  <c r="Z54" i="6"/>
  <c r="Z24" i="6"/>
  <c r="Z12" i="6"/>
  <c r="Z43" i="6"/>
  <c r="Z14" i="6"/>
  <c r="Z42" i="6"/>
  <c r="Z50" i="6"/>
  <c r="Z4" i="6"/>
  <c r="AA70" i="1"/>
  <c r="AA82" i="1"/>
  <c r="AA127" i="1"/>
  <c r="AA31" i="1"/>
  <c r="AA140" i="1"/>
  <c r="AA137" i="1"/>
  <c r="AA35" i="1"/>
  <c r="AA136" i="1"/>
  <c r="AA39" i="1"/>
  <c r="AA30" i="1"/>
  <c r="AA32" i="1"/>
  <c r="AA45" i="1"/>
  <c r="AA102" i="1"/>
  <c r="AA28" i="1"/>
  <c r="AA17" i="1"/>
  <c r="AA163" i="1"/>
  <c r="AA19" i="1"/>
  <c r="AA52" i="1"/>
  <c r="AA11" i="1"/>
  <c r="AA200" i="1"/>
  <c r="AA72" i="1"/>
  <c r="AA62" i="1"/>
  <c r="AA37" i="1"/>
  <c r="AA67" i="1"/>
  <c r="Y42" i="1"/>
  <c r="Y101" i="1"/>
  <c r="Y26" i="1"/>
  <c r="Y59" i="1"/>
  <c r="Y31" i="1"/>
  <c r="Y5" i="1"/>
  <c r="Y15" i="1"/>
  <c r="Y25" i="1"/>
  <c r="Y21" i="1"/>
  <c r="Y35" i="1"/>
  <c r="Y172" i="1"/>
  <c r="Y2" i="1"/>
  <c r="Y72" i="1"/>
  <c r="Y56" i="1"/>
  <c r="Y151" i="1"/>
  <c r="Y37" i="1"/>
  <c r="Y93" i="1"/>
  <c r="Y45" i="1"/>
  <c r="Y100" i="1"/>
  <c r="Y84" i="1"/>
  <c r="Y130" i="1"/>
  <c r="Y94" i="1"/>
  <c r="Y65" i="1"/>
  <c r="Y67" i="1"/>
  <c r="X24" i="9"/>
  <c r="X14" i="9"/>
  <c r="X13" i="9"/>
  <c r="X2" i="9"/>
  <c r="Y2" i="5"/>
  <c r="Y29" i="5"/>
  <c r="Y16" i="5"/>
  <c r="Y56" i="5"/>
  <c r="Y22" i="5"/>
  <c r="Y24" i="5"/>
  <c r="Y19" i="5"/>
  <c r="Y23" i="5"/>
  <c r="Y14" i="5"/>
  <c r="Y32" i="5"/>
  <c r="X48" i="5"/>
  <c r="X17" i="5"/>
  <c r="X36" i="5"/>
  <c r="X3" i="5"/>
  <c r="X44" i="5"/>
  <c r="X19" i="5"/>
  <c r="X6" i="5"/>
  <c r="X50" i="5"/>
  <c r="X33" i="5"/>
  <c r="X59" i="5"/>
  <c r="S14" i="10"/>
  <c r="W14" i="10"/>
  <c r="G14" i="10"/>
  <c r="R14" i="10"/>
  <c r="S5" i="10"/>
  <c r="G5" i="10"/>
  <c r="S19" i="10"/>
  <c r="W19" i="10"/>
  <c r="G19" i="10"/>
  <c r="R19" i="10"/>
  <c r="G26" i="10"/>
  <c r="G16" i="10"/>
  <c r="W18" i="10"/>
  <c r="S184" i="1"/>
  <c r="R184" i="1"/>
  <c r="G184" i="1"/>
  <c r="S132" i="1"/>
  <c r="R132" i="1"/>
  <c r="W132" i="1"/>
  <c r="S26" i="1"/>
  <c r="R26" i="1"/>
  <c r="G26" i="1"/>
  <c r="W26" i="1"/>
  <c r="S160" i="1"/>
  <c r="W160" i="1"/>
  <c r="R160" i="1"/>
  <c r="G160" i="1"/>
  <c r="S4" i="1"/>
  <c r="G4" i="1"/>
  <c r="R4" i="1"/>
  <c r="W4" i="1"/>
  <c r="S155" i="1"/>
  <c r="G155" i="1"/>
  <c r="W155" i="1"/>
  <c r="R155" i="1"/>
  <c r="S103" i="1"/>
  <c r="R103" i="1"/>
  <c r="W103" i="1"/>
  <c r="G103" i="1"/>
  <c r="S49" i="1"/>
  <c r="R49" i="1"/>
  <c r="W49" i="1"/>
  <c r="S165" i="1"/>
  <c r="R165" i="1"/>
  <c r="W165" i="1"/>
  <c r="G165" i="1"/>
  <c r="S113" i="1"/>
  <c r="G113" i="1"/>
  <c r="R113" i="1"/>
  <c r="W113" i="1"/>
  <c r="S62" i="1"/>
  <c r="W62" i="1"/>
  <c r="G62" i="1"/>
  <c r="R62" i="1"/>
  <c r="R206" i="1"/>
  <c r="S162" i="1"/>
  <c r="G162" i="1"/>
  <c r="W162" i="1"/>
  <c r="R162" i="1"/>
  <c r="S90" i="1"/>
  <c r="R90" i="1"/>
  <c r="W90" i="1"/>
  <c r="S73" i="1"/>
  <c r="W73" i="1"/>
  <c r="G73" i="1"/>
  <c r="R73" i="1"/>
  <c r="S198" i="1"/>
  <c r="W198" i="1"/>
  <c r="R198" i="1"/>
  <c r="G198" i="1"/>
  <c r="S134" i="1"/>
  <c r="G134" i="1"/>
  <c r="R134" i="1"/>
  <c r="W134" i="1"/>
  <c r="S190" i="1"/>
  <c r="G190" i="1"/>
  <c r="W190" i="1"/>
  <c r="R190" i="1"/>
  <c r="S167" i="1"/>
  <c r="W167" i="1"/>
  <c r="R167" i="1"/>
  <c r="G167" i="1"/>
  <c r="S144" i="1"/>
  <c r="G144" i="1"/>
  <c r="R144" i="1"/>
  <c r="W144" i="1"/>
  <c r="W71" i="1"/>
  <c r="S56" i="1"/>
  <c r="R56" i="1"/>
  <c r="W56" i="1"/>
  <c r="G56" i="1"/>
  <c r="S8" i="1"/>
  <c r="R8" i="1"/>
  <c r="W8" i="1"/>
  <c r="S55" i="1"/>
  <c r="G55" i="1"/>
  <c r="R55" i="1"/>
  <c r="W55" i="1"/>
  <c r="S3" i="1"/>
  <c r="R3" i="1"/>
  <c r="W3" i="1"/>
  <c r="G3" i="1"/>
  <c r="G186" i="1"/>
  <c r="S131" i="1"/>
  <c r="G131" i="1"/>
  <c r="R131" i="1"/>
  <c r="AB35" i="1"/>
  <c r="AB39" i="1"/>
  <c r="AB174" i="1"/>
  <c r="AB116" i="1"/>
  <c r="AB47" i="1"/>
  <c r="AB183" i="1"/>
  <c r="AB143" i="1"/>
  <c r="S77" i="8"/>
  <c r="G77" i="8"/>
  <c r="W77" i="8"/>
  <c r="R77" i="8"/>
  <c r="R28" i="8"/>
  <c r="S53" i="8"/>
  <c r="W53" i="8"/>
  <c r="S88" i="8"/>
  <c r="W88" i="8"/>
  <c r="R88" i="8"/>
  <c r="G88" i="8"/>
  <c r="R7" i="8"/>
  <c r="R91" i="8"/>
  <c r="G81" i="8"/>
  <c r="G67" i="8"/>
  <c r="S60" i="8"/>
  <c r="G60" i="8"/>
  <c r="R60" i="8"/>
  <c r="W60" i="8"/>
  <c r="R34" i="8"/>
  <c r="S83" i="8"/>
  <c r="W83" i="8"/>
  <c r="R72" i="8"/>
  <c r="G5" i="8"/>
  <c r="S74" i="8"/>
  <c r="W74" i="8"/>
  <c r="W87" i="8"/>
  <c r="S30" i="8"/>
  <c r="R30" i="8"/>
  <c r="G30" i="8"/>
  <c r="W30" i="8"/>
  <c r="S18" i="8"/>
  <c r="W18" i="8"/>
  <c r="W80" i="8"/>
  <c r="S82" i="8"/>
  <c r="G82" i="8"/>
  <c r="S85" i="8"/>
  <c r="R85" i="8"/>
  <c r="G46" i="8"/>
  <c r="S37" i="8"/>
  <c r="G37" i="8"/>
  <c r="S73" i="8"/>
  <c r="W73" i="8"/>
  <c r="R92" i="8"/>
  <c r="X52" i="4"/>
  <c r="X8" i="4"/>
  <c r="X80" i="4"/>
  <c r="X84" i="4"/>
  <c r="X19" i="4"/>
  <c r="X56" i="4"/>
  <c r="X42" i="4"/>
  <c r="X14" i="4"/>
  <c r="X31" i="4"/>
  <c r="X51" i="4"/>
  <c r="AB41" i="6"/>
  <c r="AB22" i="6"/>
  <c r="AB20" i="6"/>
  <c r="AB50" i="6"/>
  <c r="AB66" i="6"/>
  <c r="AB16" i="6"/>
  <c r="AB53" i="6"/>
  <c r="AB24" i="6"/>
  <c r="AB13" i="6"/>
  <c r="AB18" i="6"/>
  <c r="AB58" i="6"/>
  <c r="AB72" i="6"/>
  <c r="AB36" i="6"/>
  <c r="AB30" i="6"/>
  <c r="AB60" i="6"/>
  <c r="AB5" i="6"/>
  <c r="X108" i="1"/>
  <c r="X163" i="1"/>
  <c r="X71" i="1"/>
  <c r="X137" i="1"/>
  <c r="X171" i="1"/>
  <c r="X21" i="1"/>
  <c r="X15" i="1"/>
  <c r="X172" i="1"/>
  <c r="X75" i="1"/>
  <c r="X46" i="1"/>
  <c r="X45" i="1"/>
  <c r="X70" i="1"/>
  <c r="X16" i="1"/>
  <c r="X4" i="1"/>
  <c r="X131" i="1"/>
  <c r="X37" i="1"/>
  <c r="X121" i="1"/>
  <c r="X180" i="1"/>
  <c r="X74" i="1"/>
  <c r="X55" i="1"/>
  <c r="X6" i="1"/>
  <c r="X85" i="1"/>
  <c r="X128" i="1"/>
  <c r="X19" i="1"/>
  <c r="Y10" i="9"/>
  <c r="Y6" i="9"/>
  <c r="AC39" i="9"/>
  <c r="AC44" i="9"/>
  <c r="AC30" i="9"/>
  <c r="AC29" i="9"/>
  <c r="AC55" i="9"/>
  <c r="AC6" i="9"/>
  <c r="AC16" i="9"/>
  <c r="AC26" i="9"/>
  <c r="AC51" i="9"/>
  <c r="AC4" i="9"/>
  <c r="AC49" i="9"/>
  <c r="AC9" i="9"/>
  <c r="AC70" i="5"/>
  <c r="AC28" i="5"/>
  <c r="AC41" i="5"/>
  <c r="AC25" i="5"/>
  <c r="AC38" i="5"/>
  <c r="AC33" i="5"/>
  <c r="AC24" i="5"/>
  <c r="AC54" i="5"/>
  <c r="AC5" i="5"/>
  <c r="AC17" i="5"/>
  <c r="AC49" i="5"/>
  <c r="AC79" i="5"/>
  <c r="AC30" i="5"/>
  <c r="AC20" i="5"/>
  <c r="AC74" i="5"/>
  <c r="AC13" i="5"/>
  <c r="AC44" i="5"/>
  <c r="AC14" i="5"/>
  <c r="AC55" i="5"/>
  <c r="AC77" i="5"/>
  <c r="AB6" i="17"/>
  <c r="AB15" i="17"/>
  <c r="AB23" i="17"/>
  <c r="AB5" i="17"/>
  <c r="AB17" i="17"/>
  <c r="AB24" i="17"/>
  <c r="S2" i="10"/>
  <c r="W2" i="10"/>
  <c r="G2" i="10"/>
  <c r="R2" i="10"/>
  <c r="AC2" i="17"/>
  <c r="W2" i="17" s="1"/>
  <c r="AC11" i="17"/>
  <c r="W11" i="17" s="1"/>
  <c r="AC26" i="17"/>
  <c r="AC3" i="17"/>
  <c r="AC8" i="17"/>
  <c r="S8" i="17" s="1"/>
  <c r="AC21" i="17"/>
  <c r="G21" i="17" s="1"/>
  <c r="S3" i="10"/>
  <c r="R3" i="10"/>
  <c r="G3" i="10"/>
  <c r="W3" i="10"/>
  <c r="AB60" i="4"/>
  <c r="AB100" i="4"/>
  <c r="AB34" i="4"/>
  <c r="AB94" i="4"/>
  <c r="AB55" i="4"/>
  <c r="AB98" i="4"/>
  <c r="AB11" i="4"/>
  <c r="AB27" i="4"/>
  <c r="AB9" i="4"/>
  <c r="AB82" i="4"/>
  <c r="AB42" i="4"/>
  <c r="AB76" i="4"/>
  <c r="AB103" i="4"/>
  <c r="AB72" i="4"/>
  <c r="AB78" i="4"/>
  <c r="AB22" i="4"/>
  <c r="AB95" i="4"/>
  <c r="AB107" i="4"/>
  <c r="AB6" i="4"/>
  <c r="AB81" i="4"/>
  <c r="AB43" i="4"/>
  <c r="AB91" i="4"/>
  <c r="AB56" i="4"/>
  <c r="AB84" i="4"/>
  <c r="AB46" i="4"/>
  <c r="AB102" i="4"/>
  <c r="AB74" i="4"/>
  <c r="AA35" i="4"/>
  <c r="AA20" i="4"/>
  <c r="AA73" i="4"/>
  <c r="AA58" i="4"/>
  <c r="AA29" i="4"/>
  <c r="AA7" i="4"/>
  <c r="AA80" i="4"/>
  <c r="AA89" i="4"/>
  <c r="AA70" i="4"/>
  <c r="AA14" i="4"/>
  <c r="AA81" i="4"/>
  <c r="AA59" i="4"/>
  <c r="AA23" i="4"/>
  <c r="AA11" i="4"/>
  <c r="AA91" i="4"/>
  <c r="AA55" i="4"/>
  <c r="AA47" i="4"/>
  <c r="AA93" i="4"/>
  <c r="AA17" i="4"/>
  <c r="AA56" i="4"/>
  <c r="Y64" i="6"/>
  <c r="Y63" i="6"/>
  <c r="Y29" i="6"/>
  <c r="Y31" i="6"/>
  <c r="Y19" i="6"/>
  <c r="Y25" i="6"/>
  <c r="Y33" i="6"/>
  <c r="AC59" i="6"/>
  <c r="S59" i="6" s="1"/>
  <c r="AC13" i="6"/>
  <c r="AC18" i="6"/>
  <c r="AC58" i="6"/>
  <c r="AC3" i="6"/>
  <c r="AC62" i="6"/>
  <c r="AC55" i="6"/>
  <c r="AC56" i="6"/>
  <c r="AC50" i="6"/>
  <c r="AC11" i="6"/>
  <c r="AC28" i="6"/>
  <c r="AC9" i="6"/>
  <c r="AC44" i="6"/>
  <c r="AC64" i="6"/>
  <c r="AC33" i="6"/>
  <c r="AC41" i="6"/>
  <c r="AC27" i="6"/>
  <c r="AC37" i="6"/>
  <c r="Z4" i="1"/>
  <c r="Z93" i="1"/>
  <c r="Z74" i="1"/>
  <c r="Z77" i="1"/>
  <c r="Z17" i="1"/>
  <c r="Z172" i="1"/>
  <c r="Z124" i="1"/>
  <c r="Z56" i="1"/>
  <c r="Z117" i="1"/>
  <c r="Z91" i="1"/>
  <c r="Z70" i="1"/>
  <c r="Z137" i="1"/>
  <c r="Z11" i="1"/>
  <c r="Z5" i="1"/>
  <c r="Z34" i="1"/>
  <c r="Z14" i="1"/>
  <c r="Z3" i="1"/>
  <c r="Z33" i="1"/>
  <c r="Z49" i="1"/>
  <c r="Z10" i="1"/>
  <c r="Z119" i="1"/>
  <c r="Z82" i="1"/>
  <c r="Z25" i="1"/>
  <c r="Z150" i="1"/>
  <c r="AC97" i="1"/>
  <c r="S97" i="1" s="1"/>
  <c r="AC202" i="1"/>
  <c r="S202" i="1" s="1"/>
  <c r="AC127" i="1"/>
  <c r="S127" i="1" s="1"/>
  <c r="AC120" i="1"/>
  <c r="G120" i="1" s="1"/>
  <c r="AC121" i="1"/>
  <c r="S121" i="1" s="1"/>
  <c r="AC77" i="1"/>
  <c r="S77" i="1" s="1"/>
  <c r="AC34" i="1"/>
  <c r="W34" i="1" s="1"/>
  <c r="AC41" i="1"/>
  <c r="S41" i="1" s="1"/>
  <c r="AC185" i="1"/>
  <c r="W185" i="1" s="1"/>
  <c r="AC39" i="1"/>
  <c r="AC196" i="1"/>
  <c r="G196" i="1" s="1"/>
  <c r="AC154" i="1"/>
  <c r="R154" i="1" s="1"/>
  <c r="AC128" i="1"/>
  <c r="S128" i="1" s="1"/>
  <c r="AC67" i="1"/>
  <c r="S67" i="1" s="1"/>
  <c r="AC168" i="1"/>
  <c r="S168" i="1" s="1"/>
  <c r="AC129" i="1"/>
  <c r="G129" i="1" s="1"/>
  <c r="AC68" i="1"/>
  <c r="AC75" i="1"/>
  <c r="W75" i="1" s="1"/>
  <c r="AC42" i="1"/>
  <c r="S42" i="1" s="1"/>
  <c r="AC189" i="1"/>
  <c r="S189" i="1" s="1"/>
  <c r="AC141" i="1"/>
  <c r="AC85" i="1"/>
  <c r="R85" i="1" s="1"/>
  <c r="AC28" i="1"/>
  <c r="R28" i="1" s="1"/>
  <c r="AC175" i="1"/>
  <c r="S175" i="1" s="1"/>
  <c r="AC136" i="1"/>
  <c r="S136" i="1" s="1"/>
  <c r="AC114" i="1"/>
  <c r="S114" i="1" s="1"/>
  <c r="AC79" i="1"/>
  <c r="R79" i="1" s="1"/>
  <c r="AC24" i="1"/>
  <c r="S24" i="1" s="1"/>
  <c r="AC176" i="1"/>
  <c r="AC117" i="1"/>
  <c r="AC66" i="1"/>
  <c r="S66" i="1" s="1"/>
  <c r="AC201" i="1"/>
  <c r="S201" i="1" s="1"/>
  <c r="AC19" i="1"/>
  <c r="AC177" i="1"/>
  <c r="G177" i="1" s="1"/>
  <c r="AC124" i="1"/>
  <c r="S124" i="1" s="1"/>
  <c r="AC59" i="1"/>
  <c r="S59" i="1" s="1"/>
  <c r="AC199" i="1"/>
  <c r="S199" i="1" s="1"/>
  <c r="AC164" i="1"/>
  <c r="S164" i="1" s="1"/>
  <c r="AC78" i="1"/>
  <c r="S78" i="1" s="1"/>
  <c r="AC31" i="1"/>
  <c r="S31" i="1" s="1"/>
  <c r="AC178" i="1"/>
  <c r="S178" i="1" s="1"/>
  <c r="AC106" i="1"/>
  <c r="S106" i="1" s="1"/>
  <c r="AC72" i="1"/>
  <c r="S72" i="1" s="1"/>
  <c r="AC33" i="1"/>
  <c r="S33" i="1" s="1"/>
  <c r="AC163" i="1"/>
  <c r="R163" i="1" s="1"/>
  <c r="AC123" i="1"/>
  <c r="S123" i="1" s="1"/>
  <c r="AC65" i="1"/>
  <c r="R65" i="1" s="1"/>
  <c r="AC15" i="1"/>
  <c r="W15" i="1" s="1"/>
  <c r="AC200" i="1"/>
  <c r="S200" i="1" s="1"/>
  <c r="AC158" i="1"/>
  <c r="W158" i="1" s="1"/>
  <c r="AC110" i="1"/>
  <c r="S110" i="1" s="1"/>
  <c r="AB10" i="9"/>
  <c r="AB22" i="9"/>
  <c r="AB38" i="9"/>
  <c r="AB6" i="9"/>
  <c r="AB26" i="9"/>
  <c r="AB14" i="9"/>
  <c r="AB51" i="9"/>
  <c r="AB55" i="9"/>
  <c r="AB27" i="9"/>
  <c r="AB24" i="9"/>
  <c r="AB36" i="9"/>
  <c r="AB15" i="9"/>
  <c r="AB21" i="9"/>
  <c r="AA9" i="5"/>
  <c r="AA18" i="5"/>
  <c r="AA2" i="5"/>
  <c r="AA24" i="5"/>
  <c r="AA22" i="5"/>
  <c r="AA5" i="5"/>
  <c r="AA37" i="5"/>
  <c r="AA23" i="5"/>
  <c r="AA41" i="5"/>
  <c r="AA45" i="5"/>
  <c r="AB48" i="5"/>
  <c r="AB59" i="5"/>
  <c r="AB43" i="5"/>
  <c r="AB44" i="5"/>
  <c r="AB57" i="5"/>
  <c r="AB30" i="5"/>
  <c r="AB73" i="5"/>
  <c r="AB18" i="5"/>
  <c r="AB28" i="5"/>
  <c r="AB51" i="5"/>
  <c r="AB41" i="5"/>
  <c r="AB20" i="5"/>
  <c r="AB52" i="5"/>
  <c r="AB3" i="5"/>
  <c r="AB29" i="5"/>
  <c r="AB26" i="5"/>
  <c r="AB50" i="5"/>
  <c r="AB66" i="5"/>
  <c r="AB49" i="5"/>
  <c r="AB46" i="5"/>
  <c r="AC47" i="4"/>
  <c r="AC24" i="4"/>
  <c r="G24" i="4" s="1"/>
  <c r="AC27" i="4"/>
  <c r="AC23" i="4"/>
  <c r="S23" i="4" s="1"/>
  <c r="AC32" i="4"/>
  <c r="AC109" i="4"/>
  <c r="AC34" i="4"/>
  <c r="AC31" i="4"/>
  <c r="AC90" i="4"/>
  <c r="AC80" i="4"/>
  <c r="AC69" i="4"/>
  <c r="AC92" i="4"/>
  <c r="AC93" i="4"/>
  <c r="AC15" i="4"/>
  <c r="AC63" i="4"/>
  <c r="AC105" i="4"/>
  <c r="AC65" i="4"/>
  <c r="AC28" i="4"/>
  <c r="AC98" i="4"/>
  <c r="AC44" i="4"/>
  <c r="AC71" i="4"/>
  <c r="AC16" i="4"/>
  <c r="W16" i="4" s="1"/>
  <c r="AC48" i="4"/>
  <c r="R48" i="4" s="1"/>
  <c r="AC97" i="4"/>
  <c r="AC95" i="4"/>
  <c r="AC3" i="4"/>
  <c r="AC72" i="4"/>
  <c r="Z31" i="4"/>
  <c r="Z64" i="4"/>
  <c r="Z48" i="4"/>
  <c r="Z26" i="4"/>
  <c r="Z57" i="4"/>
  <c r="Z98" i="4"/>
  <c r="Z11" i="4"/>
  <c r="Z52" i="4"/>
  <c r="Z21" i="4"/>
  <c r="Z84" i="4"/>
  <c r="Z75" i="4"/>
  <c r="Z56" i="4"/>
  <c r="Z90" i="4"/>
  <c r="Z62" i="4"/>
  <c r="Z55" i="4"/>
  <c r="Z58" i="4"/>
  <c r="Z33" i="4"/>
  <c r="Z29" i="4"/>
  <c r="Z88" i="4"/>
  <c r="Z7" i="4"/>
  <c r="Z15" i="4"/>
  <c r="AA44" i="6"/>
  <c r="AA29" i="6"/>
  <c r="AA18" i="6"/>
  <c r="AA25" i="6"/>
  <c r="AA26" i="6"/>
  <c r="AA2" i="6"/>
  <c r="Z2" i="6"/>
  <c r="Z6" i="6"/>
  <c r="Z15" i="6"/>
  <c r="Z13" i="6"/>
  <c r="Z48" i="6"/>
  <c r="Z69" i="6"/>
  <c r="Z65" i="6"/>
  <c r="Z33" i="6"/>
  <c r="Z38" i="6"/>
  <c r="AA78" i="1"/>
  <c r="AA33" i="1"/>
  <c r="AA93" i="1"/>
  <c r="AA101" i="1"/>
  <c r="AA108" i="1"/>
  <c r="AA150" i="1"/>
  <c r="AA24" i="1"/>
  <c r="AA6" i="1"/>
  <c r="AA74" i="1"/>
  <c r="AA5" i="1"/>
  <c r="AA80" i="1"/>
  <c r="AA3" i="1"/>
  <c r="AA56" i="1"/>
  <c r="AA119" i="1"/>
  <c r="AA53" i="1"/>
  <c r="AA71" i="1"/>
  <c r="AA126" i="1"/>
  <c r="AA98" i="1"/>
  <c r="AA130" i="1"/>
  <c r="AA75" i="1"/>
  <c r="AA46" i="1"/>
  <c r="AA13" i="1"/>
  <c r="AA57" i="1"/>
  <c r="AA81" i="1"/>
  <c r="Y39" i="1"/>
  <c r="Y48" i="1"/>
  <c r="Y50" i="1"/>
  <c r="Y137" i="1"/>
  <c r="Y83" i="1"/>
  <c r="Y77" i="1"/>
  <c r="Y98" i="1"/>
  <c r="Y171" i="1"/>
  <c r="Y55" i="1"/>
  <c r="Y150" i="1"/>
  <c r="Y71" i="1"/>
  <c r="Y46" i="1"/>
  <c r="Y52" i="1"/>
  <c r="Y3" i="1"/>
  <c r="Y16" i="1"/>
  <c r="Y13" i="1"/>
  <c r="Y140" i="1"/>
  <c r="Y79" i="1"/>
  <c r="Y44" i="1"/>
  <c r="Y32" i="1"/>
  <c r="Y91" i="1"/>
  <c r="Y76" i="1"/>
  <c r="Y29" i="1"/>
  <c r="Y14" i="1"/>
  <c r="X4" i="9"/>
  <c r="X3" i="9"/>
  <c r="X5" i="9"/>
  <c r="Y41" i="5"/>
  <c r="Y31" i="5"/>
  <c r="Y45" i="5"/>
  <c r="Y8" i="5"/>
  <c r="Y3" i="5"/>
  <c r="Y44" i="5"/>
  <c r="Y13" i="5"/>
  <c r="Y75" i="5"/>
  <c r="Y27" i="5"/>
  <c r="Y37" i="5"/>
  <c r="X2" i="5"/>
  <c r="X24" i="5"/>
  <c r="X7" i="5"/>
  <c r="X75" i="5"/>
  <c r="X9" i="5"/>
  <c r="X12" i="5"/>
  <c r="X15" i="5"/>
  <c r="X43" i="5"/>
  <c r="X26" i="5"/>
  <c r="X27" i="5"/>
  <c r="S10" i="10"/>
  <c r="W10" i="10"/>
  <c r="R10" i="10"/>
  <c r="G10" i="10"/>
  <c r="S27" i="10"/>
  <c r="W27" i="10"/>
  <c r="G27" i="10"/>
  <c r="R27" i="10"/>
  <c r="W26" i="10"/>
  <c r="R16" i="10"/>
  <c r="G18" i="10"/>
  <c r="S23" i="1"/>
  <c r="G23" i="1"/>
  <c r="R23" i="1"/>
  <c r="S180" i="1"/>
  <c r="W180" i="1"/>
  <c r="G180" i="1"/>
  <c r="R180" i="1"/>
  <c r="S177" i="1"/>
  <c r="W177" i="1"/>
  <c r="R177" i="1"/>
  <c r="S61" i="1"/>
  <c r="G61" i="1"/>
  <c r="R61" i="1"/>
  <c r="S88" i="1"/>
  <c r="R88" i="1"/>
  <c r="G88" i="1"/>
  <c r="W88" i="1"/>
  <c r="S107" i="1"/>
  <c r="R107" i="1"/>
  <c r="G107" i="1"/>
  <c r="W107" i="1"/>
  <c r="S18" i="1"/>
  <c r="W18" i="1"/>
  <c r="R18" i="1"/>
  <c r="G18" i="1"/>
  <c r="S152" i="1"/>
  <c r="G152" i="1"/>
  <c r="W152" i="1"/>
  <c r="R152" i="1"/>
  <c r="S101" i="1"/>
  <c r="R101" i="1"/>
  <c r="W101" i="1"/>
  <c r="S16" i="1"/>
  <c r="R16" i="1"/>
  <c r="G16" i="1"/>
  <c r="W16" i="1"/>
  <c r="S195" i="1"/>
  <c r="G195" i="1"/>
  <c r="R195" i="1"/>
  <c r="W195" i="1"/>
  <c r="S135" i="1"/>
  <c r="G135" i="1"/>
  <c r="W135" i="1"/>
  <c r="R135" i="1"/>
  <c r="S86" i="1"/>
  <c r="W86" i="1"/>
  <c r="G86" i="1"/>
  <c r="S27" i="1"/>
  <c r="S100" i="1"/>
  <c r="G100" i="1"/>
  <c r="R100" i="1"/>
  <c r="S51" i="1"/>
  <c r="S141" i="1"/>
  <c r="W141" i="1"/>
  <c r="R141" i="1"/>
  <c r="G141" i="1"/>
  <c r="S85" i="1"/>
  <c r="G85" i="1"/>
  <c r="W85" i="1"/>
  <c r="S28" i="1"/>
  <c r="G28" i="1"/>
  <c r="S9" i="1"/>
  <c r="W9" i="1"/>
  <c r="R9" i="1"/>
  <c r="G9" i="1"/>
  <c r="S115" i="1"/>
  <c r="W115" i="1"/>
  <c r="R115" i="1"/>
  <c r="S54" i="1"/>
  <c r="W54" i="1"/>
  <c r="R54" i="1"/>
  <c r="S176" i="1"/>
  <c r="G176" i="1"/>
  <c r="W176" i="1"/>
  <c r="R176" i="1"/>
  <c r="S109" i="1"/>
  <c r="W109" i="1"/>
  <c r="G109" i="1"/>
  <c r="S81" i="1"/>
  <c r="W81" i="1"/>
  <c r="G81" i="1"/>
  <c r="R81" i="1"/>
  <c r="S22" i="1"/>
  <c r="G22" i="1"/>
  <c r="W22" i="1"/>
  <c r="R22" i="1"/>
  <c r="S171" i="1"/>
  <c r="R171" i="1"/>
  <c r="W171" i="1"/>
  <c r="G171" i="1"/>
  <c r="S137" i="1"/>
  <c r="R137" i="1"/>
  <c r="W137" i="1"/>
  <c r="S118" i="1"/>
  <c r="W118" i="1"/>
  <c r="R118" i="1"/>
  <c r="S19" i="1"/>
  <c r="W19" i="1"/>
  <c r="G19" i="1"/>
  <c r="R19" i="1"/>
  <c r="S196" i="1"/>
  <c r="R196" i="1"/>
  <c r="S154" i="1"/>
  <c r="S48" i="1"/>
  <c r="R48" i="1"/>
  <c r="G48" i="1"/>
  <c r="W48" i="1"/>
  <c r="S181" i="1"/>
  <c r="S138" i="1"/>
  <c r="G138" i="1"/>
  <c r="W138" i="1"/>
  <c r="S122" i="1"/>
  <c r="W122" i="1"/>
  <c r="G122" i="1"/>
  <c r="R122" i="1"/>
  <c r="S65" i="1"/>
  <c r="G65" i="1"/>
  <c r="S15" i="1"/>
  <c r="S157" i="1"/>
  <c r="W157" i="1"/>
  <c r="R157" i="1"/>
  <c r="G157" i="1"/>
  <c r="S126" i="1"/>
  <c r="W126" i="1"/>
  <c r="G126" i="1"/>
  <c r="R126" i="1"/>
  <c r="S60" i="1"/>
  <c r="R60" i="1"/>
  <c r="W60" i="1"/>
  <c r="G60" i="1"/>
  <c r="S173" i="1"/>
  <c r="W173" i="1"/>
  <c r="R173" i="1"/>
  <c r="G173" i="1"/>
  <c r="S129" i="1"/>
  <c r="S68" i="1"/>
  <c r="R68" i="1"/>
  <c r="G68" i="1"/>
  <c r="W68" i="1"/>
  <c r="S29" i="1"/>
  <c r="R29" i="1"/>
  <c r="W29" i="1"/>
  <c r="G29" i="1"/>
  <c r="G64" i="8"/>
  <c r="R64" i="8"/>
  <c r="R76" i="8"/>
  <c r="W76" i="8"/>
  <c r="R66" i="8"/>
  <c r="S41" i="8"/>
  <c r="R41" i="8"/>
  <c r="W41" i="8"/>
  <c r="G41" i="8"/>
  <c r="S33" i="8"/>
  <c r="W33" i="8"/>
  <c r="G33" i="8"/>
  <c r="R33" i="8"/>
  <c r="R10" i="8"/>
  <c r="R51" i="8"/>
  <c r="W3" i="8"/>
  <c r="G3" i="8"/>
  <c r="S4" i="8"/>
  <c r="G4" i="8"/>
  <c r="W4" i="8"/>
  <c r="R4" i="8"/>
  <c r="R17" i="8"/>
  <c r="R29" i="8"/>
  <c r="S36" i="8"/>
  <c r="G36" i="8"/>
  <c r="W36" i="8"/>
  <c r="R36" i="8"/>
  <c r="W86" i="8"/>
  <c r="G86" i="8"/>
  <c r="G89" i="8"/>
  <c r="R89" i="8"/>
  <c r="R12" i="8"/>
  <c r="S11" i="8"/>
  <c r="G11" i="8"/>
  <c r="W11" i="8"/>
  <c r="R11" i="8"/>
  <c r="S42" i="8"/>
  <c r="R42" i="8"/>
  <c r="W42" i="8"/>
  <c r="G42" i="8"/>
  <c r="W54" i="8"/>
  <c r="G54" i="8"/>
  <c r="G32" i="8"/>
  <c r="R56" i="8"/>
  <c r="G56" i="8"/>
  <c r="R55" i="8"/>
  <c r="W55" i="8"/>
  <c r="W21" i="8"/>
  <c r="R21" i="8"/>
  <c r="G20" i="8"/>
  <c r="S39" i="8"/>
  <c r="G39" i="8"/>
  <c r="R39" i="8"/>
  <c r="W39" i="8"/>
  <c r="AB6" i="6"/>
  <c r="AB65" i="6"/>
  <c r="AB43" i="6"/>
  <c r="AB54" i="6"/>
  <c r="AB25" i="6"/>
  <c r="AB40" i="6"/>
  <c r="AB10" i="6"/>
  <c r="AB47" i="6"/>
  <c r="AB29" i="6"/>
  <c r="AB39" i="6"/>
  <c r="AB46" i="6"/>
  <c r="AB51" i="6"/>
  <c r="AB3" i="6"/>
  <c r="AB7" i="6"/>
  <c r="AB32" i="6"/>
  <c r="AB71" i="6"/>
  <c r="AB12" i="6"/>
  <c r="X119" i="1"/>
  <c r="X24" i="1"/>
  <c r="X53" i="1"/>
  <c r="X49" i="1"/>
  <c r="X96" i="1"/>
  <c r="X130" i="1"/>
  <c r="X80" i="1"/>
  <c r="X18" i="1"/>
  <c r="X59" i="1"/>
  <c r="X14" i="1"/>
  <c r="X26" i="1"/>
  <c r="X151" i="1"/>
  <c r="X98" i="1"/>
  <c r="X76" i="1"/>
  <c r="X116" i="1"/>
  <c r="X86" i="1"/>
  <c r="X200" i="1"/>
  <c r="X90" i="1"/>
  <c r="X52" i="1"/>
  <c r="X39" i="1"/>
  <c r="X117" i="1"/>
  <c r="X79" i="1"/>
  <c r="X150" i="1"/>
  <c r="AC27" i="5"/>
  <c r="AC46" i="5"/>
  <c r="AC7" i="5"/>
  <c r="AC65" i="5"/>
  <c r="AC32" i="5"/>
  <c r="AC31" i="5"/>
  <c r="AC16" i="5"/>
  <c r="AC67" i="5"/>
  <c r="AC15" i="5"/>
  <c r="AC11" i="5"/>
  <c r="AC73" i="5"/>
  <c r="AC40" i="5"/>
  <c r="AC51" i="5"/>
  <c r="AC66" i="5"/>
  <c r="AC64" i="5"/>
  <c r="AC78" i="5"/>
  <c r="AC52" i="5"/>
  <c r="AC39" i="5"/>
  <c r="AC56" i="5"/>
  <c r="S27" i="17"/>
  <c r="W27" i="17"/>
  <c r="G27" i="17"/>
  <c r="R27" i="17"/>
  <c r="S25" i="17"/>
  <c r="R25" i="17"/>
  <c r="G25" i="17"/>
  <c r="W25" i="17"/>
  <c r="S21" i="17"/>
  <c r="S2" i="17"/>
  <c r="R2" i="17"/>
  <c r="G2" i="17"/>
  <c r="S10" i="17"/>
  <c r="G10" i="17"/>
  <c r="W10" i="17"/>
  <c r="R10" i="17"/>
  <c r="R20" i="17"/>
  <c r="G20" i="17"/>
  <c r="S20" i="17"/>
  <c r="W20" i="17"/>
  <c r="S4" i="17"/>
  <c r="W4" i="17"/>
  <c r="R4" i="17"/>
  <c r="G4" i="17"/>
  <c r="S20" i="10"/>
  <c r="G20" i="10"/>
  <c r="W20" i="10"/>
  <c r="R20" i="10"/>
  <c r="S23" i="10"/>
  <c r="G23" i="10"/>
  <c r="W23" i="10"/>
  <c r="R23" i="10"/>
  <c r="S15" i="10"/>
  <c r="W15" i="10"/>
  <c r="G15" i="10"/>
  <c r="R15" i="10"/>
  <c r="S83" i="4"/>
  <c r="G83" i="4"/>
  <c r="W83" i="4"/>
  <c r="R83" i="4"/>
  <c r="W75" i="4"/>
  <c r="S19" i="4"/>
  <c r="W19" i="4"/>
  <c r="R19" i="4"/>
  <c r="S39" i="4"/>
  <c r="W23" i="4"/>
  <c r="G23" i="4"/>
  <c r="R23" i="4"/>
  <c r="S66" i="4"/>
  <c r="G66" i="4"/>
  <c r="R66" i="4"/>
  <c r="W66" i="4"/>
  <c r="S62" i="4"/>
  <c r="W62" i="4"/>
  <c r="G62" i="4"/>
  <c r="R62" i="4"/>
  <c r="AB105" i="4"/>
  <c r="AB31" i="4"/>
  <c r="AB99" i="4"/>
  <c r="AB69" i="4"/>
  <c r="AB45" i="4"/>
  <c r="AB44" i="4"/>
  <c r="AB68" i="4"/>
  <c r="AB79" i="4"/>
  <c r="AB50" i="4"/>
  <c r="AB12" i="4"/>
  <c r="AB64" i="4"/>
  <c r="AB93" i="4"/>
  <c r="AB37" i="4"/>
  <c r="AB96" i="4"/>
  <c r="AA26" i="4"/>
  <c r="AA21" i="4"/>
  <c r="AA64" i="4"/>
  <c r="AA9" i="4"/>
  <c r="AA27" i="4"/>
  <c r="AA22" i="4"/>
  <c r="AA40" i="4"/>
  <c r="AA5" i="4"/>
  <c r="AA48" i="4"/>
  <c r="AA76" i="4"/>
  <c r="AA66" i="4"/>
  <c r="AA44" i="4"/>
  <c r="AA42" i="4"/>
  <c r="AA94" i="4"/>
  <c r="AA61" i="4"/>
  <c r="AA16" i="4"/>
  <c r="AA4" i="4"/>
  <c r="AA92" i="4"/>
  <c r="AA32" i="4"/>
  <c r="Y32" i="6"/>
  <c r="Y44" i="6"/>
  <c r="Y41" i="6"/>
  <c r="Y26" i="6"/>
  <c r="Y2" i="6"/>
  <c r="Y10" i="6"/>
  <c r="AC57" i="6"/>
  <c r="AC22" i="6"/>
  <c r="AC24" i="6"/>
  <c r="AC25" i="6"/>
  <c r="AC51" i="6"/>
  <c r="AC40" i="6"/>
  <c r="AC60" i="6"/>
  <c r="AC5" i="6"/>
  <c r="AC66" i="6"/>
  <c r="AC19" i="6"/>
  <c r="AC39" i="6"/>
  <c r="AC68" i="6"/>
  <c r="AC4" i="6"/>
  <c r="AC54" i="6"/>
  <c r="AC63" i="6"/>
  <c r="AC26" i="6"/>
  <c r="Z151" i="1"/>
  <c r="Z100" i="1"/>
  <c r="Z75" i="1"/>
  <c r="Z79" i="1"/>
  <c r="Z67" i="1"/>
  <c r="Z136" i="1"/>
  <c r="Z72" i="1"/>
  <c r="Z36" i="1"/>
  <c r="Z15" i="1"/>
  <c r="Z21" i="1"/>
  <c r="Z64" i="1"/>
  <c r="Z2" i="1"/>
  <c r="Z80" i="1"/>
  <c r="Z130" i="1"/>
  <c r="Z99" i="1"/>
  <c r="Z160" i="1"/>
  <c r="Z16" i="1"/>
  <c r="Z98" i="1"/>
  <c r="Z128" i="1"/>
  <c r="Z78" i="1"/>
  <c r="Z122" i="1"/>
  <c r="Z121" i="1"/>
  <c r="Z90" i="1"/>
  <c r="AC105" i="1"/>
  <c r="S105" i="1" s="1"/>
  <c r="AC37" i="1"/>
  <c r="S37" i="1" s="1"/>
  <c r="AC53" i="1"/>
  <c r="S53" i="1" s="1"/>
  <c r="AC6" i="1"/>
  <c r="W6" i="1" s="1"/>
  <c r="AC52" i="1"/>
  <c r="G52" i="1" s="1"/>
  <c r="AC50" i="1"/>
  <c r="G50" i="1" s="1"/>
  <c r="AC12" i="1"/>
  <c r="S12" i="1" s="1"/>
  <c r="AC169" i="1"/>
  <c r="G169" i="1" s="1"/>
  <c r="AC197" i="1"/>
  <c r="S197" i="1" s="1"/>
  <c r="AC125" i="1"/>
  <c r="R125" i="1" s="1"/>
  <c r="AC187" i="1"/>
  <c r="S187" i="1" s="1"/>
  <c r="AC140" i="1"/>
  <c r="S140" i="1" s="1"/>
  <c r="AC92" i="1"/>
  <c r="S92" i="1" s="1"/>
  <c r="AC83" i="1"/>
  <c r="S83" i="1" s="1"/>
  <c r="AC130" i="1"/>
  <c r="W130" i="1" s="1"/>
  <c r="AC111" i="1"/>
  <c r="W111" i="1" s="1"/>
  <c r="AC57" i="1"/>
  <c r="AC11" i="1"/>
  <c r="AC25" i="1"/>
  <c r="R25" i="1" s="1"/>
  <c r="AC188" i="1"/>
  <c r="S188" i="1" s="1"/>
  <c r="AC99" i="1"/>
  <c r="S99" i="1" s="1"/>
  <c r="AC80" i="1"/>
  <c r="S80" i="1" s="1"/>
  <c r="AC20" i="1"/>
  <c r="S20" i="1" s="1"/>
  <c r="AC166" i="1"/>
  <c r="G166" i="1" s="1"/>
  <c r="AC95" i="1"/>
  <c r="S95" i="1" s="1"/>
  <c r="AC58" i="1"/>
  <c r="S58" i="1" s="1"/>
  <c r="AC64" i="1"/>
  <c r="S64" i="1" s="1"/>
  <c r="AC14" i="1"/>
  <c r="R14" i="1" s="1"/>
  <c r="AC159" i="1"/>
  <c r="S159" i="1" s="1"/>
  <c r="AC108" i="1"/>
  <c r="S108" i="1" s="1"/>
  <c r="AC46" i="1"/>
  <c r="S46" i="1" s="1"/>
  <c r="AC192" i="1"/>
  <c r="S192" i="1" s="1"/>
  <c r="AC205" i="1"/>
  <c r="S205" i="1" s="1"/>
  <c r="AC156" i="1"/>
  <c r="W156" i="1" s="1"/>
  <c r="AC96" i="1"/>
  <c r="S96" i="1" s="1"/>
  <c r="AC43" i="1"/>
  <c r="S43" i="1" s="1"/>
  <c r="AC193" i="1"/>
  <c r="G193" i="1" s="1"/>
  <c r="AC148" i="1"/>
  <c r="G148" i="1" s="1"/>
  <c r="AC87" i="1"/>
  <c r="G87" i="1" s="1"/>
  <c r="AC17" i="1"/>
  <c r="S17" i="1" s="1"/>
  <c r="AC174" i="1"/>
  <c r="AC116" i="1"/>
  <c r="AC47" i="1"/>
  <c r="AC5" i="1"/>
  <c r="S5" i="1" s="1"/>
  <c r="AC161" i="1"/>
  <c r="S161" i="1" s="1"/>
  <c r="AC98" i="1"/>
  <c r="W98" i="1" s="1"/>
  <c r="AC44" i="1"/>
  <c r="S44" i="1" s="1"/>
  <c r="AC2" i="1"/>
  <c r="AC191" i="1"/>
  <c r="R191" i="1" s="1"/>
  <c r="AC145" i="1"/>
  <c r="S145" i="1" s="1"/>
  <c r="AC102" i="1"/>
  <c r="R102" i="1" s="1"/>
  <c r="AB5" i="9"/>
  <c r="AB16" i="9"/>
  <c r="AB20" i="9"/>
  <c r="AB47" i="9"/>
  <c r="AB7" i="9"/>
  <c r="AB34" i="9"/>
  <c r="AB18" i="9"/>
  <c r="AB42" i="9"/>
  <c r="AB43" i="9"/>
  <c r="AB28" i="9"/>
  <c r="AB11" i="9"/>
  <c r="AB9" i="9"/>
  <c r="AA27" i="5"/>
  <c r="AA48" i="5"/>
  <c r="AA6" i="5"/>
  <c r="AA31" i="5"/>
  <c r="AA3" i="5"/>
  <c r="AA43" i="5"/>
  <c r="AA75" i="5"/>
  <c r="AA19" i="5"/>
  <c r="AA12" i="5"/>
  <c r="AB11" i="5"/>
  <c r="AB71" i="5"/>
  <c r="AB55" i="5"/>
  <c r="AB33" i="5"/>
  <c r="AB67" i="5"/>
  <c r="AB62" i="5"/>
  <c r="AB45" i="5"/>
  <c r="AB69" i="5"/>
  <c r="AB17" i="5"/>
  <c r="AB36" i="5"/>
  <c r="AB34" i="5"/>
  <c r="AB22" i="5"/>
  <c r="AB24" i="5"/>
  <c r="AB5" i="5"/>
  <c r="AB78" i="5"/>
  <c r="AB19" i="5"/>
  <c r="AB6" i="5"/>
  <c r="AB39" i="5"/>
  <c r="AB65" i="5"/>
  <c r="S7" i="10"/>
  <c r="W7" i="10"/>
  <c r="R7" i="10"/>
  <c r="G7" i="10"/>
  <c r="AC91" i="4"/>
  <c r="AC21" i="4"/>
  <c r="AC76" i="4"/>
  <c r="AC100" i="4"/>
  <c r="AC84" i="4"/>
  <c r="AC106" i="4"/>
  <c r="AC73" i="4"/>
  <c r="AC79" i="4"/>
  <c r="AC102" i="4"/>
  <c r="AC50" i="4"/>
  <c r="AC53" i="4"/>
  <c r="AC5" i="4"/>
  <c r="AC49" i="4"/>
  <c r="G49" i="4" s="1"/>
  <c r="AC37" i="4"/>
  <c r="AC101" i="4"/>
  <c r="AC13" i="4"/>
  <c r="AC108" i="4"/>
  <c r="AC45" i="4"/>
  <c r="AC60" i="4"/>
  <c r="AC77" i="4"/>
  <c r="G77" i="4" s="1"/>
  <c r="AC8" i="4"/>
  <c r="AC17" i="4"/>
  <c r="R17" i="4" s="1"/>
  <c r="AC51" i="4"/>
  <c r="W51" i="4" s="1"/>
  <c r="AC11" i="4"/>
  <c r="AC40" i="4"/>
  <c r="AC4" i="4"/>
  <c r="G4" i="4" s="1"/>
  <c r="Z20" i="4"/>
  <c r="Z51" i="4"/>
  <c r="Z28" i="4"/>
  <c r="Z70" i="4"/>
  <c r="Z39" i="4"/>
  <c r="Z17" i="4"/>
  <c r="Z44" i="4"/>
  <c r="Z50" i="4"/>
  <c r="Z65" i="4"/>
  <c r="Z60" i="4"/>
  <c r="Z47" i="4"/>
  <c r="Z53" i="4"/>
  <c r="Z67" i="4"/>
  <c r="Z30" i="4"/>
  <c r="Z14" i="4"/>
  <c r="Z45" i="4"/>
  <c r="Z13" i="4"/>
  <c r="Z9" i="4"/>
  <c r="Z4" i="4"/>
  <c r="Z93" i="4"/>
  <c r="AA31" i="6"/>
  <c r="AA38" i="6"/>
  <c r="AA64" i="6"/>
  <c r="AA12" i="6"/>
  <c r="AA33" i="6"/>
  <c r="Z68" i="6"/>
  <c r="Z29" i="6"/>
  <c r="Z17" i="6"/>
  <c r="Z3" i="6"/>
  <c r="Z32" i="6"/>
  <c r="Z16" i="6"/>
  <c r="Z10" i="6"/>
  <c r="Z64" i="6"/>
  <c r="AA86" i="1"/>
  <c r="AA131" i="1"/>
  <c r="AA4" i="1"/>
  <c r="AA100" i="1"/>
  <c r="AA59" i="1"/>
  <c r="AA26" i="1"/>
  <c r="AA171" i="1"/>
  <c r="AA129" i="1"/>
  <c r="AA48" i="1"/>
  <c r="AA91" i="1"/>
  <c r="AA96" i="1"/>
  <c r="AA79" i="1"/>
  <c r="AA15" i="1"/>
  <c r="AA94" i="1"/>
  <c r="AA77" i="1"/>
  <c r="AA44" i="1"/>
  <c r="AA121" i="1"/>
  <c r="AA49" i="1"/>
  <c r="AA84" i="1"/>
  <c r="AA21" i="1"/>
  <c r="AA2" i="1"/>
  <c r="AA122" i="1"/>
  <c r="AA36" i="1"/>
  <c r="Y34" i="1"/>
  <c r="Y19" i="1"/>
  <c r="Y17" i="1"/>
  <c r="Y30" i="1"/>
  <c r="Y36" i="1"/>
  <c r="Y62" i="1"/>
  <c r="Y78" i="1"/>
  <c r="Y81" i="1"/>
  <c r="Y10" i="1"/>
  <c r="Y24" i="1"/>
  <c r="Y6" i="1"/>
  <c r="Y126" i="1"/>
  <c r="Y82" i="1"/>
  <c r="Y124" i="1"/>
  <c r="Y64" i="1"/>
  <c r="Y86" i="1"/>
  <c r="Y75" i="1"/>
  <c r="Y33" i="1"/>
  <c r="Y49" i="1"/>
  <c r="Y180" i="1"/>
  <c r="Y122" i="1"/>
  <c r="Y136" i="1"/>
  <c r="Y117" i="1"/>
  <c r="X6" i="9"/>
  <c r="X9" i="9"/>
  <c r="Y48" i="5"/>
  <c r="Y25" i="5"/>
  <c r="Y4" i="5"/>
  <c r="Y7" i="5"/>
  <c r="Y43" i="5"/>
  <c r="Y50" i="5"/>
  <c r="Y12" i="5"/>
  <c r="Y36" i="5"/>
  <c r="Y6" i="5"/>
  <c r="X47" i="5"/>
  <c r="X23" i="5"/>
  <c r="X56" i="5"/>
  <c r="X8" i="5"/>
  <c r="X14" i="5"/>
  <c r="X41" i="5"/>
  <c r="X13" i="5"/>
  <c r="X10" i="5"/>
  <c r="X34" i="5"/>
  <c r="S9" i="10"/>
  <c r="G9" i="10"/>
  <c r="W9" i="10"/>
  <c r="R9" i="10"/>
  <c r="S17" i="10"/>
  <c r="R17" i="10"/>
  <c r="G17" i="10"/>
  <c r="W17" i="10"/>
  <c r="S22" i="10"/>
  <c r="W22" i="10"/>
  <c r="R22" i="10"/>
  <c r="G22" i="10"/>
  <c r="G90" i="8" l="1"/>
  <c r="R95" i="8"/>
  <c r="W50" i="8"/>
  <c r="W59" i="8"/>
  <c r="G9" i="8"/>
  <c r="R46" i="8"/>
  <c r="W5" i="8"/>
  <c r="W7" i="8"/>
  <c r="S20" i="8"/>
  <c r="S32" i="8"/>
  <c r="S12" i="8"/>
  <c r="S29" i="8"/>
  <c r="S51" i="8"/>
  <c r="S66" i="8"/>
  <c r="G92" i="8"/>
  <c r="G87" i="8"/>
  <c r="W81" i="8"/>
  <c r="S13" i="8"/>
  <c r="W78" i="8"/>
  <c r="S57" i="8"/>
  <c r="R63" i="8"/>
  <c r="W75" i="8"/>
  <c r="W70" i="8"/>
  <c r="G57" i="8"/>
  <c r="G15" i="8"/>
  <c r="G2" i="8"/>
  <c r="W23" i="8"/>
  <c r="R38" i="8"/>
  <c r="R82" i="8"/>
  <c r="G83" i="8"/>
  <c r="G53" i="8"/>
  <c r="G73" i="8"/>
  <c r="S21" i="8"/>
  <c r="S54" i="8"/>
  <c r="S89" i="8"/>
  <c r="S17" i="8"/>
  <c r="S10" i="8"/>
  <c r="S76" i="8"/>
  <c r="W37" i="8"/>
  <c r="R74" i="8"/>
  <c r="W91" i="8"/>
  <c r="R20" i="8"/>
  <c r="W12" i="8"/>
  <c r="G29" i="8"/>
  <c r="G51" i="8"/>
  <c r="S80" i="8"/>
  <c r="S87" i="8"/>
  <c r="S5" i="8"/>
  <c r="S81" i="8"/>
  <c r="S28" i="8"/>
  <c r="R26" i="8"/>
  <c r="W6" i="8"/>
  <c r="W44" i="8"/>
  <c r="R24" i="8"/>
  <c r="S52" i="8"/>
  <c r="S63" i="8"/>
  <c r="R59" i="8"/>
  <c r="S95" i="8"/>
  <c r="W20" i="8"/>
  <c r="G21" i="8"/>
  <c r="G55" i="8"/>
  <c r="W56" i="8"/>
  <c r="R32" i="8"/>
  <c r="R54" i="8"/>
  <c r="G12" i="8"/>
  <c r="W89" i="8"/>
  <c r="R86" i="8"/>
  <c r="W29" i="8"/>
  <c r="W17" i="8"/>
  <c r="R3" i="8"/>
  <c r="W51" i="8"/>
  <c r="W10" i="8"/>
  <c r="W66" i="8"/>
  <c r="G76" i="8"/>
  <c r="W64" i="8"/>
  <c r="W92" i="8"/>
  <c r="R73" i="8"/>
  <c r="R37" i="8"/>
  <c r="W46" i="8"/>
  <c r="G85" i="8"/>
  <c r="W82" i="8"/>
  <c r="R80" i="8"/>
  <c r="R18" i="8"/>
  <c r="R87" i="8"/>
  <c r="G74" i="8"/>
  <c r="R5" i="8"/>
  <c r="W72" i="8"/>
  <c r="R83" i="8"/>
  <c r="G34" i="8"/>
  <c r="R67" i="8"/>
  <c r="R81" i="8"/>
  <c r="G91" i="8"/>
  <c r="G7" i="8"/>
  <c r="R53" i="8"/>
  <c r="W28" i="8"/>
  <c r="R16" i="8"/>
  <c r="G94" i="8"/>
  <c r="R47" i="8"/>
  <c r="R43" i="8"/>
  <c r="W26" i="8"/>
  <c r="W14" i="8"/>
  <c r="R6" i="8"/>
  <c r="G44" i="8"/>
  <c r="G35" i="8"/>
  <c r="W24" i="8"/>
  <c r="G45" i="8"/>
  <c r="R70" i="8"/>
  <c r="W52" i="8"/>
  <c r="W90" i="8"/>
  <c r="R57" i="8"/>
  <c r="W68" i="8"/>
  <c r="W15" i="8"/>
  <c r="W63" i="8"/>
  <c r="G50" i="8"/>
  <c r="R2" i="8"/>
  <c r="R79" i="8"/>
  <c r="G59" i="8"/>
  <c r="R9" i="8"/>
  <c r="G38" i="8"/>
  <c r="W32" i="8"/>
  <c r="G66" i="8"/>
  <c r="S92" i="8"/>
  <c r="S46" i="8"/>
  <c r="S72" i="8"/>
  <c r="S34" i="8"/>
  <c r="S67" i="8"/>
  <c r="S7" i="8"/>
  <c r="G16" i="8"/>
  <c r="R50" i="8"/>
  <c r="W9" i="8"/>
  <c r="R68" i="8"/>
  <c r="R90" i="8"/>
  <c r="E80" i="8" s="1"/>
  <c r="W129" i="1"/>
  <c r="G181" i="1"/>
  <c r="W154" i="1"/>
  <c r="R51" i="1"/>
  <c r="R21" i="17"/>
  <c r="R129" i="1"/>
  <c r="R15" i="1"/>
  <c r="W65" i="1"/>
  <c r="W181" i="1"/>
  <c r="G154" i="1"/>
  <c r="W196" i="1"/>
  <c r="W28" i="1"/>
  <c r="G51" i="1"/>
  <c r="W27" i="1"/>
  <c r="S186" i="1"/>
  <c r="S71" i="1"/>
  <c r="S206" i="1"/>
  <c r="S24" i="4"/>
  <c r="W21" i="17"/>
  <c r="G15" i="1"/>
  <c r="G27" i="1"/>
  <c r="R186" i="1"/>
  <c r="G71" i="1"/>
  <c r="W206" i="1"/>
  <c r="R40" i="8"/>
  <c r="E40" i="8" s="1"/>
  <c r="G68" i="8"/>
  <c r="G95" i="8"/>
  <c r="G23" i="8"/>
  <c r="G75" i="8"/>
  <c r="R75" i="4"/>
  <c r="W39" i="4"/>
  <c r="G42" i="6"/>
  <c r="W77" i="4"/>
  <c r="R42" i="6"/>
  <c r="S42" i="6"/>
  <c r="R24" i="4"/>
  <c r="G39" i="4"/>
  <c r="G51" i="4"/>
  <c r="S75" i="4"/>
  <c r="W24" i="4"/>
  <c r="R39" i="4"/>
  <c r="G75" i="4"/>
  <c r="R87" i="4"/>
  <c r="W14" i="4"/>
  <c r="W18" i="4"/>
  <c r="R57" i="4"/>
  <c r="W61" i="4"/>
  <c r="G87" i="4"/>
  <c r="G18" i="4"/>
  <c r="R61" i="4"/>
  <c r="R61" i="8"/>
  <c r="S61" i="8"/>
  <c r="R11" i="10"/>
  <c r="R5" i="10"/>
  <c r="S28" i="10"/>
  <c r="S24" i="10"/>
  <c r="W11" i="10"/>
  <c r="S11" i="5"/>
  <c r="W11" i="5"/>
  <c r="G11" i="5"/>
  <c r="R11" i="5"/>
  <c r="S34" i="9"/>
  <c r="W34" i="9"/>
  <c r="G34" i="9"/>
  <c r="R34" i="9"/>
  <c r="S19" i="5"/>
  <c r="G19" i="5"/>
  <c r="R19" i="5"/>
  <c r="W19" i="5"/>
  <c r="S22" i="5"/>
  <c r="W22" i="5"/>
  <c r="R22" i="5"/>
  <c r="G22" i="5"/>
  <c r="S69" i="5"/>
  <c r="G69" i="5"/>
  <c r="R69" i="5"/>
  <c r="W69" i="5"/>
  <c r="S33" i="5"/>
  <c r="G33" i="5"/>
  <c r="W33" i="5"/>
  <c r="R33" i="5"/>
  <c r="S43" i="9"/>
  <c r="G43" i="9"/>
  <c r="W43" i="9"/>
  <c r="R43" i="9"/>
  <c r="S7" i="9"/>
  <c r="W7" i="9"/>
  <c r="G7" i="9"/>
  <c r="R7" i="9"/>
  <c r="S5" i="9"/>
  <c r="G5" i="9"/>
  <c r="R5" i="9"/>
  <c r="W5" i="9"/>
  <c r="S96" i="4"/>
  <c r="G96" i="4"/>
  <c r="R96" i="4"/>
  <c r="W96" i="4"/>
  <c r="S12" i="4"/>
  <c r="G12" i="4"/>
  <c r="W12" i="4"/>
  <c r="R12" i="4"/>
  <c r="S44" i="4"/>
  <c r="W44" i="4"/>
  <c r="G44" i="4"/>
  <c r="R44" i="4"/>
  <c r="S31" i="4"/>
  <c r="G31" i="4"/>
  <c r="W31" i="4"/>
  <c r="R31" i="4"/>
  <c r="R77" i="4"/>
  <c r="W17" i="4"/>
  <c r="R51" i="4"/>
  <c r="R4" i="4"/>
  <c r="BW2" i="17"/>
  <c r="BW25" i="17"/>
  <c r="S12" i="6"/>
  <c r="G12" i="6"/>
  <c r="R12" i="6"/>
  <c r="W12" i="6"/>
  <c r="S3" i="6"/>
  <c r="R3" i="6"/>
  <c r="W3" i="6"/>
  <c r="G3" i="6"/>
  <c r="S29" i="6"/>
  <c r="W29" i="6"/>
  <c r="R29" i="6"/>
  <c r="G29" i="6"/>
  <c r="S25" i="6"/>
  <c r="G25" i="6"/>
  <c r="W25" i="6"/>
  <c r="R25" i="6"/>
  <c r="S6" i="6"/>
  <c r="G6" i="6"/>
  <c r="R6" i="6"/>
  <c r="W6" i="6"/>
  <c r="S98" i="1"/>
  <c r="S6" i="1"/>
  <c r="S169" i="1"/>
  <c r="S193" i="1"/>
  <c r="S156" i="1"/>
  <c r="S102" i="1"/>
  <c r="S125" i="1"/>
  <c r="E27" i="10"/>
  <c r="S66" i="5"/>
  <c r="G66" i="5"/>
  <c r="R66" i="5"/>
  <c r="W66" i="5"/>
  <c r="S3" i="5"/>
  <c r="R3" i="5"/>
  <c r="W3" i="5"/>
  <c r="G3" i="5"/>
  <c r="S51" i="5"/>
  <c r="G51" i="5"/>
  <c r="W51" i="5"/>
  <c r="R51" i="5"/>
  <c r="S30" i="5"/>
  <c r="R30" i="5"/>
  <c r="G30" i="5"/>
  <c r="W30" i="5"/>
  <c r="S59" i="5"/>
  <c r="R59" i="5"/>
  <c r="W59" i="5"/>
  <c r="G59" i="5"/>
  <c r="S21" i="9"/>
  <c r="G21" i="9"/>
  <c r="W21" i="9"/>
  <c r="R21" i="9"/>
  <c r="S27" i="9"/>
  <c r="G27" i="9"/>
  <c r="R27" i="9"/>
  <c r="W27" i="9"/>
  <c r="S26" i="9"/>
  <c r="R26" i="9"/>
  <c r="G26" i="9"/>
  <c r="W26" i="9"/>
  <c r="S10" i="9"/>
  <c r="R10" i="9"/>
  <c r="G10" i="9"/>
  <c r="W10" i="9"/>
  <c r="S84" i="4"/>
  <c r="R84" i="4"/>
  <c r="G84" i="4"/>
  <c r="W84" i="4"/>
  <c r="S81" i="4"/>
  <c r="W81" i="4"/>
  <c r="R81" i="4"/>
  <c r="G81" i="4"/>
  <c r="S22" i="4"/>
  <c r="W22" i="4"/>
  <c r="G22" i="4"/>
  <c r="R22" i="4"/>
  <c r="S76" i="4"/>
  <c r="W76" i="4"/>
  <c r="R76" i="4"/>
  <c r="G76" i="4"/>
  <c r="S27" i="4"/>
  <c r="W27" i="4"/>
  <c r="R27" i="4"/>
  <c r="G27" i="4"/>
  <c r="S94" i="4"/>
  <c r="R94" i="4"/>
  <c r="W94" i="4"/>
  <c r="G94" i="4"/>
  <c r="G5" i="17"/>
  <c r="W5" i="17"/>
  <c r="R5" i="17"/>
  <c r="S5" i="17"/>
  <c r="S30" i="6"/>
  <c r="W30" i="6"/>
  <c r="R30" i="6"/>
  <c r="G30" i="6"/>
  <c r="S18" i="6"/>
  <c r="G18" i="6"/>
  <c r="R18" i="6"/>
  <c r="W18" i="6"/>
  <c r="S16" i="6"/>
  <c r="G16" i="6"/>
  <c r="R16" i="6"/>
  <c r="W16" i="6"/>
  <c r="S22" i="6"/>
  <c r="R22" i="6"/>
  <c r="G22" i="6"/>
  <c r="W22" i="6"/>
  <c r="E37" i="8"/>
  <c r="E5" i="8"/>
  <c r="E53" i="8"/>
  <c r="S143" i="1"/>
  <c r="R143" i="1"/>
  <c r="W143" i="1"/>
  <c r="G143" i="1"/>
  <c r="S174" i="1"/>
  <c r="R174" i="1"/>
  <c r="W174" i="1"/>
  <c r="G174" i="1"/>
  <c r="R111" i="1"/>
  <c r="G163" i="1"/>
  <c r="W50" i="1"/>
  <c r="W87" i="1"/>
  <c r="W148" i="1"/>
  <c r="G25" i="1"/>
  <c r="R75" i="1"/>
  <c r="R34" i="1"/>
  <c r="W52" i="1"/>
  <c r="W120" i="1"/>
  <c r="G79" i="1"/>
  <c r="G191" i="1"/>
  <c r="R166" i="1"/>
  <c r="R158" i="1"/>
  <c r="R185" i="1"/>
  <c r="G14" i="1"/>
  <c r="R130" i="1"/>
  <c r="S63" i="5"/>
  <c r="W63" i="5"/>
  <c r="R63" i="5"/>
  <c r="G63" i="5"/>
  <c r="S7" i="5"/>
  <c r="R7" i="5"/>
  <c r="W7" i="5"/>
  <c r="G7" i="5"/>
  <c r="S23" i="5"/>
  <c r="G23" i="5"/>
  <c r="W23" i="5"/>
  <c r="R23" i="5"/>
  <c r="S38" i="5"/>
  <c r="G38" i="5"/>
  <c r="R38" i="5"/>
  <c r="W38" i="5"/>
  <c r="S3" i="9"/>
  <c r="R3" i="9"/>
  <c r="W3" i="9"/>
  <c r="G3" i="9"/>
  <c r="S48" i="9"/>
  <c r="W48" i="9"/>
  <c r="G48" i="9"/>
  <c r="R48" i="9"/>
  <c r="S31" i="9"/>
  <c r="W31" i="9"/>
  <c r="G31" i="9"/>
  <c r="R31" i="9"/>
  <c r="S32" i="4"/>
  <c r="G32" i="4"/>
  <c r="W32" i="4"/>
  <c r="R32" i="4"/>
  <c r="S52" i="4"/>
  <c r="W52" i="4"/>
  <c r="G52" i="4"/>
  <c r="R52" i="4"/>
  <c r="S2" i="4"/>
  <c r="R2" i="4"/>
  <c r="G2" i="4"/>
  <c r="W2" i="4"/>
  <c r="S63" i="4"/>
  <c r="R63" i="4"/>
  <c r="G63" i="4"/>
  <c r="W63" i="4"/>
  <c r="W29" i="4"/>
  <c r="R38" i="4"/>
  <c r="G16" i="4"/>
  <c r="G48" i="4"/>
  <c r="R49" i="4"/>
  <c r="E24" i="10"/>
  <c r="E4" i="10"/>
  <c r="BW12" i="17"/>
  <c r="BW28" i="17"/>
  <c r="BW7" i="17"/>
  <c r="R11" i="17"/>
  <c r="BW22" i="17"/>
  <c r="S35" i="6"/>
  <c r="W35" i="6"/>
  <c r="G35" i="6"/>
  <c r="R35" i="6"/>
  <c r="S17" i="6"/>
  <c r="G17" i="6"/>
  <c r="R17" i="6"/>
  <c r="W17" i="6"/>
  <c r="S14" i="6"/>
  <c r="W14" i="6"/>
  <c r="G14" i="6"/>
  <c r="R14" i="6"/>
  <c r="S28" i="6"/>
  <c r="R28" i="6"/>
  <c r="G28" i="6"/>
  <c r="W28" i="6"/>
  <c r="E94" i="8"/>
  <c r="E35" i="8"/>
  <c r="R46" i="1"/>
  <c r="W106" i="1"/>
  <c r="W178" i="1"/>
  <c r="R37" i="1"/>
  <c r="W94" i="1"/>
  <c r="W17" i="1"/>
  <c r="G58" i="1"/>
  <c r="W95" i="1"/>
  <c r="W168" i="1"/>
  <c r="R99" i="1"/>
  <c r="W192" i="1"/>
  <c r="G44" i="1"/>
  <c r="G121" i="1"/>
  <c r="W164" i="1"/>
  <c r="W5" i="1"/>
  <c r="G83" i="1"/>
  <c r="R128" i="1"/>
  <c r="G187" i="1"/>
  <c r="R36" i="1"/>
  <c r="R93" i="1"/>
  <c r="G145" i="1"/>
  <c r="G70" i="1"/>
  <c r="W105" i="1"/>
  <c r="W159" i="1"/>
  <c r="R21" i="1"/>
  <c r="W161" i="1"/>
  <c r="W12" i="1"/>
  <c r="W64" i="1"/>
  <c r="W127" i="1"/>
  <c r="W172" i="1"/>
  <c r="W41" i="1"/>
  <c r="R110" i="1"/>
  <c r="W201" i="1"/>
  <c r="W7" i="1"/>
  <c r="G43" i="1"/>
  <c r="R199" i="1"/>
  <c r="R69" i="1"/>
  <c r="E18" i="10"/>
  <c r="E12" i="10"/>
  <c r="S2" i="5"/>
  <c r="R2" i="5"/>
  <c r="G2" i="5"/>
  <c r="W2" i="5"/>
  <c r="S76" i="5"/>
  <c r="W76" i="5"/>
  <c r="G76" i="5"/>
  <c r="R76" i="5"/>
  <c r="S77" i="5"/>
  <c r="W77" i="5"/>
  <c r="G77" i="5"/>
  <c r="R77" i="5"/>
  <c r="S64" i="5"/>
  <c r="R64" i="5"/>
  <c r="W64" i="5"/>
  <c r="G64" i="5"/>
  <c r="S58" i="5"/>
  <c r="W58" i="5"/>
  <c r="R58" i="5"/>
  <c r="G58" i="5"/>
  <c r="S23" i="9"/>
  <c r="G23" i="9"/>
  <c r="W23" i="9"/>
  <c r="R23" i="9"/>
  <c r="S19" i="9"/>
  <c r="R19" i="9"/>
  <c r="W19" i="9"/>
  <c r="G19" i="9"/>
  <c r="S32" i="9"/>
  <c r="W32" i="9"/>
  <c r="R32" i="9"/>
  <c r="G32" i="9"/>
  <c r="S45" i="9"/>
  <c r="W45" i="9"/>
  <c r="G45" i="9"/>
  <c r="R45" i="9"/>
  <c r="S101" i="4"/>
  <c r="W101" i="4"/>
  <c r="G101" i="4"/>
  <c r="R101" i="4"/>
  <c r="S88" i="4"/>
  <c r="R88" i="4"/>
  <c r="G88" i="4"/>
  <c r="W88" i="4"/>
  <c r="S7" i="4"/>
  <c r="R7" i="4"/>
  <c r="W7" i="4"/>
  <c r="G7" i="4"/>
  <c r="S86" i="4"/>
  <c r="W86" i="4"/>
  <c r="G86" i="4"/>
  <c r="R86" i="4"/>
  <c r="S70" i="4"/>
  <c r="W70" i="4"/>
  <c r="G70" i="4"/>
  <c r="R70" i="4"/>
  <c r="S92" i="4"/>
  <c r="G92" i="4"/>
  <c r="R92" i="4"/>
  <c r="W92" i="4"/>
  <c r="S90" i="4"/>
  <c r="W90" i="4"/>
  <c r="G90" i="4"/>
  <c r="R90" i="4"/>
  <c r="S16" i="17"/>
  <c r="W16" i="17"/>
  <c r="G16" i="17"/>
  <c r="R16" i="17"/>
  <c r="R18" i="17"/>
  <c r="W18" i="17"/>
  <c r="S18" i="17"/>
  <c r="G18" i="17"/>
  <c r="S27" i="6"/>
  <c r="G27" i="6"/>
  <c r="W27" i="6"/>
  <c r="R27" i="6"/>
  <c r="S2" i="6"/>
  <c r="W2" i="6"/>
  <c r="G2" i="6"/>
  <c r="R2" i="6"/>
  <c r="S11" i="6"/>
  <c r="G11" i="6"/>
  <c r="R11" i="6"/>
  <c r="W11" i="6"/>
  <c r="S62" i="6"/>
  <c r="G62" i="6"/>
  <c r="R62" i="6"/>
  <c r="W62" i="6"/>
  <c r="S34" i="6"/>
  <c r="R34" i="6"/>
  <c r="G34" i="6"/>
  <c r="W34" i="6"/>
  <c r="E79" i="8"/>
  <c r="S11" i="1"/>
  <c r="G11" i="1"/>
  <c r="R11" i="1"/>
  <c r="W11" i="1"/>
  <c r="S38" i="1"/>
  <c r="G38" i="1"/>
  <c r="W38" i="1"/>
  <c r="R38" i="1"/>
  <c r="W53" i="1"/>
  <c r="R78" i="1"/>
  <c r="W136" i="1"/>
  <c r="W175" i="1"/>
  <c r="G40" i="1"/>
  <c r="G92" i="1"/>
  <c r="W140" i="1"/>
  <c r="W189" i="1"/>
  <c r="R205" i="1"/>
  <c r="W66" i="1"/>
  <c r="W123" i="1"/>
  <c r="G146" i="1"/>
  <c r="G13" i="1"/>
  <c r="W72" i="1"/>
  <c r="R108" i="1"/>
  <c r="W149" i="1"/>
  <c r="R197" i="1"/>
  <c r="W59" i="1"/>
  <c r="G91" i="1"/>
  <c r="G153" i="1"/>
  <c r="W200" i="1"/>
  <c r="W20" i="1"/>
  <c r="G80" i="1"/>
  <c r="R82" i="1"/>
  <c r="W194" i="1"/>
  <c r="G24" i="1"/>
  <c r="G74" i="1"/>
  <c r="W188" i="1"/>
  <c r="R33" i="1"/>
  <c r="R77" i="1"/>
  <c r="G114" i="1"/>
  <c r="G202" i="1"/>
  <c r="W31" i="1"/>
  <c r="G97" i="1"/>
  <c r="G170" i="1"/>
  <c r="G42" i="1"/>
  <c r="G89" i="1"/>
  <c r="R67" i="1"/>
  <c r="R96" i="1"/>
  <c r="R76" i="1"/>
  <c r="W124" i="1"/>
  <c r="R112" i="1"/>
  <c r="W151" i="1"/>
  <c r="W21" i="5"/>
  <c r="W8" i="17"/>
  <c r="G10" i="4"/>
  <c r="R59" i="6"/>
  <c r="G84" i="1"/>
  <c r="S24" i="5"/>
  <c r="W24" i="5"/>
  <c r="G24" i="5"/>
  <c r="R24" i="5"/>
  <c r="S67" i="5"/>
  <c r="G67" i="5"/>
  <c r="R67" i="5"/>
  <c r="W67" i="5"/>
  <c r="S28" i="9"/>
  <c r="R28" i="9"/>
  <c r="W28" i="9"/>
  <c r="G28" i="9"/>
  <c r="S16" i="9"/>
  <c r="W16" i="9"/>
  <c r="G16" i="9"/>
  <c r="R16" i="9"/>
  <c r="S68" i="4"/>
  <c r="R68" i="4"/>
  <c r="W68" i="4"/>
  <c r="G68" i="4"/>
  <c r="BW4" i="17"/>
  <c r="E9" i="10"/>
  <c r="E22" i="10"/>
  <c r="S65" i="5"/>
  <c r="G65" i="5"/>
  <c r="R65" i="5"/>
  <c r="W65" i="5"/>
  <c r="S78" i="5"/>
  <c r="R78" i="5"/>
  <c r="W78" i="5"/>
  <c r="G78" i="5"/>
  <c r="S34" i="5"/>
  <c r="R34" i="5"/>
  <c r="G34" i="5"/>
  <c r="W34" i="5"/>
  <c r="S45" i="5"/>
  <c r="G45" i="5"/>
  <c r="R45" i="5"/>
  <c r="W45" i="5"/>
  <c r="S55" i="5"/>
  <c r="G55" i="5"/>
  <c r="R55" i="5"/>
  <c r="W55" i="5"/>
  <c r="S9" i="9"/>
  <c r="W9" i="9"/>
  <c r="R9" i="9"/>
  <c r="G9" i="9"/>
  <c r="S42" i="9"/>
  <c r="W42" i="9"/>
  <c r="R42" i="9"/>
  <c r="G42" i="9"/>
  <c r="S47" i="9"/>
  <c r="G47" i="9"/>
  <c r="R47" i="9"/>
  <c r="W47" i="9"/>
  <c r="S37" i="4"/>
  <c r="R37" i="4"/>
  <c r="G37" i="4"/>
  <c r="W37" i="4"/>
  <c r="S50" i="4"/>
  <c r="G50" i="4"/>
  <c r="W50" i="4"/>
  <c r="R50" i="4"/>
  <c r="S45" i="4"/>
  <c r="R45" i="4"/>
  <c r="G45" i="4"/>
  <c r="W45" i="4"/>
  <c r="S105" i="4"/>
  <c r="G105" i="4"/>
  <c r="W105" i="4"/>
  <c r="R105" i="4"/>
  <c r="S77" i="4"/>
  <c r="S17" i="4"/>
  <c r="S51" i="4"/>
  <c r="S4" i="4"/>
  <c r="BW20" i="17"/>
  <c r="S71" i="6"/>
  <c r="R71" i="6"/>
  <c r="G71" i="6"/>
  <c r="W71" i="6"/>
  <c r="S51" i="6"/>
  <c r="W51" i="6"/>
  <c r="R51" i="6"/>
  <c r="G51" i="6"/>
  <c r="S47" i="6"/>
  <c r="R47" i="6"/>
  <c r="G47" i="6"/>
  <c r="W47" i="6"/>
  <c r="S54" i="6"/>
  <c r="G54" i="6"/>
  <c r="W54" i="6"/>
  <c r="R54" i="6"/>
  <c r="E21" i="8"/>
  <c r="E36" i="8"/>
  <c r="E51" i="8"/>
  <c r="E64" i="8"/>
  <c r="R98" i="1"/>
  <c r="R6" i="1"/>
  <c r="W169" i="1"/>
  <c r="R193" i="1"/>
  <c r="R156" i="1"/>
  <c r="G102" i="1"/>
  <c r="W125" i="1"/>
  <c r="E10" i="10"/>
  <c r="S50" i="5"/>
  <c r="G50" i="5"/>
  <c r="R50" i="5"/>
  <c r="W50" i="5"/>
  <c r="S52" i="5"/>
  <c r="W52" i="5"/>
  <c r="R52" i="5"/>
  <c r="G52" i="5"/>
  <c r="S28" i="5"/>
  <c r="G28" i="5"/>
  <c r="R28" i="5"/>
  <c r="W28" i="5"/>
  <c r="S57" i="5"/>
  <c r="W57" i="5"/>
  <c r="R57" i="5"/>
  <c r="G57" i="5"/>
  <c r="S48" i="5"/>
  <c r="G48" i="5"/>
  <c r="R48" i="5"/>
  <c r="W48" i="5"/>
  <c r="S15" i="9"/>
  <c r="W15" i="9"/>
  <c r="R15" i="9"/>
  <c r="G15" i="9"/>
  <c r="S55" i="9"/>
  <c r="R55" i="9"/>
  <c r="W55" i="9"/>
  <c r="G55" i="9"/>
  <c r="S6" i="9"/>
  <c r="R6" i="9"/>
  <c r="G6" i="9"/>
  <c r="W6" i="9"/>
  <c r="S74" i="4"/>
  <c r="W74" i="4"/>
  <c r="G74" i="4"/>
  <c r="R74" i="4"/>
  <c r="S56" i="4"/>
  <c r="G56" i="4"/>
  <c r="W56" i="4"/>
  <c r="R56" i="4"/>
  <c r="S6" i="4"/>
  <c r="W6" i="4"/>
  <c r="R6" i="4"/>
  <c r="G6" i="4"/>
  <c r="S78" i="4"/>
  <c r="G78" i="4"/>
  <c r="R78" i="4"/>
  <c r="W78" i="4"/>
  <c r="S42" i="4"/>
  <c r="R42" i="4"/>
  <c r="W42" i="4"/>
  <c r="G42" i="4"/>
  <c r="S11" i="4"/>
  <c r="W11" i="4"/>
  <c r="R11" i="4"/>
  <c r="G11" i="4"/>
  <c r="S34" i="4"/>
  <c r="R34" i="4"/>
  <c r="G34" i="4"/>
  <c r="W34" i="4"/>
  <c r="S23" i="17"/>
  <c r="G23" i="17"/>
  <c r="R23" i="17"/>
  <c r="W23" i="17"/>
  <c r="S36" i="6"/>
  <c r="W36" i="6"/>
  <c r="R36" i="6"/>
  <c r="G36" i="6"/>
  <c r="S13" i="6"/>
  <c r="R13" i="6"/>
  <c r="G13" i="6"/>
  <c r="W13" i="6"/>
  <c r="S66" i="6"/>
  <c r="R66" i="6"/>
  <c r="G66" i="6"/>
  <c r="W66" i="6"/>
  <c r="S41" i="6"/>
  <c r="R41" i="6"/>
  <c r="W41" i="6"/>
  <c r="G41" i="6"/>
  <c r="E60" i="8"/>
  <c r="S183" i="1"/>
  <c r="R183" i="1"/>
  <c r="G183" i="1"/>
  <c r="W183" i="1"/>
  <c r="S39" i="1"/>
  <c r="R39" i="1"/>
  <c r="W39" i="1"/>
  <c r="G39" i="1"/>
  <c r="G111" i="1"/>
  <c r="W163" i="1"/>
  <c r="R50" i="1"/>
  <c r="R87" i="1"/>
  <c r="R148" i="1"/>
  <c r="W25" i="1"/>
  <c r="G75" i="1"/>
  <c r="G34" i="1"/>
  <c r="R52" i="1"/>
  <c r="R120" i="1"/>
  <c r="W79" i="1"/>
  <c r="W191" i="1"/>
  <c r="W166" i="1"/>
  <c r="G158" i="1"/>
  <c r="G185" i="1"/>
  <c r="W14" i="1"/>
  <c r="G130" i="1"/>
  <c r="S47" i="5"/>
  <c r="G47" i="5"/>
  <c r="R47" i="5"/>
  <c r="W47" i="5"/>
  <c r="S32" i="5"/>
  <c r="W32" i="5"/>
  <c r="R32" i="5"/>
  <c r="G32" i="5"/>
  <c r="S60" i="5"/>
  <c r="W60" i="5"/>
  <c r="G60" i="5"/>
  <c r="R60" i="5"/>
  <c r="S31" i="5"/>
  <c r="G31" i="5"/>
  <c r="W31" i="5"/>
  <c r="R31" i="5"/>
  <c r="S54" i="5"/>
  <c r="R54" i="5"/>
  <c r="G54" i="5"/>
  <c r="W54" i="5"/>
  <c r="S44" i="9"/>
  <c r="G44" i="9"/>
  <c r="R44" i="9"/>
  <c r="W44" i="9"/>
  <c r="S12" i="9"/>
  <c r="G12" i="9"/>
  <c r="R12" i="9"/>
  <c r="W12" i="9"/>
  <c r="S33" i="9"/>
  <c r="G33" i="9"/>
  <c r="R33" i="9"/>
  <c r="W33" i="9"/>
  <c r="S41" i="4"/>
  <c r="W41" i="4"/>
  <c r="G41" i="4"/>
  <c r="R41" i="4"/>
  <c r="S13" i="4"/>
  <c r="W13" i="4"/>
  <c r="G13" i="4"/>
  <c r="R13" i="4"/>
  <c r="S53" i="4"/>
  <c r="W53" i="4"/>
  <c r="R53" i="4"/>
  <c r="G53" i="4"/>
  <c r="S36" i="4"/>
  <c r="W36" i="4"/>
  <c r="R36" i="4"/>
  <c r="G36" i="4"/>
  <c r="R29" i="4"/>
  <c r="G38" i="4"/>
  <c r="R16" i="4"/>
  <c r="W48" i="4"/>
  <c r="W49" i="4"/>
  <c r="E28" i="10"/>
  <c r="BW19" i="17"/>
  <c r="G11" i="17"/>
  <c r="BW13" i="17"/>
  <c r="S33" i="6"/>
  <c r="W33" i="6"/>
  <c r="G33" i="6"/>
  <c r="R33" i="6"/>
  <c r="S9" i="6"/>
  <c r="G9" i="6"/>
  <c r="W9" i="6"/>
  <c r="R9" i="6"/>
  <c r="S4" i="6"/>
  <c r="R4" i="6"/>
  <c r="G4" i="6"/>
  <c r="W4" i="6"/>
  <c r="S38" i="6"/>
  <c r="R38" i="6"/>
  <c r="W38" i="6"/>
  <c r="G38" i="6"/>
  <c r="E8" i="8"/>
  <c r="E24" i="8"/>
  <c r="G46" i="1"/>
  <c r="R106" i="1"/>
  <c r="G178" i="1"/>
  <c r="W37" i="1"/>
  <c r="R94" i="1"/>
  <c r="G17" i="1"/>
  <c r="W58" i="1"/>
  <c r="R95" i="1"/>
  <c r="G168" i="1"/>
  <c r="G99" i="1"/>
  <c r="R192" i="1"/>
  <c r="R44" i="1"/>
  <c r="W121" i="1"/>
  <c r="R164" i="1"/>
  <c r="R5" i="1"/>
  <c r="R83" i="1"/>
  <c r="G128" i="1"/>
  <c r="W187" i="1"/>
  <c r="G36" i="1"/>
  <c r="G93" i="1"/>
  <c r="W145" i="1"/>
  <c r="W70" i="1"/>
  <c r="R105" i="1"/>
  <c r="R159" i="1"/>
  <c r="G21" i="1"/>
  <c r="R161" i="1"/>
  <c r="G12" i="1"/>
  <c r="R64" i="1"/>
  <c r="G127" i="1"/>
  <c r="R172" i="1"/>
  <c r="R41" i="1"/>
  <c r="G110" i="1"/>
  <c r="G201" i="1"/>
  <c r="R7" i="1"/>
  <c r="W43" i="1"/>
  <c r="W199" i="1"/>
  <c r="W69" i="1"/>
  <c r="S4" i="5"/>
  <c r="R4" i="5"/>
  <c r="G4" i="5"/>
  <c r="W4" i="5"/>
  <c r="S16" i="5"/>
  <c r="W16" i="5"/>
  <c r="G16" i="5"/>
  <c r="R16" i="5"/>
  <c r="S12" i="5"/>
  <c r="R12" i="5"/>
  <c r="G12" i="5"/>
  <c r="W12" i="5"/>
  <c r="S15" i="5"/>
  <c r="R15" i="5"/>
  <c r="W15" i="5"/>
  <c r="G15" i="5"/>
  <c r="S9" i="5"/>
  <c r="R9" i="5"/>
  <c r="W9" i="5"/>
  <c r="G9" i="5"/>
  <c r="S46" i="9"/>
  <c r="W46" i="9"/>
  <c r="G46" i="9"/>
  <c r="R46" i="9"/>
  <c r="S52" i="9"/>
  <c r="G52" i="9"/>
  <c r="W52" i="9"/>
  <c r="R52" i="9"/>
  <c r="S39" i="9"/>
  <c r="W39" i="9"/>
  <c r="R39" i="9"/>
  <c r="G39" i="9"/>
  <c r="S53" i="9"/>
  <c r="G53" i="9"/>
  <c r="W53" i="9"/>
  <c r="R53" i="9"/>
  <c r="S40" i="4"/>
  <c r="W40" i="4"/>
  <c r="R40" i="4"/>
  <c r="G40" i="4"/>
  <c r="S71" i="4"/>
  <c r="W71" i="4"/>
  <c r="R71" i="4"/>
  <c r="G71" i="4"/>
  <c r="S97" i="4"/>
  <c r="R97" i="4"/>
  <c r="G97" i="4"/>
  <c r="W97" i="4"/>
  <c r="S67" i="4"/>
  <c r="W67" i="4"/>
  <c r="G67" i="4"/>
  <c r="R67" i="4"/>
  <c r="S21" i="4"/>
  <c r="W21" i="4"/>
  <c r="R21" i="4"/>
  <c r="G21" i="4"/>
  <c r="S111" i="4"/>
  <c r="G111" i="4"/>
  <c r="W111" i="4"/>
  <c r="R111" i="4"/>
  <c r="S85" i="4"/>
  <c r="R85" i="4"/>
  <c r="W85" i="4"/>
  <c r="G85" i="4"/>
  <c r="E11" i="10"/>
  <c r="E25" i="10"/>
  <c r="S3" i="17"/>
  <c r="G3" i="17"/>
  <c r="W3" i="17"/>
  <c r="R3" i="17"/>
  <c r="S9" i="17"/>
  <c r="W9" i="17"/>
  <c r="R9" i="17"/>
  <c r="G9" i="17"/>
  <c r="S52" i="6"/>
  <c r="G52" i="6"/>
  <c r="R52" i="6"/>
  <c r="W52" i="6"/>
  <c r="S37" i="6"/>
  <c r="R37" i="6"/>
  <c r="W37" i="6"/>
  <c r="G37" i="6"/>
  <c r="S56" i="6"/>
  <c r="R56" i="6"/>
  <c r="G56" i="6"/>
  <c r="W56" i="6"/>
  <c r="S64" i="6"/>
  <c r="R64" i="6"/>
  <c r="W64" i="6"/>
  <c r="G64" i="6"/>
  <c r="E61" i="8"/>
  <c r="E63" i="8"/>
  <c r="S57" i="1"/>
  <c r="G57" i="1"/>
  <c r="R57" i="1"/>
  <c r="W57" i="1"/>
  <c r="S104" i="1"/>
  <c r="G104" i="1"/>
  <c r="R104" i="1"/>
  <c r="W104" i="1"/>
  <c r="G53" i="1"/>
  <c r="G78" i="1"/>
  <c r="G136" i="1"/>
  <c r="G175" i="1"/>
  <c r="R40" i="1"/>
  <c r="W92" i="1"/>
  <c r="R140" i="1"/>
  <c r="G189" i="1"/>
  <c r="G205" i="1"/>
  <c r="G66" i="1"/>
  <c r="G123" i="1"/>
  <c r="R146" i="1"/>
  <c r="W13" i="1"/>
  <c r="R72" i="1"/>
  <c r="G108" i="1"/>
  <c r="R149" i="1"/>
  <c r="G197" i="1"/>
  <c r="R59" i="1"/>
  <c r="W91" i="1"/>
  <c r="R153" i="1"/>
  <c r="G200" i="1"/>
  <c r="G20" i="1"/>
  <c r="W80" i="1"/>
  <c r="W82" i="1"/>
  <c r="R194" i="1"/>
  <c r="W24" i="1"/>
  <c r="W74" i="1"/>
  <c r="R188" i="1"/>
  <c r="G33" i="1"/>
  <c r="G77" i="1"/>
  <c r="W114" i="1"/>
  <c r="W202" i="1"/>
  <c r="R31" i="1"/>
  <c r="W97" i="1"/>
  <c r="W170" i="1"/>
  <c r="W42" i="1"/>
  <c r="W89" i="1"/>
  <c r="G67" i="1"/>
  <c r="G96" i="1"/>
  <c r="G76" i="1"/>
  <c r="R124" i="1"/>
  <c r="W112" i="1"/>
  <c r="R151" i="1"/>
  <c r="G21" i="5"/>
  <c r="G8" i="17"/>
  <c r="R10" i="4"/>
  <c r="W59" i="6"/>
  <c r="W84" i="1"/>
  <c r="S6" i="5"/>
  <c r="R6" i="5"/>
  <c r="G6" i="5"/>
  <c r="W6" i="5"/>
  <c r="S17" i="5"/>
  <c r="W17" i="5"/>
  <c r="R17" i="5"/>
  <c r="G17" i="5"/>
  <c r="S64" i="4"/>
  <c r="W64" i="4"/>
  <c r="G64" i="4"/>
  <c r="R64" i="4"/>
  <c r="S99" i="4"/>
  <c r="W99" i="4"/>
  <c r="G99" i="4"/>
  <c r="R99" i="4"/>
  <c r="G17" i="4"/>
  <c r="W4" i="4"/>
  <c r="E17" i="10"/>
  <c r="E7" i="10"/>
  <c r="S39" i="5"/>
  <c r="W39" i="5"/>
  <c r="R39" i="5"/>
  <c r="G39" i="5"/>
  <c r="S5" i="5"/>
  <c r="G5" i="5"/>
  <c r="W5" i="5"/>
  <c r="R5" i="5"/>
  <c r="S36" i="5"/>
  <c r="G36" i="5"/>
  <c r="W36" i="5"/>
  <c r="R36" i="5"/>
  <c r="S62" i="5"/>
  <c r="R62" i="5"/>
  <c r="G62" i="5"/>
  <c r="W62" i="5"/>
  <c r="S71" i="5"/>
  <c r="G71" i="5"/>
  <c r="W71" i="5"/>
  <c r="R71" i="5"/>
  <c r="S11" i="9"/>
  <c r="G11" i="9"/>
  <c r="R11" i="9"/>
  <c r="W11" i="9"/>
  <c r="S18" i="9"/>
  <c r="W18" i="9"/>
  <c r="G18" i="9"/>
  <c r="R18" i="9"/>
  <c r="S20" i="9"/>
  <c r="W20" i="9"/>
  <c r="R20" i="9"/>
  <c r="G20" i="9"/>
  <c r="S93" i="4"/>
  <c r="W93" i="4"/>
  <c r="G93" i="4"/>
  <c r="R93" i="4"/>
  <c r="S79" i="4"/>
  <c r="G79" i="4"/>
  <c r="W79" i="4"/>
  <c r="R79" i="4"/>
  <c r="S69" i="4"/>
  <c r="W69" i="4"/>
  <c r="R69" i="4"/>
  <c r="G69" i="4"/>
  <c r="E15" i="10"/>
  <c r="E23" i="10"/>
  <c r="E20" i="10"/>
  <c r="BW10" i="17"/>
  <c r="BW21" i="17"/>
  <c r="BW27" i="17"/>
  <c r="S32" i="6"/>
  <c r="G32" i="6"/>
  <c r="W32" i="6"/>
  <c r="R32" i="6"/>
  <c r="S46" i="6"/>
  <c r="G46" i="6"/>
  <c r="W46" i="6"/>
  <c r="R46" i="6"/>
  <c r="S10" i="6"/>
  <c r="W10" i="6"/>
  <c r="R10" i="6"/>
  <c r="G10" i="6"/>
  <c r="S43" i="6"/>
  <c r="W43" i="6"/>
  <c r="G43" i="6"/>
  <c r="R43" i="6"/>
  <c r="E56" i="8"/>
  <c r="G98" i="1"/>
  <c r="G6" i="1"/>
  <c r="R169" i="1"/>
  <c r="W193" i="1"/>
  <c r="G156" i="1"/>
  <c r="W102" i="1"/>
  <c r="G125" i="1"/>
  <c r="E16" i="10"/>
  <c r="S46" i="5"/>
  <c r="R46" i="5"/>
  <c r="W46" i="5"/>
  <c r="G46" i="5"/>
  <c r="S26" i="5"/>
  <c r="R26" i="5"/>
  <c r="W26" i="5"/>
  <c r="G26" i="5"/>
  <c r="S20" i="5"/>
  <c r="W20" i="5"/>
  <c r="R20" i="5"/>
  <c r="G20" i="5"/>
  <c r="S18" i="5"/>
  <c r="G18" i="5"/>
  <c r="R18" i="5"/>
  <c r="W18" i="5"/>
  <c r="S44" i="5"/>
  <c r="R44" i="5"/>
  <c r="G44" i="5"/>
  <c r="W44" i="5"/>
  <c r="S36" i="9"/>
  <c r="R36" i="9"/>
  <c r="G36" i="9"/>
  <c r="W36" i="9"/>
  <c r="S51" i="9"/>
  <c r="G51" i="9"/>
  <c r="R51" i="9"/>
  <c r="W51" i="9"/>
  <c r="S38" i="9"/>
  <c r="R38" i="9"/>
  <c r="G38" i="9"/>
  <c r="W38" i="9"/>
  <c r="S102" i="4"/>
  <c r="G102" i="4"/>
  <c r="W102" i="4"/>
  <c r="R102" i="4"/>
  <c r="S91" i="4"/>
  <c r="W91" i="4"/>
  <c r="R91" i="4"/>
  <c r="G91" i="4"/>
  <c r="S107" i="4"/>
  <c r="W107" i="4"/>
  <c r="G107" i="4"/>
  <c r="R107" i="4"/>
  <c r="S72" i="4"/>
  <c r="W72" i="4"/>
  <c r="G72" i="4"/>
  <c r="R72" i="4"/>
  <c r="S82" i="4"/>
  <c r="W82" i="4"/>
  <c r="R82" i="4"/>
  <c r="G82" i="4"/>
  <c r="S98" i="4"/>
  <c r="G98" i="4"/>
  <c r="W98" i="4"/>
  <c r="R98" i="4"/>
  <c r="S100" i="4"/>
  <c r="G100" i="4"/>
  <c r="W100" i="4"/>
  <c r="R100" i="4"/>
  <c r="E3" i="10"/>
  <c r="E2" i="10"/>
  <c r="S24" i="17"/>
  <c r="R24" i="17"/>
  <c r="G24" i="17"/>
  <c r="W24" i="17"/>
  <c r="S15" i="17"/>
  <c r="G15" i="17"/>
  <c r="R15" i="17"/>
  <c r="W15" i="17"/>
  <c r="S5" i="6"/>
  <c r="W5" i="6"/>
  <c r="R5" i="6"/>
  <c r="G5" i="6"/>
  <c r="S72" i="6"/>
  <c r="W72" i="6"/>
  <c r="R72" i="6"/>
  <c r="G72" i="6"/>
  <c r="S24" i="6"/>
  <c r="W24" i="6"/>
  <c r="R24" i="6"/>
  <c r="G24" i="6"/>
  <c r="S50" i="6"/>
  <c r="R50" i="6"/>
  <c r="W50" i="6"/>
  <c r="G50" i="6"/>
  <c r="E92" i="8"/>
  <c r="E34" i="8"/>
  <c r="S47" i="1"/>
  <c r="G47" i="1"/>
  <c r="R47" i="1"/>
  <c r="W47" i="1"/>
  <c r="S35" i="1"/>
  <c r="R35" i="1"/>
  <c r="W35" i="1"/>
  <c r="G35" i="1"/>
  <c r="S111" i="1"/>
  <c r="S163" i="1"/>
  <c r="S50" i="1"/>
  <c r="S87" i="1"/>
  <c r="S148" i="1"/>
  <c r="S25" i="1"/>
  <c r="S75" i="1"/>
  <c r="S34" i="1"/>
  <c r="S52" i="1"/>
  <c r="S120" i="1"/>
  <c r="S79" i="1"/>
  <c r="S191" i="1"/>
  <c r="S166" i="1"/>
  <c r="S158" i="1"/>
  <c r="S185" i="1"/>
  <c r="S14" i="1"/>
  <c r="S130" i="1"/>
  <c r="E19" i="10"/>
  <c r="E5" i="10"/>
  <c r="E14" i="10"/>
  <c r="S79" i="5"/>
  <c r="W79" i="5"/>
  <c r="G79" i="5"/>
  <c r="R79" i="5"/>
  <c r="S35" i="5"/>
  <c r="G35" i="5"/>
  <c r="R35" i="5"/>
  <c r="W35" i="5"/>
  <c r="S56" i="5"/>
  <c r="W56" i="5"/>
  <c r="G56" i="5"/>
  <c r="R56" i="5"/>
  <c r="S42" i="5"/>
  <c r="W42" i="5"/>
  <c r="R42" i="5"/>
  <c r="G42" i="5"/>
  <c r="S53" i="5"/>
  <c r="W53" i="5"/>
  <c r="G53" i="5"/>
  <c r="R53" i="5"/>
  <c r="S37" i="9"/>
  <c r="R37" i="9"/>
  <c r="G37" i="9"/>
  <c r="W37" i="9"/>
  <c r="S49" i="9"/>
  <c r="W49" i="9"/>
  <c r="R49" i="9"/>
  <c r="G49" i="9"/>
  <c r="S41" i="9"/>
  <c r="W41" i="9"/>
  <c r="G41" i="9"/>
  <c r="R41" i="9"/>
  <c r="S2" i="9"/>
  <c r="R2" i="9"/>
  <c r="G2" i="9"/>
  <c r="W2" i="9"/>
  <c r="S73" i="4"/>
  <c r="W73" i="4"/>
  <c r="G73" i="4"/>
  <c r="R73" i="4"/>
  <c r="S80" i="4"/>
  <c r="R80" i="4"/>
  <c r="G80" i="4"/>
  <c r="W80" i="4"/>
  <c r="S8" i="4"/>
  <c r="R8" i="4"/>
  <c r="W8" i="4"/>
  <c r="G8" i="4"/>
  <c r="S106" i="4"/>
  <c r="R106" i="4"/>
  <c r="G106" i="4"/>
  <c r="W106" i="4"/>
  <c r="S29" i="4"/>
  <c r="S38" i="4"/>
  <c r="S16" i="4"/>
  <c r="S48" i="4"/>
  <c r="S49" i="4"/>
  <c r="S11" i="17"/>
  <c r="S8" i="6"/>
  <c r="G8" i="6"/>
  <c r="W8" i="6"/>
  <c r="R8" i="6"/>
  <c r="S63" i="6"/>
  <c r="G63" i="6"/>
  <c r="R63" i="6"/>
  <c r="W63" i="6"/>
  <c r="S21" i="6"/>
  <c r="W21" i="6"/>
  <c r="R21" i="6"/>
  <c r="G21" i="6"/>
  <c r="S45" i="6"/>
  <c r="W45" i="6"/>
  <c r="R45" i="6"/>
  <c r="G45" i="6"/>
  <c r="S57" i="6"/>
  <c r="G57" i="6"/>
  <c r="R57" i="6"/>
  <c r="W57" i="6"/>
  <c r="E16" i="8"/>
  <c r="E48" i="8"/>
  <c r="W46" i="1"/>
  <c r="G106" i="1"/>
  <c r="R178" i="1"/>
  <c r="G37" i="1"/>
  <c r="G94" i="1"/>
  <c r="R17" i="1"/>
  <c r="R58" i="1"/>
  <c r="G95" i="1"/>
  <c r="R168" i="1"/>
  <c r="W99" i="1"/>
  <c r="G192" i="1"/>
  <c r="W44" i="1"/>
  <c r="R121" i="1"/>
  <c r="G164" i="1"/>
  <c r="G5" i="1"/>
  <c r="W83" i="1"/>
  <c r="W128" i="1"/>
  <c r="R187" i="1"/>
  <c r="W36" i="1"/>
  <c r="W93" i="1"/>
  <c r="R145" i="1"/>
  <c r="R70" i="1"/>
  <c r="G105" i="1"/>
  <c r="G159" i="1"/>
  <c r="W21" i="1"/>
  <c r="G161" i="1"/>
  <c r="R12" i="1"/>
  <c r="G64" i="1"/>
  <c r="R127" i="1"/>
  <c r="G172" i="1"/>
  <c r="G41" i="1"/>
  <c r="W110" i="1"/>
  <c r="R201" i="1"/>
  <c r="G7" i="1"/>
  <c r="R43" i="1"/>
  <c r="G199" i="1"/>
  <c r="G69" i="1"/>
  <c r="E26" i="10"/>
  <c r="S25" i="5"/>
  <c r="R25" i="5"/>
  <c r="W25" i="5"/>
  <c r="G25" i="5"/>
  <c r="S8" i="5"/>
  <c r="G8" i="5"/>
  <c r="W8" i="5"/>
  <c r="R8" i="5"/>
  <c r="S13" i="5"/>
  <c r="W13" i="5"/>
  <c r="R13" i="5"/>
  <c r="G13" i="5"/>
  <c r="S40" i="5"/>
  <c r="R40" i="5"/>
  <c r="G40" i="5"/>
  <c r="W40" i="5"/>
  <c r="S14" i="5"/>
  <c r="R14" i="5"/>
  <c r="G14" i="5"/>
  <c r="W14" i="5"/>
  <c r="S50" i="9"/>
  <c r="R50" i="9"/>
  <c r="W50" i="9"/>
  <c r="G50" i="9"/>
  <c r="S13" i="9"/>
  <c r="R13" i="9"/>
  <c r="G13" i="9"/>
  <c r="W13" i="9"/>
  <c r="S17" i="9"/>
  <c r="G17" i="9"/>
  <c r="R17" i="9"/>
  <c r="W17" i="9"/>
  <c r="S109" i="4"/>
  <c r="W109" i="4"/>
  <c r="G109" i="4"/>
  <c r="R109" i="4"/>
  <c r="S54" i="4"/>
  <c r="G54" i="4"/>
  <c r="W54" i="4"/>
  <c r="R54" i="4"/>
  <c r="S5" i="4"/>
  <c r="G5" i="4"/>
  <c r="W5" i="4"/>
  <c r="R5" i="4"/>
  <c r="S59" i="4"/>
  <c r="G59" i="4"/>
  <c r="R59" i="4"/>
  <c r="W59" i="4"/>
  <c r="S26" i="4"/>
  <c r="R26" i="4"/>
  <c r="G26" i="4"/>
  <c r="W26" i="4"/>
  <c r="S15" i="4"/>
  <c r="R15" i="4"/>
  <c r="W15" i="4"/>
  <c r="G15" i="4"/>
  <c r="S25" i="4"/>
  <c r="R25" i="4"/>
  <c r="G25" i="4"/>
  <c r="W25" i="4"/>
  <c r="E8" i="10"/>
  <c r="R26" i="17"/>
  <c r="S26" i="17"/>
  <c r="W26" i="17"/>
  <c r="G26" i="17"/>
  <c r="S70" i="6"/>
  <c r="R70" i="6"/>
  <c r="G70" i="6"/>
  <c r="W70" i="6"/>
  <c r="S19" i="6"/>
  <c r="R19" i="6"/>
  <c r="G19" i="6"/>
  <c r="W19" i="6"/>
  <c r="S55" i="6"/>
  <c r="R55" i="6"/>
  <c r="G55" i="6"/>
  <c r="W55" i="6"/>
  <c r="S44" i="6"/>
  <c r="R44" i="6"/>
  <c r="W44" i="6"/>
  <c r="G44" i="6"/>
  <c r="S117" i="1"/>
  <c r="R117" i="1"/>
  <c r="W117" i="1"/>
  <c r="G117" i="1"/>
  <c r="S133" i="1"/>
  <c r="R133" i="1"/>
  <c r="W133" i="1"/>
  <c r="G133" i="1"/>
  <c r="R53" i="1"/>
  <c r="W78" i="1"/>
  <c r="R136" i="1"/>
  <c r="R175" i="1"/>
  <c r="W40" i="1"/>
  <c r="R92" i="1"/>
  <c r="G140" i="1"/>
  <c r="R189" i="1"/>
  <c r="W205" i="1"/>
  <c r="R66" i="1"/>
  <c r="R123" i="1"/>
  <c r="W146" i="1"/>
  <c r="R13" i="1"/>
  <c r="G72" i="1"/>
  <c r="W108" i="1"/>
  <c r="G149" i="1"/>
  <c r="W197" i="1"/>
  <c r="G59" i="1"/>
  <c r="R91" i="1"/>
  <c r="W153" i="1"/>
  <c r="R200" i="1"/>
  <c r="R20" i="1"/>
  <c r="R80" i="1"/>
  <c r="G82" i="1"/>
  <c r="G194" i="1"/>
  <c r="R24" i="1"/>
  <c r="R74" i="1"/>
  <c r="G188" i="1"/>
  <c r="W33" i="1"/>
  <c r="W77" i="1"/>
  <c r="R114" i="1"/>
  <c r="R202" i="1"/>
  <c r="G31" i="1"/>
  <c r="R97" i="1"/>
  <c r="R170" i="1"/>
  <c r="R42" i="1"/>
  <c r="R89" i="1"/>
  <c r="W67" i="1"/>
  <c r="W96" i="1"/>
  <c r="W76" i="1"/>
  <c r="G124" i="1"/>
  <c r="G112" i="1"/>
  <c r="G151" i="1"/>
  <c r="R21" i="5"/>
  <c r="R8" i="17"/>
  <c r="W10" i="4"/>
  <c r="G59" i="6"/>
  <c r="R84" i="1"/>
  <c r="S7" i="6"/>
  <c r="R7" i="6"/>
  <c r="W7" i="6"/>
  <c r="G7" i="6"/>
  <c r="S39" i="6"/>
  <c r="W39" i="6"/>
  <c r="R39" i="6"/>
  <c r="G39" i="6"/>
  <c r="S40" i="6"/>
  <c r="G40" i="6"/>
  <c r="R40" i="6"/>
  <c r="W40" i="6"/>
  <c r="S65" i="6"/>
  <c r="G65" i="6"/>
  <c r="W65" i="6"/>
  <c r="R65" i="6"/>
  <c r="E42" i="8"/>
  <c r="S49" i="5"/>
  <c r="G49" i="5"/>
  <c r="W49" i="5"/>
  <c r="R49" i="5"/>
  <c r="S29" i="5"/>
  <c r="R29" i="5"/>
  <c r="G29" i="5"/>
  <c r="W29" i="5"/>
  <c r="S41" i="5"/>
  <c r="R41" i="5"/>
  <c r="G41" i="5"/>
  <c r="W41" i="5"/>
  <c r="S73" i="5"/>
  <c r="G73" i="5"/>
  <c r="R73" i="5"/>
  <c r="W73" i="5"/>
  <c r="S43" i="5"/>
  <c r="R43" i="5"/>
  <c r="W43" i="5"/>
  <c r="G43" i="5"/>
  <c r="S24" i="9"/>
  <c r="G24" i="9"/>
  <c r="W24" i="9"/>
  <c r="R24" i="9"/>
  <c r="S14" i="9"/>
  <c r="W14" i="9"/>
  <c r="R14" i="9"/>
  <c r="G14" i="9"/>
  <c r="S22" i="9"/>
  <c r="G22" i="9"/>
  <c r="W22" i="9"/>
  <c r="R22" i="9"/>
  <c r="S46" i="4"/>
  <c r="G46" i="4"/>
  <c r="R46" i="4"/>
  <c r="W46" i="4"/>
  <c r="S43" i="4"/>
  <c r="W43" i="4"/>
  <c r="G43" i="4"/>
  <c r="R43" i="4"/>
  <c r="S95" i="4"/>
  <c r="R95" i="4"/>
  <c r="G95" i="4"/>
  <c r="W95" i="4"/>
  <c r="S103" i="4"/>
  <c r="G103" i="4"/>
  <c r="W103" i="4"/>
  <c r="R103" i="4"/>
  <c r="S9" i="4"/>
  <c r="R9" i="4"/>
  <c r="W9" i="4"/>
  <c r="G9" i="4"/>
  <c r="S55" i="4"/>
  <c r="W55" i="4"/>
  <c r="G55" i="4"/>
  <c r="R55" i="4"/>
  <c r="S60" i="4"/>
  <c r="R60" i="4"/>
  <c r="G60" i="4"/>
  <c r="W60" i="4"/>
  <c r="S17" i="17"/>
  <c r="G17" i="17"/>
  <c r="R17" i="17"/>
  <c r="W17" i="17"/>
  <c r="S6" i="17"/>
  <c r="G6" i="17"/>
  <c r="R6" i="17"/>
  <c r="W6" i="17"/>
  <c r="S60" i="6"/>
  <c r="W60" i="6"/>
  <c r="G60" i="6"/>
  <c r="R60" i="6"/>
  <c r="S58" i="6"/>
  <c r="W58" i="6"/>
  <c r="R58" i="6"/>
  <c r="G58" i="6"/>
  <c r="S53" i="6"/>
  <c r="G53" i="6"/>
  <c r="W53" i="6"/>
  <c r="R53" i="6"/>
  <c r="S20" i="6"/>
  <c r="R20" i="6"/>
  <c r="W20" i="6"/>
  <c r="G20" i="6"/>
  <c r="S116" i="1"/>
  <c r="G116" i="1"/>
  <c r="R116" i="1"/>
  <c r="W116" i="1"/>
  <c r="S68" i="5"/>
  <c r="W68" i="5"/>
  <c r="R68" i="5"/>
  <c r="G68" i="5"/>
  <c r="S10" i="5"/>
  <c r="W10" i="5"/>
  <c r="G10" i="5"/>
  <c r="R10" i="5"/>
  <c r="S80" i="5"/>
  <c r="R80" i="5"/>
  <c r="G80" i="5"/>
  <c r="W80" i="5"/>
  <c r="S70" i="5"/>
  <c r="W70" i="5"/>
  <c r="G70" i="5"/>
  <c r="R70" i="5"/>
  <c r="S75" i="5"/>
  <c r="R75" i="5"/>
  <c r="W75" i="5"/>
  <c r="G75" i="5"/>
  <c r="S54" i="9"/>
  <c r="R54" i="9"/>
  <c r="G54" i="9"/>
  <c r="W54" i="9"/>
  <c r="S25" i="9"/>
  <c r="R25" i="9"/>
  <c r="W25" i="9"/>
  <c r="G25" i="9"/>
  <c r="S4" i="9"/>
  <c r="G4" i="9"/>
  <c r="R4" i="9"/>
  <c r="W4" i="9"/>
  <c r="S35" i="9"/>
  <c r="W35" i="9"/>
  <c r="G35" i="9"/>
  <c r="R35" i="9"/>
  <c r="S65" i="4"/>
  <c r="W65" i="4"/>
  <c r="R65" i="4"/>
  <c r="G65" i="4"/>
  <c r="S35" i="4"/>
  <c r="G35" i="4"/>
  <c r="R35" i="4"/>
  <c r="W35" i="4"/>
  <c r="S58" i="4"/>
  <c r="R58" i="4"/>
  <c r="W58" i="4"/>
  <c r="G58" i="4"/>
  <c r="S3" i="4"/>
  <c r="G3" i="4"/>
  <c r="R3" i="4"/>
  <c r="W3" i="4"/>
  <c r="S67" i="6"/>
  <c r="G67" i="6"/>
  <c r="W67" i="6"/>
  <c r="R67" i="6"/>
  <c r="S23" i="6"/>
  <c r="W23" i="6"/>
  <c r="R23" i="6"/>
  <c r="G23" i="6"/>
  <c r="S31" i="6"/>
  <c r="G31" i="6"/>
  <c r="W31" i="6"/>
  <c r="R31" i="6"/>
  <c r="S61" i="6"/>
  <c r="W61" i="6"/>
  <c r="R61" i="6"/>
  <c r="G61" i="6"/>
  <c r="S49" i="6"/>
  <c r="G49" i="6"/>
  <c r="R49" i="6"/>
  <c r="W49" i="6"/>
  <c r="E6" i="10"/>
  <c r="E13" i="10"/>
  <c r="S72" i="5"/>
  <c r="G72" i="5"/>
  <c r="R72" i="5"/>
  <c r="W72" i="5"/>
  <c r="S74" i="5"/>
  <c r="G74" i="5"/>
  <c r="R74" i="5"/>
  <c r="W74" i="5"/>
  <c r="S27" i="5"/>
  <c r="R27" i="5"/>
  <c r="W27" i="5"/>
  <c r="G27" i="5"/>
  <c r="S37" i="5"/>
  <c r="R37" i="5"/>
  <c r="G37" i="5"/>
  <c r="W37" i="5"/>
  <c r="S61" i="5"/>
  <c r="R61" i="5"/>
  <c r="W61" i="5"/>
  <c r="G61" i="5"/>
  <c r="S29" i="9"/>
  <c r="W29" i="9"/>
  <c r="G29" i="9"/>
  <c r="R29" i="9"/>
  <c r="S30" i="9"/>
  <c r="G30" i="9"/>
  <c r="W30" i="9"/>
  <c r="R30" i="9"/>
  <c r="S40" i="9"/>
  <c r="W40" i="9"/>
  <c r="G40" i="9"/>
  <c r="R40" i="9"/>
  <c r="S47" i="4"/>
  <c r="W47" i="4"/>
  <c r="R47" i="4"/>
  <c r="G47" i="4"/>
  <c r="S30" i="4"/>
  <c r="R30" i="4"/>
  <c r="G30" i="4"/>
  <c r="W30" i="4"/>
  <c r="S110" i="4"/>
  <c r="G110" i="4"/>
  <c r="R110" i="4"/>
  <c r="W110" i="4"/>
  <c r="S108" i="4"/>
  <c r="W108" i="4"/>
  <c r="R108" i="4"/>
  <c r="G108" i="4"/>
  <c r="S33" i="4"/>
  <c r="G33" i="4"/>
  <c r="W33" i="4"/>
  <c r="R33" i="4"/>
  <c r="S104" i="4"/>
  <c r="R104" i="4"/>
  <c r="W104" i="4"/>
  <c r="G104" i="4"/>
  <c r="S28" i="4"/>
  <c r="R28" i="4"/>
  <c r="G28" i="4"/>
  <c r="W28" i="4"/>
  <c r="S14" i="17"/>
  <c r="R14" i="17"/>
  <c r="W14" i="17"/>
  <c r="G14" i="17"/>
  <c r="S69" i="6"/>
  <c r="W69" i="6"/>
  <c r="G69" i="6"/>
  <c r="R69" i="6"/>
  <c r="S15" i="6"/>
  <c r="R15" i="6"/>
  <c r="G15" i="6"/>
  <c r="W15" i="6"/>
  <c r="S68" i="6"/>
  <c r="G68" i="6"/>
  <c r="R68" i="6"/>
  <c r="W68" i="6"/>
  <c r="S26" i="6"/>
  <c r="R26" i="6"/>
  <c r="W26" i="6"/>
  <c r="G26" i="6"/>
  <c r="S48" i="6"/>
  <c r="W48" i="6"/>
  <c r="R48" i="6"/>
  <c r="G48" i="6"/>
  <c r="E21" i="10"/>
  <c r="E90" i="8"/>
  <c r="E23" i="8"/>
  <c r="S179" i="1"/>
  <c r="W179" i="1"/>
  <c r="R179" i="1"/>
  <c r="G179" i="1"/>
  <c r="S203" i="1"/>
  <c r="W203" i="1"/>
  <c r="R203" i="1"/>
  <c r="G203" i="1"/>
  <c r="S2" i="1"/>
  <c r="G2" i="1"/>
  <c r="W2" i="1"/>
  <c r="R2" i="1"/>
  <c r="E2" i="1" s="1"/>
  <c r="E83" i="8" l="1"/>
  <c r="E50" i="8"/>
  <c r="E73" i="8"/>
  <c r="E59" i="8"/>
  <c r="E70" i="8"/>
  <c r="E41" i="8"/>
  <c r="E54" i="8"/>
  <c r="E93" i="8"/>
  <c r="E84" i="8"/>
  <c r="E28" i="8"/>
  <c r="E72" i="8"/>
  <c r="E55" i="8"/>
  <c r="E15" i="8"/>
  <c r="E52" i="8"/>
  <c r="E14" i="8"/>
  <c r="E74" i="8"/>
  <c r="E66" i="8"/>
  <c r="E4" i="8"/>
  <c r="E89" i="8"/>
  <c r="E65" i="8"/>
  <c r="E2" i="8"/>
  <c r="E44" i="8"/>
  <c r="E19" i="8"/>
  <c r="E81" i="8"/>
  <c r="E87" i="8"/>
  <c r="E3" i="8"/>
  <c r="E32" i="8"/>
  <c r="E49" i="8"/>
  <c r="E43" i="8"/>
  <c r="E13" i="8"/>
  <c r="E7" i="8"/>
  <c r="E30" i="8"/>
  <c r="E20" i="8"/>
  <c r="E38" i="8"/>
  <c r="E95" i="8"/>
  <c r="E27" i="8"/>
  <c r="E26" i="8"/>
  <c r="E82" i="8"/>
  <c r="E33" i="8"/>
  <c r="E17" i="8"/>
  <c r="E12" i="8"/>
  <c r="E9" i="8"/>
  <c r="E57" i="8"/>
  <c r="E71" i="8"/>
  <c r="E67" i="8"/>
  <c r="E18" i="8"/>
  <c r="E25" i="8"/>
  <c r="E75" i="8"/>
  <c r="E86" i="8"/>
  <c r="E6" i="8"/>
  <c r="E47" i="8"/>
  <c r="E91" i="8"/>
  <c r="E85" i="8"/>
  <c r="E76" i="8"/>
  <c r="E39" i="8"/>
  <c r="E62" i="8"/>
  <c r="E68" i="8"/>
  <c r="E78" i="8"/>
  <c r="E31" i="8"/>
  <c r="E88" i="8"/>
  <c r="E46" i="8"/>
  <c r="E10" i="8"/>
  <c r="E29" i="8"/>
  <c r="E11" i="8"/>
  <c r="E58" i="8"/>
  <c r="E22" i="8"/>
  <c r="E45" i="8"/>
  <c r="E69" i="8"/>
  <c r="E77" i="8"/>
  <c r="E24" i="4"/>
  <c r="E4" i="17"/>
  <c r="E17" i="4"/>
  <c r="E8" i="9"/>
  <c r="E33" i="4"/>
  <c r="E40" i="9"/>
  <c r="E30" i="9"/>
  <c r="E29" i="9"/>
  <c r="E31" i="6"/>
  <c r="E67" i="6"/>
  <c r="E61" i="4"/>
  <c r="E58" i="4"/>
  <c r="E25" i="9"/>
  <c r="E54" i="9"/>
  <c r="E75" i="5"/>
  <c r="E80" i="5"/>
  <c r="E162" i="1"/>
  <c r="E53" i="6"/>
  <c r="E60" i="6"/>
  <c r="E55" i="4"/>
  <c r="E103" i="4"/>
  <c r="E43" i="4"/>
  <c r="E22" i="9"/>
  <c r="E24" i="9"/>
  <c r="E49" i="5"/>
  <c r="E88" i="1"/>
  <c r="E85" i="1"/>
  <c r="E154" i="1"/>
  <c r="E65" i="1"/>
  <c r="E65" i="6"/>
  <c r="E84" i="1"/>
  <c r="E21" i="5"/>
  <c r="E97" i="1"/>
  <c r="E24" i="1"/>
  <c r="E20" i="1"/>
  <c r="E66" i="1"/>
  <c r="E92" i="1"/>
  <c r="E133" i="1"/>
  <c r="E117" i="1"/>
  <c r="E44" i="6"/>
  <c r="E55" i="6"/>
  <c r="E19" i="6"/>
  <c r="E70" i="6"/>
  <c r="E5" i="4"/>
  <c r="E54" i="4"/>
  <c r="E109" i="4"/>
  <c r="E8" i="5"/>
  <c r="E43" i="1"/>
  <c r="E12" i="1"/>
  <c r="E145" i="1"/>
  <c r="E121" i="1"/>
  <c r="E63" i="1"/>
  <c r="E17" i="1"/>
  <c r="E204" i="1"/>
  <c r="E57" i="6"/>
  <c r="E45" i="6"/>
  <c r="E21" i="6"/>
  <c r="E63" i="6"/>
  <c r="E100" i="4"/>
  <c r="E98" i="4"/>
  <c r="E72" i="4"/>
  <c r="E107" i="4"/>
  <c r="E102" i="4"/>
  <c r="E18" i="1"/>
  <c r="E157" i="1"/>
  <c r="E75" i="4"/>
  <c r="E23" i="4"/>
  <c r="E17" i="5"/>
  <c r="E124" i="1"/>
  <c r="E31" i="1"/>
  <c r="E194" i="1"/>
  <c r="E40" i="1"/>
  <c r="E52" i="6"/>
  <c r="BW9" i="17"/>
  <c r="E9" i="17"/>
  <c r="E21" i="4"/>
  <c r="E71" i="4"/>
  <c r="E40" i="4"/>
  <c r="E39" i="9"/>
  <c r="E10" i="1"/>
  <c r="E5" i="1"/>
  <c r="E192" i="1"/>
  <c r="E95" i="1"/>
  <c r="E119" i="1"/>
  <c r="E87" i="4"/>
  <c r="E36" i="4"/>
  <c r="E53" i="4"/>
  <c r="E33" i="9"/>
  <c r="E12" i="9"/>
  <c r="E44" i="9"/>
  <c r="E32" i="5"/>
  <c r="E47" i="5"/>
  <c r="E184" i="1"/>
  <c r="E26" i="1"/>
  <c r="E49" i="1"/>
  <c r="E50" i="1"/>
  <c r="E180" i="1"/>
  <c r="E156" i="1"/>
  <c r="E176" i="1"/>
  <c r="E19" i="1"/>
  <c r="E126" i="1"/>
  <c r="E51" i="6"/>
  <c r="E20" i="17"/>
  <c r="E66" i="4"/>
  <c r="E33" i="1"/>
  <c r="E197" i="1"/>
  <c r="E205" i="1"/>
  <c r="E62" i="6"/>
  <c r="E11" i="6"/>
  <c r="E92" i="4"/>
  <c r="E32" i="9"/>
  <c r="E58" i="5"/>
  <c r="E199" i="1"/>
  <c r="E110" i="1"/>
  <c r="E93" i="1"/>
  <c r="E46" i="1"/>
  <c r="E17" i="6"/>
  <c r="E49" i="4"/>
  <c r="E158" i="1"/>
  <c r="E160" i="1"/>
  <c r="E113" i="1"/>
  <c r="E134" i="1"/>
  <c r="E22" i="6"/>
  <c r="E94" i="4"/>
  <c r="E84" i="4"/>
  <c r="E10" i="9"/>
  <c r="E26" i="9"/>
  <c r="E59" i="5"/>
  <c r="E30" i="5"/>
  <c r="E3" i="5"/>
  <c r="E6" i="6"/>
  <c r="E29" i="6"/>
  <c r="E12" i="6"/>
  <c r="E51" i="4"/>
  <c r="E77" i="4"/>
  <c r="E25" i="1"/>
  <c r="E69" i="6"/>
  <c r="E179" i="1"/>
  <c r="E68" i="6"/>
  <c r="E74" i="5"/>
  <c r="E61" i="6"/>
  <c r="E23" i="6"/>
  <c r="E73" i="1"/>
  <c r="E116" i="1"/>
  <c r="E58" i="6"/>
  <c r="BW6" i="17"/>
  <c r="E6" i="17"/>
  <c r="BW17" i="17"/>
  <c r="E17" i="17"/>
  <c r="E46" i="4"/>
  <c r="E14" i="9"/>
  <c r="E73" i="5"/>
  <c r="E107" i="1"/>
  <c r="E28" i="1"/>
  <c r="E48" i="1"/>
  <c r="E60" i="1"/>
  <c r="E40" i="6"/>
  <c r="E39" i="6"/>
  <c r="E89" i="1"/>
  <c r="E200" i="1"/>
  <c r="E13" i="1"/>
  <c r="E53" i="1"/>
  <c r="BW26" i="17"/>
  <c r="E26" i="17"/>
  <c r="E59" i="4"/>
  <c r="E17" i="9"/>
  <c r="E13" i="5"/>
  <c r="E168" i="1"/>
  <c r="E182" i="1"/>
  <c r="E178" i="1"/>
  <c r="E73" i="4"/>
  <c r="E41" i="9"/>
  <c r="E53" i="5"/>
  <c r="E56" i="5"/>
  <c r="E79" i="5"/>
  <c r="E47" i="1"/>
  <c r="E24" i="6"/>
  <c r="E72" i="6"/>
  <c r="E5" i="6"/>
  <c r="E15" i="17"/>
  <c r="BW15" i="17"/>
  <c r="E82" i="4"/>
  <c r="E91" i="4"/>
  <c r="E51" i="9"/>
  <c r="E18" i="5"/>
  <c r="E20" i="5"/>
  <c r="E101" i="1"/>
  <c r="E141" i="1"/>
  <c r="E137" i="1"/>
  <c r="E173" i="1"/>
  <c r="E43" i="6"/>
  <c r="E46" i="6"/>
  <c r="E32" i="6"/>
  <c r="E10" i="17"/>
  <c r="E83" i="4"/>
  <c r="E19" i="4"/>
  <c r="E79" i="4"/>
  <c r="E93" i="4"/>
  <c r="E18" i="9"/>
  <c r="E71" i="5"/>
  <c r="E36" i="5"/>
  <c r="E5" i="5"/>
  <c r="E6" i="5"/>
  <c r="E10" i="4"/>
  <c r="E188" i="1"/>
  <c r="E153" i="1"/>
  <c r="E149" i="1"/>
  <c r="E146" i="1"/>
  <c r="E64" i="6"/>
  <c r="E56" i="6"/>
  <c r="E37" i="6"/>
  <c r="E85" i="4"/>
  <c r="E97" i="4"/>
  <c r="E9" i="5"/>
  <c r="E15" i="5"/>
  <c r="E12" i="5"/>
  <c r="E4" i="5"/>
  <c r="E64" i="1"/>
  <c r="E159" i="1"/>
  <c r="E164" i="1"/>
  <c r="E150" i="1"/>
  <c r="E38" i="6"/>
  <c r="E4" i="6"/>
  <c r="E54" i="5"/>
  <c r="E132" i="1"/>
  <c r="E120" i="1"/>
  <c r="E165" i="1"/>
  <c r="E71" i="1"/>
  <c r="E39" i="1"/>
  <c r="E183" i="1"/>
  <c r="E56" i="4"/>
  <c r="E74" i="4"/>
  <c r="E177" i="1"/>
  <c r="E152" i="1"/>
  <c r="E100" i="1"/>
  <c r="E115" i="1"/>
  <c r="E81" i="1"/>
  <c r="E196" i="1"/>
  <c r="E47" i="6"/>
  <c r="E71" i="6"/>
  <c r="E105" i="4"/>
  <c r="E50" i="4"/>
  <c r="E16" i="9"/>
  <c r="E24" i="5"/>
  <c r="E76" i="1"/>
  <c r="E82" i="1"/>
  <c r="E38" i="1"/>
  <c r="E34" i="6"/>
  <c r="E7" i="4"/>
  <c r="E88" i="4"/>
  <c r="E19" i="9"/>
  <c r="E64" i="5"/>
  <c r="E2" i="5"/>
  <c r="E36" i="1"/>
  <c r="E37" i="1"/>
  <c r="E28" i="6"/>
  <c r="E11" i="17"/>
  <c r="BW11" i="17"/>
  <c r="E28" i="17"/>
  <c r="E20" i="4"/>
  <c r="E14" i="4"/>
  <c r="E52" i="4"/>
  <c r="E32" i="4"/>
  <c r="E31" i="9"/>
  <c r="E48" i="9"/>
  <c r="E23" i="5"/>
  <c r="E130" i="1"/>
  <c r="E166" i="1"/>
  <c r="E206" i="1"/>
  <c r="E75" i="1"/>
  <c r="E111" i="1"/>
  <c r="E3" i="6"/>
  <c r="E2" i="17"/>
  <c r="E39" i="4"/>
  <c r="E31" i="4"/>
  <c r="E44" i="4"/>
  <c r="E12" i="4"/>
  <c r="E7" i="9"/>
  <c r="E43" i="9"/>
  <c r="E33" i="5"/>
  <c r="E34" i="9"/>
  <c r="E11" i="5"/>
  <c r="E14" i="1"/>
  <c r="E102" i="1"/>
  <c r="E203" i="1"/>
  <c r="E48" i="6"/>
  <c r="E108" i="4"/>
  <c r="E110" i="4"/>
  <c r="E47" i="4"/>
  <c r="E72" i="5"/>
  <c r="E49" i="6"/>
  <c r="E26" i="6"/>
  <c r="E15" i="6"/>
  <c r="BW14" i="17"/>
  <c r="E14" i="17"/>
  <c r="E28" i="4"/>
  <c r="E104" i="4"/>
  <c r="E30" i="4"/>
  <c r="E61" i="5"/>
  <c r="E37" i="5"/>
  <c r="E27" i="5"/>
  <c r="E35" i="9"/>
  <c r="E70" i="5"/>
  <c r="E10" i="5"/>
  <c r="E155" i="1"/>
  <c r="E190" i="1"/>
  <c r="E20" i="6"/>
  <c r="E60" i="4"/>
  <c r="E9" i="4"/>
  <c r="E95" i="4"/>
  <c r="E43" i="5"/>
  <c r="E41" i="5"/>
  <c r="E29" i="5"/>
  <c r="E16" i="1"/>
  <c r="E109" i="1"/>
  <c r="E181" i="1"/>
  <c r="E68" i="1"/>
  <c r="E7" i="6"/>
  <c r="E42" i="6"/>
  <c r="E42" i="1"/>
  <c r="E202" i="1"/>
  <c r="E189" i="1"/>
  <c r="E175" i="1"/>
  <c r="E25" i="4"/>
  <c r="E15" i="4"/>
  <c r="E26" i="4"/>
  <c r="E13" i="9"/>
  <c r="E50" i="9"/>
  <c r="E14" i="5"/>
  <c r="E40" i="5"/>
  <c r="E25" i="5"/>
  <c r="E201" i="1"/>
  <c r="E127" i="1"/>
  <c r="E139" i="1"/>
  <c r="E70" i="1"/>
  <c r="E142" i="1"/>
  <c r="E49" i="9"/>
  <c r="E42" i="5"/>
  <c r="E35" i="5"/>
  <c r="E35" i="1"/>
  <c r="E50" i="6"/>
  <c r="E24" i="17"/>
  <c r="BW24" i="17"/>
  <c r="E38" i="9"/>
  <c r="E36" i="9"/>
  <c r="E44" i="5"/>
  <c r="E26" i="5"/>
  <c r="E46" i="5"/>
  <c r="E195" i="1"/>
  <c r="E9" i="1"/>
  <c r="E129" i="1"/>
  <c r="E10" i="6"/>
  <c r="E27" i="17"/>
  <c r="E69" i="4"/>
  <c r="E20" i="9"/>
  <c r="E11" i="9"/>
  <c r="E39" i="5"/>
  <c r="E151" i="1"/>
  <c r="E140" i="1"/>
  <c r="E104" i="1"/>
  <c r="E57" i="1"/>
  <c r="E7" i="1"/>
  <c r="E41" i="1"/>
  <c r="E105" i="1"/>
  <c r="E83" i="1"/>
  <c r="E106" i="1"/>
  <c r="E16" i="4"/>
  <c r="E29" i="4"/>
  <c r="E52" i="1"/>
  <c r="E90" i="1"/>
  <c r="E148" i="1"/>
  <c r="E56" i="1"/>
  <c r="E3" i="1"/>
  <c r="E36" i="6"/>
  <c r="E23" i="17"/>
  <c r="BW23" i="17"/>
  <c r="E11" i="4"/>
  <c r="E78" i="4"/>
  <c r="E6" i="4"/>
  <c r="E15" i="9"/>
  <c r="E48" i="5"/>
  <c r="E57" i="5"/>
  <c r="E28" i="5"/>
  <c r="E52" i="5"/>
  <c r="E50" i="5"/>
  <c r="E135" i="1"/>
  <c r="E51" i="1"/>
  <c r="E54" i="1"/>
  <c r="E22" i="1"/>
  <c r="E98" i="1"/>
  <c r="E47" i="9"/>
  <c r="E42" i="9"/>
  <c r="E9" i="9"/>
  <c r="E55" i="5"/>
  <c r="E45" i="5"/>
  <c r="E65" i="5"/>
  <c r="E67" i="5"/>
  <c r="E59" i="6"/>
  <c r="E96" i="1"/>
  <c r="E108" i="1"/>
  <c r="E11" i="1"/>
  <c r="BW18" i="17"/>
  <c r="E18" i="17"/>
  <c r="E99" i="1"/>
  <c r="E38" i="5"/>
  <c r="E63" i="5"/>
  <c r="E34" i="1"/>
  <c r="E167" i="1"/>
  <c r="E55" i="1"/>
  <c r="E174" i="1"/>
  <c r="E143" i="1"/>
  <c r="E22" i="4"/>
  <c r="E21" i="9"/>
  <c r="E51" i="5"/>
  <c r="E96" i="4"/>
  <c r="E5" i="9"/>
  <c r="E69" i="5"/>
  <c r="E22" i="5"/>
  <c r="E19" i="5"/>
  <c r="E125" i="1"/>
  <c r="E79" i="1"/>
  <c r="E3" i="4"/>
  <c r="E35" i="4"/>
  <c r="E65" i="4"/>
  <c r="E4" i="9"/>
  <c r="E68" i="5"/>
  <c r="E62" i="1"/>
  <c r="E186" i="1"/>
  <c r="E86" i="1"/>
  <c r="E171" i="1"/>
  <c r="E138" i="1"/>
  <c r="E29" i="1"/>
  <c r="E8" i="17"/>
  <c r="BW8" i="17"/>
  <c r="E170" i="1"/>
  <c r="E114" i="1"/>
  <c r="E74" i="1"/>
  <c r="E80" i="1"/>
  <c r="E91" i="1"/>
  <c r="E123" i="1"/>
  <c r="E136" i="1"/>
  <c r="E147" i="1"/>
  <c r="E187" i="1"/>
  <c r="E58" i="1"/>
  <c r="E8" i="6"/>
  <c r="E106" i="4"/>
  <c r="E8" i="4"/>
  <c r="E80" i="4"/>
  <c r="E2" i="9"/>
  <c r="E37" i="9"/>
  <c r="E169" i="1"/>
  <c r="E15" i="1"/>
  <c r="E21" i="17"/>
  <c r="E62" i="4"/>
  <c r="E62" i="5"/>
  <c r="E99" i="4"/>
  <c r="E64" i="4"/>
  <c r="E59" i="1"/>
  <c r="E72" i="1"/>
  <c r="E3" i="17"/>
  <c r="BW3" i="17"/>
  <c r="E111" i="4"/>
  <c r="E67" i="4"/>
  <c r="E53" i="9"/>
  <c r="E52" i="9"/>
  <c r="E46" i="9"/>
  <c r="E16" i="5"/>
  <c r="E45" i="1"/>
  <c r="E172" i="1"/>
  <c r="E161" i="1"/>
  <c r="E32" i="1"/>
  <c r="E44" i="1"/>
  <c r="E94" i="1"/>
  <c r="E9" i="6"/>
  <c r="E33" i="6"/>
  <c r="E13" i="17"/>
  <c r="E19" i="17"/>
  <c r="E57" i="4"/>
  <c r="E13" i="4"/>
  <c r="E41" i="4"/>
  <c r="E31" i="5"/>
  <c r="E60" i="5"/>
  <c r="E103" i="1"/>
  <c r="E87" i="1"/>
  <c r="E8" i="1"/>
  <c r="E41" i="6"/>
  <c r="E66" i="6"/>
  <c r="E13" i="6"/>
  <c r="E34" i="4"/>
  <c r="E42" i="4"/>
  <c r="E6" i="9"/>
  <c r="E55" i="9"/>
  <c r="E23" i="1"/>
  <c r="E61" i="1"/>
  <c r="E27" i="1"/>
  <c r="E193" i="1"/>
  <c r="E6" i="1"/>
  <c r="E118" i="1"/>
  <c r="E122" i="1"/>
  <c r="E54" i="6"/>
  <c r="E45" i="4"/>
  <c r="E37" i="4"/>
  <c r="E34" i="5"/>
  <c r="E78" i="5"/>
  <c r="E68" i="4"/>
  <c r="E28" i="9"/>
  <c r="E112" i="1"/>
  <c r="E67" i="1"/>
  <c r="E77" i="1"/>
  <c r="E78" i="1"/>
  <c r="E2" i="6"/>
  <c r="E27" i="6"/>
  <c r="E16" i="17"/>
  <c r="BW16" i="17"/>
  <c r="E90" i="4"/>
  <c r="E70" i="4"/>
  <c r="E86" i="4"/>
  <c r="E101" i="4"/>
  <c r="E45" i="9"/>
  <c r="E23" i="9"/>
  <c r="E77" i="5"/>
  <c r="E76" i="5"/>
  <c r="E69" i="1"/>
  <c r="E21" i="1"/>
  <c r="E128" i="1"/>
  <c r="E30" i="1"/>
  <c r="E14" i="6"/>
  <c r="E35" i="6"/>
  <c r="E22" i="17"/>
  <c r="E7" i="17"/>
  <c r="E12" i="17"/>
  <c r="E18" i="4"/>
  <c r="E38" i="4"/>
  <c r="E89" i="4"/>
  <c r="E63" i="4"/>
  <c r="E2" i="4"/>
  <c r="E3" i="9"/>
  <c r="E7" i="5"/>
  <c r="E185" i="1"/>
  <c r="E4" i="1"/>
  <c r="E198" i="1"/>
  <c r="E144" i="1"/>
  <c r="E131" i="1"/>
  <c r="E16" i="6"/>
  <c r="E18" i="6"/>
  <c r="E30" i="6"/>
  <c r="BW5" i="17"/>
  <c r="E5" i="17"/>
  <c r="E27" i="4"/>
  <c r="E76" i="4"/>
  <c r="E81" i="4"/>
  <c r="E27" i="9"/>
  <c r="E66" i="5"/>
  <c r="E25" i="6"/>
  <c r="E25" i="17"/>
  <c r="E4" i="4"/>
  <c r="E163" i="1"/>
  <c r="E191" i="1"/>
  <c r="E48" i="4"/>
</calcChain>
</file>

<file path=xl/sharedStrings.xml><?xml version="1.0" encoding="utf-8"?>
<sst xmlns="http://schemas.openxmlformats.org/spreadsheetml/2006/main" count="5565" uniqueCount="1481">
  <si>
    <t>ISSN</t>
  </si>
  <si>
    <t>CoB Journals Rank Within</t>
  </si>
  <si>
    <t>JournalTitles</t>
  </si>
  <si>
    <t>SubjectArea</t>
  </si>
  <si>
    <t>Std Dev of Indexes</t>
  </si>
  <si>
    <t>EF Rankings Index</t>
  </si>
  <si>
    <t>EF Rankings AI Index</t>
  </si>
  <si>
    <t>GSh5 Index</t>
  </si>
  <si>
    <t>JCR 5yr Impact Index</t>
  </si>
  <si>
    <t>Scimago Index</t>
  </si>
  <si>
    <t>SNIP Index</t>
  </si>
  <si>
    <t>UQ2011 4to1 Index</t>
  </si>
  <si>
    <t>Fneg20134to1 Index</t>
  </si>
  <si>
    <t>ABS2015 5to1 Index</t>
  </si>
  <si>
    <t>Cnrs2015 4to1 Index</t>
  </si>
  <si>
    <t>HEC2011 Recoded from Letter 4to1 Index</t>
  </si>
  <si>
    <t>Aeres2012 Recoded from Letter 3to1 Index</t>
  </si>
  <si>
    <t>Abdc2013 Recoded from Letter 4to1 Index</t>
  </si>
  <si>
    <t>Vhb2015 Recoded from Letter 6to1 Index</t>
  </si>
  <si>
    <t>HEC2011 AtoC</t>
  </si>
  <si>
    <t>Aeres2012 AtoC</t>
  </si>
  <si>
    <t>Abdc2013 AtoC</t>
  </si>
  <si>
    <t>Vhb2015 AtoE</t>
  </si>
  <si>
    <t>EJL2016 PtoS</t>
  </si>
  <si>
    <t>EF Rankings</t>
  </si>
  <si>
    <t>EF Rankings AI</t>
  </si>
  <si>
    <t>GSh5</t>
  </si>
  <si>
    <t>JCR 5yr Impact</t>
  </si>
  <si>
    <t>Scimago</t>
  </si>
  <si>
    <t>SNIP</t>
  </si>
  <si>
    <t>ABS2015 5to1</t>
  </si>
  <si>
    <t>HEC2011 Recoded From Letter 4to1</t>
  </si>
  <si>
    <t>Aeres2012 Recoded From Letter 3to1</t>
  </si>
  <si>
    <t>Abdc2013 Recoded From Letter 4to1</t>
  </si>
  <si>
    <t>Vhb2015 Recoded From Letter 6to1</t>
  </si>
  <si>
    <t>Econometrica</t>
  </si>
  <si>
    <t>Quarterly Journal of Economics</t>
  </si>
  <si>
    <t>Journal of Political Economy</t>
  </si>
  <si>
    <t>American Economic Review</t>
  </si>
  <si>
    <t>Review of Economic Studies</t>
  </si>
  <si>
    <t>Economic Journal</t>
  </si>
  <si>
    <t>RAND Journal of Economics</t>
  </si>
  <si>
    <t>Review of Economics and Statistics</t>
  </si>
  <si>
    <t>Journal of Monetary Economics</t>
  </si>
  <si>
    <t>Journal of Law &amp; Economics</t>
  </si>
  <si>
    <t>European Economic Review</t>
  </si>
  <si>
    <t>Journal of Public Economics</t>
  </si>
  <si>
    <t>International Economic Review</t>
  </si>
  <si>
    <t>Journal of Econometrics</t>
  </si>
  <si>
    <t>Journal of International Economics</t>
  </si>
  <si>
    <t>Journal of Health Economics</t>
  </si>
  <si>
    <t>J of Environmental Economics &amp; Mgmt</t>
  </si>
  <si>
    <t>Journal of Labor Economics</t>
  </si>
  <si>
    <t>World Development</t>
  </si>
  <si>
    <t>Journal of Applied Econometrics</t>
  </si>
  <si>
    <t>Journal of Development Economics</t>
  </si>
  <si>
    <t>Journal of Economic History</t>
  </si>
  <si>
    <t>Journal of Business and Economic Statistics</t>
  </si>
  <si>
    <t>Oxford Economic Papers</t>
  </si>
  <si>
    <t>Ecological Economics</t>
  </si>
  <si>
    <t>Journal of Money, Credit and Banking</t>
  </si>
  <si>
    <t>Journal of Urban Economics</t>
  </si>
  <si>
    <t>Journal of Industrial Economics</t>
  </si>
  <si>
    <t>Econometric Theory</t>
  </si>
  <si>
    <t>Economics Letters</t>
  </si>
  <si>
    <t>Economica</t>
  </si>
  <si>
    <t>Journal of Human Resources</t>
  </si>
  <si>
    <t>American Journal of Agricultural Economics</t>
  </si>
  <si>
    <t>Canadian Journal of Economics</t>
  </si>
  <si>
    <t>Journal of Regional Science</t>
  </si>
  <si>
    <t>National Tax Journal</t>
  </si>
  <si>
    <t>Regional Science and Urban Economics</t>
  </si>
  <si>
    <t>Scandinavian Journal of Economics</t>
  </si>
  <si>
    <t>Southern Economic Journal</t>
  </si>
  <si>
    <t>Economic Dev. and Cultural Change</t>
  </si>
  <si>
    <t>Journal of Law, Economics and Organization</t>
  </si>
  <si>
    <t>Public Choice</t>
  </si>
  <si>
    <t>Industrial and Labor Relations Review</t>
  </si>
  <si>
    <t>Oxford Bulletin of Economics and Statistics</t>
  </si>
  <si>
    <t>Cambridge J of Economics</t>
  </si>
  <si>
    <t>International Journal of Industrial Organization</t>
  </si>
  <si>
    <t>Journal of Comparative Economics</t>
  </si>
  <si>
    <t>Journal of Mathematical Economics</t>
  </si>
  <si>
    <t>Land Economics</t>
  </si>
  <si>
    <t>J of Economic Behavior and Organization</t>
  </si>
  <si>
    <t xml:space="preserve">Journal of Economic Dynamics and Control </t>
  </si>
  <si>
    <t>European J of Pol Economy</t>
  </si>
  <si>
    <t>Games and Economic Behavior</t>
  </si>
  <si>
    <t>Kyklos</t>
  </si>
  <si>
    <t>Social Choice and Welfare</t>
  </si>
  <si>
    <t>Economic Theory</t>
  </si>
  <si>
    <t>International Journal of Game Theory</t>
  </si>
  <si>
    <t xml:space="preserve"> American Economic J: Applied Economics</t>
  </si>
  <si>
    <t xml:space="preserve"> American Economic J: Economic Policy</t>
  </si>
  <si>
    <t xml:space="preserve"> American Economic J: Macroeconomics</t>
  </si>
  <si>
    <t>Economy and Society</t>
  </si>
  <si>
    <t>World Economy</t>
  </si>
  <si>
    <t>Journal of Macroeconomics</t>
  </si>
  <si>
    <t>Health Economics</t>
  </si>
  <si>
    <t>Econometric Reviews</t>
  </si>
  <si>
    <t>Journal of Economic Growth</t>
  </si>
  <si>
    <t>J. of Evolutionary Economics</t>
  </si>
  <si>
    <t>Journal of Regulatory Economics</t>
  </si>
  <si>
    <t>Public Finance Review</t>
  </si>
  <si>
    <t>Journal of Economics</t>
  </si>
  <si>
    <t>History of Political Economy</t>
  </si>
  <si>
    <t>Mathematical Social Sciences</t>
  </si>
  <si>
    <t>Jnl of Economics &amp; Management Strategy</t>
  </si>
  <si>
    <t>Applied Economics</t>
  </si>
  <si>
    <t>Journal of Institutional and Theoretical Economics</t>
  </si>
  <si>
    <t>Energy Economics</t>
  </si>
  <si>
    <t>Journal of Economic Issues</t>
  </si>
  <si>
    <t>Review of Industrial Organization</t>
  </si>
  <si>
    <t>Economics of Education Review</t>
  </si>
  <si>
    <t>Journal of Economic Studies</t>
  </si>
  <si>
    <t>J of Transport Economics and Policy</t>
  </si>
  <si>
    <t>Review of International Economics</t>
  </si>
  <si>
    <t xml:space="preserve">Contemporary Economic Policy </t>
  </si>
  <si>
    <t>Review of Income and Wealth</t>
  </si>
  <si>
    <t xml:space="preserve">Environmental and Resource Economics   </t>
  </si>
  <si>
    <t>0012-9682</t>
  </si>
  <si>
    <t>0033-5533</t>
  </si>
  <si>
    <t>0022-3808</t>
  </si>
  <si>
    <t>0002-8282</t>
  </si>
  <si>
    <t>0034-6527</t>
  </si>
  <si>
    <t>0013-0133</t>
  </si>
  <si>
    <t>0741-6261</t>
  </si>
  <si>
    <t>A</t>
  </si>
  <si>
    <t>A+</t>
  </si>
  <si>
    <t>4*</t>
  </si>
  <si>
    <t>1*</t>
  </si>
  <si>
    <t>NUMBER</t>
  </si>
  <si>
    <t>LETTER</t>
  </si>
  <si>
    <t>B</t>
  </si>
  <si>
    <t>B+</t>
  </si>
  <si>
    <t>C</t>
  </si>
  <si>
    <t>Aeres 2012</t>
  </si>
  <si>
    <t>HEC 2011</t>
  </si>
  <si>
    <t>Abdc 2013</t>
  </si>
  <si>
    <t>A*</t>
  </si>
  <si>
    <t>Vhb 2015</t>
  </si>
  <si>
    <t>B/C</t>
  </si>
  <si>
    <t>D</t>
  </si>
  <si>
    <t>Recoded Tables</t>
  </si>
  <si>
    <t>Elite-01</t>
  </si>
  <si>
    <t>Elite-02</t>
  </si>
  <si>
    <t>Elite-03</t>
  </si>
  <si>
    <t>Elite-04</t>
  </si>
  <si>
    <t>Elite-05</t>
  </si>
  <si>
    <t>Elite-06</t>
  </si>
  <si>
    <t>Elite-07</t>
  </si>
  <si>
    <t>Elite-08</t>
  </si>
  <si>
    <t>Elite-09</t>
  </si>
  <si>
    <t>Elite-10</t>
  </si>
  <si>
    <t>Elite-11</t>
  </si>
  <si>
    <t>Elite-12</t>
  </si>
  <si>
    <t>Elite-13</t>
  </si>
  <si>
    <t>Elite-14</t>
  </si>
  <si>
    <t>HQA-01</t>
  </si>
  <si>
    <t>HQA-02</t>
  </si>
  <si>
    <t>HQA-03</t>
  </si>
  <si>
    <t>HQA-04</t>
  </si>
  <si>
    <t>HQA-05</t>
  </si>
  <si>
    <t>HQA-06</t>
  </si>
  <si>
    <t>HQA-07</t>
  </si>
  <si>
    <t>HQA-08</t>
  </si>
  <si>
    <t>HQA-09</t>
  </si>
  <si>
    <t>HQA-10</t>
  </si>
  <si>
    <t>HQA-11</t>
  </si>
  <si>
    <t>HQA-12</t>
  </si>
  <si>
    <t>HQA-13</t>
  </si>
  <si>
    <t>HQA-14</t>
  </si>
  <si>
    <t>HQA-15</t>
  </si>
  <si>
    <t>HQA-16</t>
  </si>
  <si>
    <t>HQA-17</t>
  </si>
  <si>
    <t>HQA-18</t>
  </si>
  <si>
    <t>HQA-19</t>
  </si>
  <si>
    <t>HQA-20</t>
  </si>
  <si>
    <t>HQA-21</t>
  </si>
  <si>
    <t>HQA-22</t>
  </si>
  <si>
    <t>HQA-23</t>
  </si>
  <si>
    <t>HQA-24</t>
  </si>
  <si>
    <t>HQA-25</t>
  </si>
  <si>
    <t>HQA-26</t>
  </si>
  <si>
    <t>HQA-27</t>
  </si>
  <si>
    <t>HQA-28</t>
  </si>
  <si>
    <t>HQA-29</t>
  </si>
  <si>
    <t>HQA-30</t>
  </si>
  <si>
    <t>HQA-31</t>
  </si>
  <si>
    <t>HQA-32</t>
  </si>
  <si>
    <t>HQA-33</t>
  </si>
  <si>
    <t>HQA-34</t>
  </si>
  <si>
    <t>HQA-35</t>
  </si>
  <si>
    <t>HQA-36</t>
  </si>
  <si>
    <t>HQA-37</t>
  </si>
  <si>
    <t>HQA-38</t>
  </si>
  <si>
    <t>HQA-39</t>
  </si>
  <si>
    <t>HQA-40</t>
  </si>
  <si>
    <t>HQA-41</t>
  </si>
  <si>
    <t>HQA-42</t>
  </si>
  <si>
    <t>HQA-43</t>
  </si>
  <si>
    <t>HQA-44</t>
  </si>
  <si>
    <t>HQA-45</t>
  </si>
  <si>
    <t>HQA-46</t>
  </si>
  <si>
    <t>HQA-47</t>
  </si>
  <si>
    <t>HQA-48</t>
  </si>
  <si>
    <t>HQA-49</t>
  </si>
  <si>
    <t>HQA-50</t>
  </si>
  <si>
    <t>HQB-01</t>
  </si>
  <si>
    <t>HQB-02</t>
  </si>
  <si>
    <t>HQB-03</t>
  </si>
  <si>
    <t>HQB-04</t>
  </si>
  <si>
    <t>HQB-05</t>
  </si>
  <si>
    <t>HQB-06</t>
  </si>
  <si>
    <t>HQB-07</t>
  </si>
  <si>
    <t>HQB-08</t>
  </si>
  <si>
    <t>HQB-09</t>
  </si>
  <si>
    <t>HQB-10</t>
  </si>
  <si>
    <t>HQB-11</t>
  </si>
  <si>
    <t>HQB-12</t>
  </si>
  <si>
    <t>HQB-13</t>
  </si>
  <si>
    <t>HQC-01</t>
  </si>
  <si>
    <t>HQC-02</t>
  </si>
  <si>
    <t>HQC-03</t>
  </si>
  <si>
    <t>HQC-04</t>
  </si>
  <si>
    <t>HQC-05</t>
  </si>
  <si>
    <t>HQC-06</t>
  </si>
  <si>
    <t>HQC-07</t>
  </si>
  <si>
    <t>HQC-08</t>
  </si>
  <si>
    <t>HQC-09</t>
  </si>
  <si>
    <t>HQC-10</t>
  </si>
  <si>
    <t>HQC-11</t>
  </si>
  <si>
    <t>HQC-12</t>
  </si>
  <si>
    <t>ADD-01</t>
  </si>
  <si>
    <t>ADD-02</t>
  </si>
  <si>
    <t>ADD-03</t>
  </si>
  <si>
    <t>ADD-04</t>
  </si>
  <si>
    <t>ADD-05</t>
  </si>
  <si>
    <t>ADD-06</t>
  </si>
  <si>
    <t>ADD-07</t>
  </si>
  <si>
    <t>ADD-08</t>
  </si>
  <si>
    <t>ADD-09</t>
  </si>
  <si>
    <t>ADD-10</t>
  </si>
  <si>
    <t>ADD-11</t>
  </si>
  <si>
    <t>ADD-12</t>
  </si>
  <si>
    <t>ADD-13</t>
  </si>
  <si>
    <t>ADD-14</t>
  </si>
  <si>
    <t>ADD-15</t>
  </si>
  <si>
    <t>ADD-16</t>
  </si>
  <si>
    <t>ADD-17</t>
  </si>
  <si>
    <t>ADD-18</t>
  </si>
  <si>
    <t>0034-6535</t>
  </si>
  <si>
    <t>0304-3932</t>
  </si>
  <si>
    <t>0022-2186</t>
  </si>
  <si>
    <t>0014-2921</t>
  </si>
  <si>
    <t>0047-2727</t>
  </si>
  <si>
    <t>0020-6598</t>
  </si>
  <si>
    <t>0304-4076</t>
  </si>
  <si>
    <t>0022-1996</t>
  </si>
  <si>
    <t>0167-6296</t>
  </si>
  <si>
    <t>0095-0696</t>
  </si>
  <si>
    <t>0734-306X</t>
  </si>
  <si>
    <t>Reversed Tables</t>
  </si>
  <si>
    <t>UQ 2011</t>
  </si>
  <si>
    <t>UQ2011 1to4</t>
  </si>
  <si>
    <t>Fneg2013 1to4</t>
  </si>
  <si>
    <t>Cnrs2015 1*to4</t>
  </si>
  <si>
    <t>UQ2011 Reversed 4to1</t>
  </si>
  <si>
    <t>Fneg2013 Reversed 4to1</t>
  </si>
  <si>
    <t>Fneg 2013</t>
  </si>
  <si>
    <t>OLD</t>
  </si>
  <si>
    <t>NEW</t>
  </si>
  <si>
    <t>Cnrs 2015</t>
  </si>
  <si>
    <t>0305-750X</t>
  </si>
  <si>
    <t>0883-7252</t>
  </si>
  <si>
    <t>0304-3878</t>
  </si>
  <si>
    <t>0022-0507</t>
  </si>
  <si>
    <t>0735-0015</t>
  </si>
  <si>
    <t>P</t>
  </si>
  <si>
    <t>0030-7653</t>
  </si>
  <si>
    <t>0921-8009</t>
  </si>
  <si>
    <t>0022-2879</t>
  </si>
  <si>
    <t>0094-1190</t>
  </si>
  <si>
    <t>0095-2583</t>
  </si>
  <si>
    <t>0022-1821</t>
  </si>
  <si>
    <t>0266-4666</t>
  </si>
  <si>
    <t>0165-1765</t>
  </si>
  <si>
    <t>0013-0427</t>
  </si>
  <si>
    <t>0022-166X</t>
  </si>
  <si>
    <t>0002-9092</t>
  </si>
  <si>
    <t>0008-4085</t>
  </si>
  <si>
    <t>0022-4146</t>
  </si>
  <si>
    <t>0028-0283</t>
  </si>
  <si>
    <t>0166-0462</t>
  </si>
  <si>
    <t>0347-0520</t>
  </si>
  <si>
    <t>0038-4038</t>
  </si>
  <si>
    <t>0013-0079</t>
  </si>
  <si>
    <t>8756-6222</t>
  </si>
  <si>
    <t>S</t>
  </si>
  <si>
    <t>0048-5829</t>
  </si>
  <si>
    <t>0019-7939</t>
  </si>
  <si>
    <t>A/B</t>
  </si>
  <si>
    <t>0305-9049</t>
  </si>
  <si>
    <t>0309-166X</t>
  </si>
  <si>
    <t>0167-7187</t>
  </si>
  <si>
    <t>0147-5967</t>
  </si>
  <si>
    <t>0304-4068</t>
  </si>
  <si>
    <t>0023-7639</t>
  </si>
  <si>
    <t>0167-2681</t>
  </si>
  <si>
    <t>0165-1889</t>
  </si>
  <si>
    <t>0176-2680</t>
  </si>
  <si>
    <t>0899-8256</t>
  </si>
  <si>
    <t>0023-5962</t>
  </si>
  <si>
    <t>0176-1714</t>
  </si>
  <si>
    <t>0938-2259</t>
  </si>
  <si>
    <t>0020-7276</t>
  </si>
  <si>
    <t>1542-4766</t>
  </si>
  <si>
    <t>1945-7782</t>
  </si>
  <si>
    <t>1945-7731</t>
  </si>
  <si>
    <t>1945-7707</t>
  </si>
  <si>
    <t>1945-7669</t>
  </si>
  <si>
    <t>0308-5147</t>
  </si>
  <si>
    <t>0378-5920</t>
  </si>
  <si>
    <t>0164-0704</t>
  </si>
  <si>
    <t>1057-9230</t>
  </si>
  <si>
    <t>0747-4938</t>
  </si>
  <si>
    <t>1381-4338</t>
  </si>
  <si>
    <t>0936-9937</t>
  </si>
  <si>
    <t>0922-680X</t>
  </si>
  <si>
    <t>1091-1421</t>
  </si>
  <si>
    <t>0931-8658</t>
  </si>
  <si>
    <t>0018-2702</t>
  </si>
  <si>
    <t>0165-4896</t>
  </si>
  <si>
    <t>1058-6407</t>
  </si>
  <si>
    <t>0003-6846</t>
  </si>
  <si>
    <t>0932-4569</t>
  </si>
  <si>
    <t>0140-9883</t>
  </si>
  <si>
    <t>0021-3624</t>
  </si>
  <si>
    <t>0889-938X</t>
  </si>
  <si>
    <t>0272-7757</t>
  </si>
  <si>
    <t>0144-3585</t>
  </si>
  <si>
    <t>0022-5258</t>
  </si>
  <si>
    <t>0965-7576</t>
  </si>
  <si>
    <t>1074-3529</t>
  </si>
  <si>
    <t>0034-6586</t>
  </si>
  <si>
    <t>1932-8575</t>
  </si>
  <si>
    <t>0927-5371</t>
  </si>
  <si>
    <t>0013-0117</t>
  </si>
  <si>
    <t>0933-1433</t>
  </si>
  <si>
    <t>0014-4983</t>
  </si>
  <si>
    <t>1555-0494</t>
  </si>
  <si>
    <t>1350-4851</t>
  </si>
  <si>
    <t>Original EF Rankings Index</t>
  </si>
  <si>
    <t>Original EF Rankings AI Index</t>
  </si>
  <si>
    <t>Original GSh5 Index</t>
  </si>
  <si>
    <t>Original JCR 5yr Impact Index</t>
  </si>
  <si>
    <t>Original Scimago Index</t>
  </si>
  <si>
    <t>Original SNIP Index</t>
  </si>
  <si>
    <t>Best Journal? (TRUE/FALSE)</t>
  </si>
  <si>
    <t>ABS2015 4*to1</t>
  </si>
  <si>
    <t>ABS 2015</t>
  </si>
  <si>
    <t>Cnrs2015 Reversed 4to1</t>
  </si>
  <si>
    <t>C/D</t>
  </si>
  <si>
    <t>Economics</t>
  </si>
  <si>
    <t>Academy of Management Review</t>
  </si>
  <si>
    <t>Administrative Science Quarterly</t>
  </si>
  <si>
    <t>Strategic Management Journal</t>
  </si>
  <si>
    <t>Academy of Management Journal</t>
  </si>
  <si>
    <t>Management Science</t>
  </si>
  <si>
    <t>Operations Research</t>
  </si>
  <si>
    <t>Journal of Applied Psychology</t>
  </si>
  <si>
    <t>Organization Science</t>
  </si>
  <si>
    <t>Organizational Behavior &amp; Human Decision Processes</t>
  </si>
  <si>
    <t>Journal of Operations Management</t>
  </si>
  <si>
    <t>Journal of Management</t>
  </si>
  <si>
    <t>Journal of Business Venturing</t>
  </si>
  <si>
    <t>Decision Sciences</t>
  </si>
  <si>
    <t>Entrepreneurship: Theory &amp; Practice</t>
  </si>
  <si>
    <t>Harvard Business Review</t>
  </si>
  <si>
    <t>Journal of Mgmt Studies</t>
  </si>
  <si>
    <t>Journal of International Business Studies</t>
  </si>
  <si>
    <t>Personnel Psychology</t>
  </si>
  <si>
    <t>Organizational Studies</t>
  </si>
  <si>
    <t>Journal of Organizational Behavior</t>
  </si>
  <si>
    <t>Journal of Vocational Behavior</t>
  </si>
  <si>
    <t xml:space="preserve">European Journal of Operational Research </t>
  </si>
  <si>
    <t>J of Occupational &amp; Organizational Psych.</t>
  </si>
  <si>
    <t>Leadership Quarterly</t>
  </si>
  <si>
    <t xml:space="preserve">Human Relations </t>
  </si>
  <si>
    <t xml:space="preserve">Intl Journal of Production Research </t>
  </si>
  <si>
    <t>Human Performance</t>
  </si>
  <si>
    <t>Industrial Relations</t>
  </si>
  <si>
    <t xml:space="preserve">Production and Operations Mgmt </t>
  </si>
  <si>
    <t>Journal of Applied Social Psychology</t>
  </si>
  <si>
    <t xml:space="preserve">Intl Jnl of Operations and Production Mgmt </t>
  </si>
  <si>
    <t>Organizational Research Methods</t>
  </si>
  <si>
    <t xml:space="preserve">OMEGA - Intl Journal of Mgmt Science </t>
  </si>
  <si>
    <t xml:space="preserve">Intl Journal of Production Economics </t>
  </si>
  <si>
    <t>R&amp;D Management</t>
  </si>
  <si>
    <t xml:space="preserve">Journal of the Operational Research Society </t>
  </si>
  <si>
    <t xml:space="preserve">Long Range Planning                                        </t>
  </si>
  <si>
    <t>IEEE Transactions on Engineering Mgmt</t>
  </si>
  <si>
    <t xml:space="preserve">Journal of Mgmt Inquiry </t>
  </si>
  <si>
    <t xml:space="preserve">Organizational Dynamics </t>
  </si>
  <si>
    <t xml:space="preserve">Small Business Economics </t>
  </si>
  <si>
    <t xml:space="preserve">Journal of Business Ethics </t>
  </si>
  <si>
    <t xml:space="preserve">Journal of Small Business Mgmt </t>
  </si>
  <si>
    <t xml:space="preserve">Group and Organization Mgmt </t>
  </si>
  <si>
    <t>British Journal Of Management</t>
  </si>
  <si>
    <t>Interfaces</t>
  </si>
  <si>
    <t>Management International Review</t>
  </si>
  <si>
    <t>International Small Business Journal</t>
  </si>
  <si>
    <t>Group Decision and Negotiation</t>
  </si>
  <si>
    <t>Research-Technology Management</t>
  </si>
  <si>
    <t>Journal of Behavioral Decision Making</t>
  </si>
  <si>
    <t xml:space="preserve">Academy of Mgmt Learning &amp; Education </t>
  </si>
  <si>
    <t>Applied Psychology: An International Review</t>
  </si>
  <si>
    <t>Project Management Journal</t>
  </si>
  <si>
    <t xml:space="preserve">Business Ethics Quarterly </t>
  </si>
  <si>
    <t>International Jnl of Technology Management</t>
  </si>
  <si>
    <t>Journal of Applied Behavioral Science</t>
  </si>
  <si>
    <t>Strategic Entrepreneurship Journal*</t>
  </si>
  <si>
    <t>Human Resource Management (US)</t>
  </si>
  <si>
    <t>MIT Sloan Management Review</t>
  </si>
  <si>
    <t>California Management Review</t>
  </si>
  <si>
    <t xml:space="preserve">Intl Journal of Quality and Reliability Mgmt </t>
  </si>
  <si>
    <t xml:space="preserve">Intl Journal of Conflict Mgmt </t>
  </si>
  <si>
    <t xml:space="preserve">Production Planning &amp; Control </t>
  </si>
  <si>
    <t xml:space="preserve">Entrepreneurship and Regional Development </t>
  </si>
  <si>
    <t xml:space="preserve">Intl Labour Review </t>
  </si>
  <si>
    <t>Journal of International Management</t>
  </si>
  <si>
    <t>International Business Review</t>
  </si>
  <si>
    <t>Strategic Organization</t>
  </si>
  <si>
    <t xml:space="preserve">Production and Inventory Mgmt Journal </t>
  </si>
  <si>
    <t>Technological Forecasting &amp; Social Change</t>
  </si>
  <si>
    <t xml:space="preserve">Intl Journal of Project Mgmt </t>
  </si>
  <si>
    <t xml:space="preserve">Quality Mgmt Journal </t>
  </si>
  <si>
    <t xml:space="preserve">Human Resource Mgmt Review </t>
  </si>
  <si>
    <t>Manufacturing and Service Operations Management</t>
  </si>
  <si>
    <t>Quality Progress</t>
  </si>
  <si>
    <t>Jnl of Occupational Health Psychology</t>
  </si>
  <si>
    <t xml:space="preserve">Business Horizons </t>
  </si>
  <si>
    <t xml:space="preserve">Technovation </t>
  </si>
  <si>
    <t xml:space="preserve">Personnel Review </t>
  </si>
  <si>
    <t>Technology Analysis &amp; Strategic Mgmt</t>
  </si>
  <si>
    <t>Journal of Managerial Psychology</t>
  </si>
  <si>
    <t xml:space="preserve">Journal of Developmental Entrepreneurship </t>
  </si>
  <si>
    <t>Journal of Marketing</t>
  </si>
  <si>
    <t>Journal of Marketing Research</t>
  </si>
  <si>
    <t>Journal of Consumer Research</t>
  </si>
  <si>
    <t>Marketing Science</t>
  </si>
  <si>
    <t>Journal of the Academy of Marketing Science</t>
  </si>
  <si>
    <t>Journal of Retailing</t>
  </si>
  <si>
    <t>Journal of Consumer Psychology</t>
  </si>
  <si>
    <t>Journal of International Marketing</t>
  </si>
  <si>
    <t>International Journal of Research in Marketing</t>
  </si>
  <si>
    <t>Journal of Business Research</t>
  </si>
  <si>
    <t>Journal of Product Innovation Management</t>
  </si>
  <si>
    <t>Journal of Advertising Research</t>
  </si>
  <si>
    <t>Journal of Advertising</t>
  </si>
  <si>
    <t>Marketing Letters</t>
  </si>
  <si>
    <t>Journal of Business Logistics</t>
  </si>
  <si>
    <t>Transportation Research Part E: Logistics</t>
  </si>
  <si>
    <t>Journal of Public Policy &amp; Marketing</t>
  </si>
  <si>
    <t>Industrial Marketing Management</t>
  </si>
  <si>
    <t>Journal of Service Research</t>
  </si>
  <si>
    <t>Psychology and Marketing</t>
  </si>
  <si>
    <t>Supply Chain Management: An International Journal</t>
  </si>
  <si>
    <t>Journal of Personal Selling and Sales Management</t>
  </si>
  <si>
    <t>European Journal of Marketing</t>
  </si>
  <si>
    <t>Journal of Marketing Management</t>
  </si>
  <si>
    <t>International Journal of Logistics Management</t>
  </si>
  <si>
    <t>Journal of Consumer Affairs</t>
  </si>
  <si>
    <t>International Marketing Review</t>
  </si>
  <si>
    <t>Journal of Services Marketing</t>
  </si>
  <si>
    <t>International Journal of Market Research</t>
  </si>
  <si>
    <t>Journal of Supply Chain Management</t>
  </si>
  <si>
    <t>International Journal of Physical Dist'n &amp; Logitsics Management</t>
  </si>
  <si>
    <t>Journal of Marketing Education</t>
  </si>
  <si>
    <t>Journal of Macromarketing</t>
  </si>
  <si>
    <t>Journal of Strategic Marketing</t>
  </si>
  <si>
    <t>Journal of Interactive Marketing</t>
  </si>
  <si>
    <t>International Journal of Advertising</t>
  </si>
  <si>
    <t>Advances in International Marketing</t>
  </si>
  <si>
    <t>Journal of Current Issues and Research in Advertising</t>
  </si>
  <si>
    <t>Asia Pacific Journal of Marketing and Logistics</t>
  </si>
  <si>
    <t>Journal of Consumer Marketing</t>
  </si>
  <si>
    <t>Journal of Business and Industrial Marketing</t>
  </si>
  <si>
    <t>Journal of Marketing Theory and Practice</t>
  </si>
  <si>
    <t>Marketing Management</t>
  </si>
  <si>
    <t>Journal of Global Marketing</t>
  </si>
  <si>
    <t>Quantitative Marketing and Economics</t>
  </si>
  <si>
    <t>Structural Equation Modeling</t>
  </si>
  <si>
    <t>Journal of Purchasing and Supply Mgmt</t>
  </si>
  <si>
    <t>Advances in Consumer Research</t>
  </si>
  <si>
    <t>Academy of Marketing Science Review</t>
  </si>
  <si>
    <t>Marketing Theory</t>
  </si>
  <si>
    <t>Journal of Retailing and Consumer Services</t>
  </si>
  <si>
    <t>Journal of Consumer Behaviour</t>
  </si>
  <si>
    <t>Intl Jnl of Retail &amp; Distribution Mgmt</t>
  </si>
  <si>
    <t>Journal of Brand Management</t>
  </si>
  <si>
    <t>Journal of Product and Brand Management</t>
  </si>
  <si>
    <t>Australasian Marketing Journal</t>
  </si>
  <si>
    <t>Journal of Business to Business Marketing</t>
  </si>
  <si>
    <t>Journal of Marketing Communications</t>
  </si>
  <si>
    <t>Jnl of Nonprofit &amp; Public Sector Marketing</t>
  </si>
  <si>
    <t>Managing Service Quality</t>
  </si>
  <si>
    <t>Journal of Market-Focused Management</t>
  </si>
  <si>
    <t>Services Marketing Quarterly</t>
  </si>
  <si>
    <t>ADD-19</t>
  </si>
  <si>
    <t>ADD-20</t>
  </si>
  <si>
    <t>Journal of Financial Economics</t>
  </si>
  <si>
    <t>Journal of Finance</t>
  </si>
  <si>
    <t>Review of Financial Studies</t>
  </si>
  <si>
    <t>Journal of Financial &amp; Quantitative Analysis</t>
  </si>
  <si>
    <t>Journal of Banking and Finance</t>
  </si>
  <si>
    <t>Financial Management</t>
  </si>
  <si>
    <t xml:space="preserve">Journal of Empirical Finance </t>
  </si>
  <si>
    <t>Journal of International Money and Finance (Econ)</t>
  </si>
  <si>
    <t>Journal of Financial Intermediation</t>
  </si>
  <si>
    <t>Journal of Futures Markets</t>
  </si>
  <si>
    <t>Journal of Corporate Finance</t>
  </si>
  <si>
    <t xml:space="preserve">Review of Quantitative Finance &amp; Accounting </t>
  </si>
  <si>
    <t>Financial Analysts Journal</t>
  </si>
  <si>
    <t>Journal of Financial Markets</t>
  </si>
  <si>
    <t>Journal of Financial Research</t>
  </si>
  <si>
    <t>Financial Markets, Institutions, &amp; Instruments</t>
  </si>
  <si>
    <t>Journal of Risk and Uncertainty (Insr)</t>
  </si>
  <si>
    <t>Journal of Business, Finance and Accounting (Acct)</t>
  </si>
  <si>
    <t>Journal of Risk and Insurance (Insr)</t>
  </si>
  <si>
    <t>Journal of Real Estate Finance &amp; Economics (RE)</t>
  </si>
  <si>
    <t>Real Estate Economics (RE)</t>
  </si>
  <si>
    <t>Journal of Derivatives</t>
  </si>
  <si>
    <t>Financial Review</t>
  </si>
  <si>
    <t xml:space="preserve">Journal of Portfolio Management </t>
  </si>
  <si>
    <t>Journal of Real Estate Research (RE)</t>
  </si>
  <si>
    <t>Journal of Applied Corporate Finance</t>
  </si>
  <si>
    <t>Journal of Financial Services Research</t>
  </si>
  <si>
    <t>Journal of Economics and Business</t>
  </si>
  <si>
    <t>Quarterly Review of Economics and Finance</t>
  </si>
  <si>
    <t>Journal of Behavioral Finance*</t>
  </si>
  <si>
    <t>Jnl of International Fin Markets, Institutions &amp; Money</t>
  </si>
  <si>
    <t>Journal of Fixed Income</t>
  </si>
  <si>
    <t>Journal of Economics and Finance</t>
  </si>
  <si>
    <t>Global Finance Journal</t>
  </si>
  <si>
    <t>Pacific Basin Finance Journal</t>
  </si>
  <si>
    <t>Review of Financial Economics</t>
  </si>
  <si>
    <t>Research in Finance</t>
  </si>
  <si>
    <t>Jnl of Multinational Financial Management</t>
  </si>
  <si>
    <t>MIS Quarterly</t>
  </si>
  <si>
    <t>Information Systems Research</t>
  </si>
  <si>
    <t>Communications of the ACM</t>
  </si>
  <si>
    <t>IEEE Transactions on Systems, Man, &amp; Cybernetics</t>
  </si>
  <si>
    <t>Journal of Management Information Systems</t>
  </si>
  <si>
    <t>Jnl of the Association for Information Systems (AIS)</t>
  </si>
  <si>
    <t>European Journal of Information Systems</t>
  </si>
  <si>
    <t>IEEE Transactions on Software Engineering</t>
  </si>
  <si>
    <t>IEEE Transactions on Knowledge and Data Engineering</t>
  </si>
  <si>
    <t>Decision Support Systems</t>
  </si>
  <si>
    <t>Information and Management</t>
  </si>
  <si>
    <t>International Journal of Electronic Commerce</t>
  </si>
  <si>
    <t>Information Systems</t>
  </si>
  <si>
    <t>INFORMS Journal on Computing</t>
  </si>
  <si>
    <t>Data and Knowledge Engineering</t>
  </si>
  <si>
    <t>Data Base for Advances in Information Systems</t>
  </si>
  <si>
    <t>Information Systems Journal</t>
  </si>
  <si>
    <t>Expert Systems with Applications</t>
  </si>
  <si>
    <t>Journal of Strategic Information Systems</t>
  </si>
  <si>
    <t>Communications of the Asso. for Info. Sys. (CAIS)</t>
  </si>
  <si>
    <t>Journal of Information Technology</t>
  </si>
  <si>
    <t>Human-Computer Interaction</t>
  </si>
  <si>
    <t>Journal of Database Management</t>
  </si>
  <si>
    <t xml:space="preserve">Knowledge Engineering Review </t>
  </si>
  <si>
    <t>IEEE Transactions on Professional Comm</t>
  </si>
  <si>
    <t>Jnl of Organizational Computing &amp; Electronic Commerce</t>
  </si>
  <si>
    <t>Information Technology and People</t>
  </si>
  <si>
    <t>Information and Organization</t>
  </si>
  <si>
    <t>Information Systems Frontiers</t>
  </si>
  <si>
    <t>Jnl of Organizational &amp; End-User Computing</t>
  </si>
  <si>
    <t xml:space="preserve">Journal of IS Education </t>
  </si>
  <si>
    <t>Journal of Global Information Management</t>
  </si>
  <si>
    <t>Journal of Computer Information Systems (JCIS)</t>
  </si>
  <si>
    <t>Journal of Systems and Software</t>
  </si>
  <si>
    <t xml:space="preserve">Information Systems Management  </t>
  </si>
  <si>
    <t>Computers and Security</t>
  </si>
  <si>
    <t>Journal of Quality Technology</t>
  </si>
  <si>
    <t>Small Group Research</t>
  </si>
  <si>
    <t>Applied Intelligence:
The International Journal of Artificial Intelligence, Neural Networks, and Complex Problem-Solving Technologies</t>
  </si>
  <si>
    <t>Journal of Knowledge Management</t>
  </si>
  <si>
    <t>IEEE T on Syst, Man &amp; CY Pt A: Syst &amp; Humans.</t>
  </si>
  <si>
    <t>Journal of Accounting and Economics</t>
  </si>
  <si>
    <t>Journal of Accounting Research</t>
  </si>
  <si>
    <t>Accounting Review</t>
  </si>
  <si>
    <t>Accounting Organizations &amp; Society</t>
  </si>
  <si>
    <t>Review of Accounting Studies</t>
  </si>
  <si>
    <t>Accounting Horizons</t>
  </si>
  <si>
    <t>Contemporary Accounting Research</t>
  </si>
  <si>
    <t>Journal of Accounting and Public Policy</t>
  </si>
  <si>
    <t>Journal of Accounting, Auditing and Finance</t>
  </si>
  <si>
    <t>Management Accounting Research</t>
  </si>
  <si>
    <t>Behavioral Research in Accounting</t>
  </si>
  <si>
    <t>Auditing: A Journal of Practice and Theory</t>
  </si>
  <si>
    <t>Journal of Accounting Literature</t>
  </si>
  <si>
    <t>Journal of Information Systems</t>
  </si>
  <si>
    <t>Journal of Management Accounting Research</t>
  </si>
  <si>
    <t>International Journal of Accounting</t>
  </si>
  <si>
    <t>Critical Perspectives on Accounting</t>
  </si>
  <si>
    <t>Journal of International Accounting Research</t>
  </si>
  <si>
    <t>Journal of the American Taxation Association</t>
  </si>
  <si>
    <t>Abacus (Australia, 81% non-U.S.authors)</t>
  </si>
  <si>
    <t>Advances in Accounting</t>
  </si>
  <si>
    <t>Issues in Accounting Education</t>
  </si>
  <si>
    <t>Journal of Accountancy</t>
  </si>
  <si>
    <t>Jnl of Intl Accounting, Aud &amp; Taxation (intntl)</t>
  </si>
  <si>
    <t>Journal of International Fin Mgmt &amp; Acct (intntl)</t>
  </si>
  <si>
    <t>Journal of Accounting Education  A</t>
  </si>
  <si>
    <t>Journal of Accounting, Ethics &amp; Pub Policy</t>
  </si>
  <si>
    <t xml:space="preserve">International Jnl of Acct Inforamation Systems </t>
  </si>
  <si>
    <t xml:space="preserve">Cost Management (formerly Jnl of Cost Mgmt) </t>
  </si>
  <si>
    <t>Jnl of Emerging Tech in Acctg (AAA-New-Assume HQ)*</t>
  </si>
  <si>
    <t xml:space="preserve">Advances in International Accounting  </t>
  </si>
  <si>
    <t>Advances in Public Interest Accounting</t>
  </si>
  <si>
    <t>Advances in Mgmt Acct</t>
  </si>
  <si>
    <t>Research in Accounting Regulation</t>
  </si>
  <si>
    <t>Current Issues in Auditing (AAA-New-Assume HQ)**</t>
  </si>
  <si>
    <t>Advances in Accounting Behavioral Res</t>
  </si>
  <si>
    <t>Advances in Taxation</t>
  </si>
  <si>
    <t>Communication Monographs (NCA)</t>
  </si>
  <si>
    <t>Journal of Communication (ICA)</t>
  </si>
  <si>
    <t>Human Communication Research (ICA)</t>
  </si>
  <si>
    <t>Communication Theory (ICA)</t>
  </si>
  <si>
    <t>Jnl of Computer-Mediated Communication (ICA)</t>
  </si>
  <si>
    <t>Communication Research (Sage)</t>
  </si>
  <si>
    <t>Management Communication Quarterly (Sage)</t>
  </si>
  <si>
    <t>Journal of Applied Communication Research (NCA)</t>
  </si>
  <si>
    <t>Communication Yearbook (ICA)</t>
  </si>
  <si>
    <t>Journal of Business Communication (ABC)</t>
  </si>
  <si>
    <t>Jnl of Intl &amp; Intercultural Communication (NCA)</t>
  </si>
  <si>
    <t>J of Business and Technical Comm (Sage)</t>
  </si>
  <si>
    <t>0363-7425</t>
  </si>
  <si>
    <t>P*</t>
  </si>
  <si>
    <t>0001-8392</t>
  </si>
  <si>
    <t>0143-2095</t>
  </si>
  <si>
    <t>0001-4273</t>
  </si>
  <si>
    <t>0025-1909</t>
  </si>
  <si>
    <t>0030-364X</t>
  </si>
  <si>
    <t>0021-9010</t>
  </si>
  <si>
    <t>1047-7039</t>
  </si>
  <si>
    <t>0749-5978</t>
  </si>
  <si>
    <t>0272-6963</t>
  </si>
  <si>
    <t>0149-2063</t>
  </si>
  <si>
    <t>0883-9026</t>
  </si>
  <si>
    <t>0011-7315</t>
  </si>
  <si>
    <t>1042-2587</t>
  </si>
  <si>
    <t>0017-8012</t>
  </si>
  <si>
    <t>M*</t>
  </si>
  <si>
    <t>0022-2380</t>
  </si>
  <si>
    <t>0047-2506</t>
  </si>
  <si>
    <t>0031-5826</t>
  </si>
  <si>
    <t>0170-8406</t>
  </si>
  <si>
    <t>0894-3796</t>
  </si>
  <si>
    <t>0001-8791</t>
  </si>
  <si>
    <t>0377-2217</t>
  </si>
  <si>
    <t>1532-9194</t>
  </si>
  <si>
    <t>0963-1798</t>
  </si>
  <si>
    <t>1048-9843</t>
  </si>
  <si>
    <t>0018-7267</t>
  </si>
  <si>
    <t>0090-4848</t>
  </si>
  <si>
    <t>0020-7543</t>
  </si>
  <si>
    <t>0008-1256</t>
  </si>
  <si>
    <t>0895-9285</t>
  </si>
  <si>
    <t>0019-8676</t>
  </si>
  <si>
    <t>1059-1478</t>
  </si>
  <si>
    <t>0021-9029</t>
  </si>
  <si>
    <t>0144-3577</t>
  </si>
  <si>
    <t>1094-4281</t>
  </si>
  <si>
    <t>0305-0483</t>
  </si>
  <si>
    <t>0925-5273</t>
  </si>
  <si>
    <t>0033-6807</t>
  </si>
  <si>
    <t>0160-5682</t>
  </si>
  <si>
    <t>0024-6301</t>
  </si>
  <si>
    <t>0018-9391</t>
  </si>
  <si>
    <t>1056-4926</t>
  </si>
  <si>
    <t>0090-2616</t>
  </si>
  <si>
    <t>0921-898X</t>
  </si>
  <si>
    <t>0167-4544</t>
  </si>
  <si>
    <t>0047-2778</t>
  </si>
  <si>
    <t>1059-6011</t>
  </si>
  <si>
    <t>1045-3172</t>
  </si>
  <si>
    <t>0092-2102</t>
  </si>
  <si>
    <t>0938-8249</t>
  </si>
  <si>
    <t>0266-2426</t>
  </si>
  <si>
    <t>0926-2644</t>
  </si>
  <si>
    <t>0895-6308</t>
  </si>
  <si>
    <t>0894-3257</t>
  </si>
  <si>
    <t>1537-260X</t>
  </si>
  <si>
    <t>0269-994X</t>
  </si>
  <si>
    <t>8756-9728</t>
  </si>
  <si>
    <t>1052-150X</t>
  </si>
  <si>
    <t>0267-5730</t>
  </si>
  <si>
    <t>0021-8863</t>
  </si>
  <si>
    <t>1932-443X</t>
  </si>
  <si>
    <t>0265-671X</t>
  </si>
  <si>
    <t>1044-4068</t>
  </si>
  <si>
    <t>0953-7287</t>
  </si>
  <si>
    <t>0898-5626</t>
  </si>
  <si>
    <t>0020-7780</t>
  </si>
  <si>
    <t>1075-4253</t>
  </si>
  <si>
    <t>0969-5931</t>
  </si>
  <si>
    <t>1476-1270</t>
  </si>
  <si>
    <t>0923-4748</t>
  </si>
  <si>
    <t>0040-1625</t>
  </si>
  <si>
    <t>Jnl of Engineering and Technology Mngt</t>
  </si>
  <si>
    <t>0964-8410</t>
  </si>
  <si>
    <t xml:space="preserve">Corporate Governance: An Intl Review </t>
  </si>
  <si>
    <t>0263-7863</t>
  </si>
  <si>
    <t>1068-6967</t>
  </si>
  <si>
    <t>0007-6813</t>
  </si>
  <si>
    <t>0166-4972</t>
  </si>
  <si>
    <t>0048-3486</t>
  </si>
  <si>
    <t>0953-7325</t>
  </si>
  <si>
    <t>0268-3946</t>
  </si>
  <si>
    <t>Management</t>
  </si>
  <si>
    <t>0022-2429</t>
  </si>
  <si>
    <t>0022-2437</t>
  </si>
  <si>
    <t>0093-5301</t>
  </si>
  <si>
    <t>0092-0703</t>
  </si>
  <si>
    <t>0022-4359</t>
  </si>
  <si>
    <t>1057-7408</t>
  </si>
  <si>
    <t>1069-031X</t>
  </si>
  <si>
    <t>0167-8116</t>
  </si>
  <si>
    <t>0148-2963</t>
  </si>
  <si>
    <t>0737-6782</t>
  </si>
  <si>
    <t>0091-3367</t>
  </si>
  <si>
    <t>0923-0645</t>
  </si>
  <si>
    <t>0735-3766</t>
  </si>
  <si>
    <t>1366-5545</t>
  </si>
  <si>
    <t>0743-9156</t>
  </si>
  <si>
    <t>0019-8501</t>
  </si>
  <si>
    <t>1094-6705</t>
  </si>
  <si>
    <t>0742-6046</t>
  </si>
  <si>
    <t>1359-8546</t>
  </si>
  <si>
    <t>0885-3134</t>
  </si>
  <si>
    <t>0309-0566</t>
  </si>
  <si>
    <t>0267-257X</t>
  </si>
  <si>
    <t>0957-4903</t>
  </si>
  <si>
    <t>0022-0078</t>
  </si>
  <si>
    <t>0265-1335</t>
  </si>
  <si>
    <t>0887-6045</t>
  </si>
  <si>
    <t>1470-7853</t>
  </si>
  <si>
    <t>1523-2409</t>
  </si>
  <si>
    <t>0960-0035</t>
  </si>
  <si>
    <t>0273-4753</t>
  </si>
  <si>
    <t>0276-1467</t>
  </si>
  <si>
    <t>0965-254X</t>
  </si>
  <si>
    <t>1094-9968</t>
  </si>
  <si>
    <t>0265-0487</t>
  </si>
  <si>
    <t>1474-7979</t>
  </si>
  <si>
    <t>1355-5855</t>
  </si>
  <si>
    <t>0736-3761</t>
  </si>
  <si>
    <t>0885-8624</t>
  </si>
  <si>
    <t>1069-6679</t>
  </si>
  <si>
    <t>1061-3846</t>
  </si>
  <si>
    <t>0891-1762</t>
  </si>
  <si>
    <t>1570-7156</t>
  </si>
  <si>
    <t>1070-5511</t>
  </si>
  <si>
    <t>1478-4092</t>
  </si>
  <si>
    <t>0098-9258</t>
  </si>
  <si>
    <t>1526-1794</t>
  </si>
  <si>
    <t>1470-5931</t>
  </si>
  <si>
    <t>0969-6989</t>
  </si>
  <si>
    <t>1472-0817</t>
  </si>
  <si>
    <t>0959-0552</t>
  </si>
  <si>
    <t>1350-231X</t>
  </si>
  <si>
    <t>1061-0421</t>
  </si>
  <si>
    <t>1051-712X</t>
  </si>
  <si>
    <t>1352-7266</t>
  </si>
  <si>
    <t>1049-5142</t>
  </si>
  <si>
    <t>0960-4529</t>
  </si>
  <si>
    <t>1382-3019</t>
  </si>
  <si>
    <t>1533-2969</t>
  </si>
  <si>
    <t>Marketing</t>
  </si>
  <si>
    <t>0304-405X</t>
  </si>
  <si>
    <t>0022-1082</t>
  </si>
  <si>
    <t>0893-9454</t>
  </si>
  <si>
    <t>0022-1090</t>
  </si>
  <si>
    <t>0378-4266</t>
  </si>
  <si>
    <t>0046-3892</t>
  </si>
  <si>
    <t>0927-5398</t>
  </si>
  <si>
    <t>0261-5606</t>
  </si>
  <si>
    <t>1042-9573</t>
  </si>
  <si>
    <t>0270-7314</t>
  </si>
  <si>
    <t>0929-1199</t>
  </si>
  <si>
    <t>0924-865X</t>
  </si>
  <si>
    <t>0015-198X</t>
  </si>
  <si>
    <t>1386-4181</t>
  </si>
  <si>
    <t>0270-2592</t>
  </si>
  <si>
    <t>0963-8008</t>
  </si>
  <si>
    <t>0895-5646</t>
  </si>
  <si>
    <t>0306-686X</t>
  </si>
  <si>
    <t>0022-4367</t>
  </si>
  <si>
    <t>0895-5638</t>
  </si>
  <si>
    <t>1080-8620</t>
  </si>
  <si>
    <t>1074-1240</t>
  </si>
  <si>
    <t>0800-3564</t>
  </si>
  <si>
    <t>0095-4918</t>
  </si>
  <si>
    <t>0896-5803</t>
  </si>
  <si>
    <t>1078-1196</t>
  </si>
  <si>
    <t>0920-8550</t>
  </si>
  <si>
    <t>0148-6195</t>
  </si>
  <si>
    <t>1062-9769</t>
  </si>
  <si>
    <t>1520-8834</t>
  </si>
  <si>
    <t>1042-4431</t>
  </si>
  <si>
    <t>1059-8596</t>
  </si>
  <si>
    <t>1055-0925</t>
  </si>
  <si>
    <t>1044-0283</t>
  </si>
  <si>
    <t>0927-538X</t>
  </si>
  <si>
    <t>1058-3300</t>
  </si>
  <si>
    <t>1042-444X</t>
  </si>
  <si>
    <t>Finance</t>
  </si>
  <si>
    <t>0363-7751</t>
  </si>
  <si>
    <t>0360-3989</t>
  </si>
  <si>
    <t>1050-3293</t>
  </si>
  <si>
    <t>0093-6502</t>
  </si>
  <si>
    <t>0893-3189</t>
  </si>
  <si>
    <t>0090-9882</t>
  </si>
  <si>
    <t>Business Comm</t>
  </si>
  <si>
    <t>0276-7783</t>
  </si>
  <si>
    <t>1047-7047</t>
  </si>
  <si>
    <t>0001-0782</t>
  </si>
  <si>
    <t>0742-1222</t>
  </si>
  <si>
    <t>1536-9323</t>
  </si>
  <si>
    <t>0960-085X</t>
  </si>
  <si>
    <t>0098-5589</t>
  </si>
  <si>
    <t>1041-4347</t>
  </si>
  <si>
    <t>0167-9236</t>
  </si>
  <si>
    <t>1086-4415</t>
  </si>
  <si>
    <t>0306-4379</t>
  </si>
  <si>
    <t>1091-9856</t>
  </si>
  <si>
    <t>0169-023X</t>
  </si>
  <si>
    <t>1350-1917</t>
  </si>
  <si>
    <t>0957-4174</t>
  </si>
  <si>
    <t>0963-8687</t>
  </si>
  <si>
    <t>0268-3962</t>
  </si>
  <si>
    <t>0737-0024</t>
  </si>
  <si>
    <t>1063-8016</t>
  </si>
  <si>
    <t>1091-9392</t>
  </si>
  <si>
    <t>0959-3845</t>
  </si>
  <si>
    <t>1471-7727</t>
  </si>
  <si>
    <t>1387-3326</t>
  </si>
  <si>
    <t>1055-3096</t>
  </si>
  <si>
    <t>1062-7375</t>
  </si>
  <si>
    <t>0887-4417</t>
  </si>
  <si>
    <t>0164-1212</t>
  </si>
  <si>
    <t>0950-7051</t>
  </si>
  <si>
    <t>1058-0530</t>
  </si>
  <si>
    <t>0022-4065</t>
  </si>
  <si>
    <t>1046-4964</t>
  </si>
  <si>
    <t>1367-3270</t>
  </si>
  <si>
    <t>1540-1960</t>
  </si>
  <si>
    <t>0165-4101</t>
  </si>
  <si>
    <t>0021-8456</t>
  </si>
  <si>
    <t>0001-4826</t>
  </si>
  <si>
    <t>0361-3682</t>
  </si>
  <si>
    <t>1380-6653</t>
  </si>
  <si>
    <t>0888-7993</t>
  </si>
  <si>
    <t>0823-9150</t>
  </si>
  <si>
    <t>0278-4254</t>
  </si>
  <si>
    <t>1049-2127</t>
  </si>
  <si>
    <t>1050-4753</t>
  </si>
  <si>
    <t>0278-0380</t>
  </si>
  <si>
    <t>0737-4607</t>
  </si>
  <si>
    <t>0888-7985</t>
  </si>
  <si>
    <t>0020-7063</t>
  </si>
  <si>
    <t>1045-2354</t>
  </si>
  <si>
    <t>1542-6297</t>
  </si>
  <si>
    <t>0198-9073</t>
  </si>
  <si>
    <t>0001-3072</t>
  </si>
  <si>
    <t>0882-6110</t>
  </si>
  <si>
    <t>0739-3172</t>
  </si>
  <si>
    <t>0021-8448</t>
  </si>
  <si>
    <t>0748-5751</t>
  </si>
  <si>
    <t>1467-0895</t>
  </si>
  <si>
    <t>0897-3660</t>
  </si>
  <si>
    <t>1052-0457</t>
  </si>
  <si>
    <t>CIS</t>
  </si>
  <si>
    <t>Unweighted Average Index</t>
  </si>
  <si>
    <t>Accounting</t>
  </si>
  <si>
    <t>New Rank All Journals (Within Department)</t>
  </si>
  <si>
    <t>Review of Economics of the Household</t>
  </si>
  <si>
    <t>Economics &amp; Human Biology</t>
  </si>
  <si>
    <t>Applied Economics Letters</t>
  </si>
  <si>
    <t>B.E Journal of Economic Analysis &amp; Policy</t>
  </si>
  <si>
    <t>Explorations in Economic History</t>
  </si>
  <si>
    <t>Journal of Population Economics</t>
  </si>
  <si>
    <t>Journal of Human Capital</t>
  </si>
  <si>
    <t>Labour Economics</t>
  </si>
  <si>
    <t>Resource and Energy Economics</t>
  </si>
  <si>
    <t>Economic History Review</t>
  </si>
  <si>
    <t>All Journal data provided is pulled from the latest entries on their respective websites. While most data represents entries from 2015, some may be older as those journals may not be publishing anymore. Also, not every journal can be found on every site, so some journals may be missing some entries from sites like Eigenfactor or Journal Citation Reports.</t>
  </si>
  <si>
    <t xml:space="preserve">* </t>
  </si>
  <si>
    <t>Eigenfactor rankings use network analysis to measure the importance of a journal to the entire network of academic journals. Unlike the H index or simple impact factors, Eigenfactor rankings adjust  for differences in citation practices across disciplines. For more information, see http://eigenfactor.org/about.php.</t>
  </si>
  <si>
    <t>**</t>
  </si>
  <si>
    <t>Google Scholar Metrics are similar to the Harzing H-index used previously, which measures both the productivity and citation impact of the publications. The h5-index is the h-index for articles published in the last five complete years that Google has indexed, which is currently 2011-2015. The second measure, h5-median is the median number of citations for the articles in the corresponding h5-index. For more information, see https://scholar.google.com/intl/en/scholar/metrics.html.</t>
  </si>
  <si>
    <t>****</t>
  </si>
  <si>
    <t>SCImago Journal Rank (SJR indicator) is a measure of the scientific influence of scholarly journals that accounts for both the number of citations received by a journal and the importance or prestige of the journals where such citations come from. For more information, see http://www.scimagojr.com/aboutus.php.</t>
  </si>
  <si>
    <t>*****</t>
  </si>
  <si>
    <t>Source Normalized Impact per Paper (SNIP) measures contextual citation impact by weighting citations based on the total number of citations in a subject field. The impact of a single citation is given higher value in subject areas where citations are less likely, and vice versa. For more information, see https://www.journalmetrics.com/snip.php.</t>
  </si>
  <si>
    <t>Notes:</t>
  </si>
  <si>
    <t>Overall Averge Index</t>
  </si>
  <si>
    <t>Overall Averge Index (Alt)</t>
  </si>
  <si>
    <t>Count of Harzing Data</t>
  </si>
  <si>
    <t>TOP Journals (TRUE/FALSE)</t>
  </si>
  <si>
    <t>EF Rankings Index Benchmark</t>
  </si>
  <si>
    <t>EF Rankings AI Index Benchmark</t>
  </si>
  <si>
    <t>GSh5 Index Benchmark</t>
  </si>
  <si>
    <t>JCR 5yr Impact Index Benchmark</t>
  </si>
  <si>
    <t>Scimago Index Benchmark</t>
  </si>
  <si>
    <t>SNIP Index Benchmark</t>
  </si>
  <si>
    <t>Changes</t>
  </si>
  <si>
    <t>Version #</t>
  </si>
  <si>
    <t>Date</t>
  </si>
  <si>
    <t>ISSN of Journal</t>
  </si>
  <si>
    <t>COB Journal Rank ranging from Elite, HQA, HQB, and HQC</t>
  </si>
  <si>
    <t>Title of Journal</t>
  </si>
  <si>
    <t>Subject Area of Journal</t>
  </si>
  <si>
    <t>Rank of Journal within Department Relative to other journals</t>
  </si>
  <si>
    <t>Number of criteria available for journal</t>
  </si>
  <si>
    <t>Standard Deviation of Indexes of a Journal</t>
  </si>
  <si>
    <t>Tests if journal has the highest average index or if it has all 100s in harzing data.</t>
  </si>
  <si>
    <t>If Journal is best, returns value of JCR 5yr. Other wise returns a value too large to be calculated.</t>
  </si>
  <si>
    <t>If Journal is best, returns value of Scimago. Other wise returns a value too large to be calculated.</t>
  </si>
  <si>
    <t>If Journal is best, returns value of SNIP. Other wise returns a value too large to be calculated.</t>
  </si>
  <si>
    <t>If Journal is best, returns value of GSh5. Other wise returns a value too large to be calculated.</t>
  </si>
  <si>
    <t>If Journal is best, returns value of EF AI. Other wise returns a value too large to be calculated.</t>
  </si>
  <si>
    <t>If Journal is best, returns value of EF. Other wise returns a value too large to be calculated.</t>
  </si>
  <si>
    <t>Reflects value in V column.</t>
  </si>
  <si>
    <t>Count of Website Data</t>
  </si>
  <si>
    <t>Index of Website Data</t>
  </si>
  <si>
    <t>Index of Harzing Data</t>
  </si>
  <si>
    <t>Unweighted Average Index of both Website and Harzing Data.</t>
  </si>
  <si>
    <t>Determines if Journal has the highest unweighted average index.</t>
  </si>
  <si>
    <t>Average of Weighted Website and Harzing Data</t>
  </si>
  <si>
    <t>• Adjusted Journal Ranking to reflect the new Overall Average for Journals                                                                       • Changed Old Overall Average section to a lighter Yellow color. Still keeping section for calculation purposes.</t>
  </si>
  <si>
    <t>• Added separate spreadsheet for calculation tables                                                                                   • Adjusted (Alt) Overall average from 50/50 split to 40/60 split respectively.                                                                • Added Template Spreadsheet for future use                                                 • Created Documentation Spreadsheet</t>
  </si>
  <si>
    <t>v0.03</t>
  </si>
  <si>
    <t>v0.02</t>
  </si>
  <si>
    <t>v0.01</t>
  </si>
  <si>
    <t>• Added Change Log spreadsheet for Version Documentation Only (Having it in Documentation was too much of a hassle.                                                                     • Moved Journal Title Column to First Column (A) in all spreadsheets and adjusted accordingly.                                • Unfroze First Row and Froze First Column instead so Journal Titles could be seen at all times.</t>
  </si>
  <si>
    <t>The index is the EF ranking divided by the benchmark. If the index is greater than 100, than the index becomes 100.</t>
  </si>
  <si>
    <t>The index is the EF ranking AI divided by the benchmark. If the index is greater than 100, than the index becomes 100.</t>
  </si>
  <si>
    <t>The index is the JCR 5yr Impact divided by the benchmark. If the index is greater than 100, than the index becomes 100.</t>
  </si>
  <si>
    <t>The index is the Scimago divided by the benchmark. If the index is greater than 100, than the index becomes 100.</t>
  </si>
  <si>
    <t>The index is the SNIP divided by the benchmark. If the index is greater than 100, than the index becomes 100.</t>
  </si>
  <si>
    <t>Returns the unweighted index or EF rankings.</t>
  </si>
  <si>
    <t>Returns the unweighted index or EF rankings AI.</t>
  </si>
  <si>
    <t>Returns the unweighted index or GSh5.</t>
  </si>
  <si>
    <t>Returns the unweighted index or JCR 5yr Impact.</t>
  </si>
  <si>
    <t>Returns the unweighted index or Scimago.</t>
  </si>
  <si>
    <t>*The EF ranking score from Eigenfactor.</t>
  </si>
  <si>
    <t>*The EF ranking AI score from Eigenfactor.</t>
  </si>
  <si>
    <t>**The Google Scholar h-5 median from Google Scholar Metrics</t>
  </si>
  <si>
    <t>***</t>
  </si>
  <si>
    <t>Journal Citation Reports Impact Factors are the average number of times articles from a given journal published in the past two years have been cited in the JCR year, which is currently 2015. 5-year Journal Impact Factors are the average number of times articles from a given journal published in the past five years have been cited in the JCR year. For more information, see http://ipscience-help.thomsonreuters.com/incitesLiveJCR/JCRGroup/jcrOverview.html.</t>
  </si>
  <si>
    <t>v0.04</t>
  </si>
  <si>
    <t>***The Journal Citation Report 5yr impact score from Journal Citation Reports</t>
  </si>
  <si>
    <t>****The SCImago Journal Rank from Scimago</t>
  </si>
  <si>
    <t>*****The Source Normalized Impact per Paper score from Journal Metics</t>
  </si>
  <si>
    <r>
      <t xml:space="preserve">HEC 2011 Score </t>
    </r>
    <r>
      <rPr>
        <b/>
        <sz val="11"/>
        <color theme="1"/>
        <rFont val="Calibri"/>
        <family val="2"/>
        <scheme val="minor"/>
      </rPr>
      <t>(AtoC)</t>
    </r>
    <r>
      <rPr>
        <sz val="11"/>
        <color theme="1"/>
        <rFont val="Calibri"/>
        <family val="2"/>
        <scheme val="minor"/>
      </rPr>
      <t>— Hautes Études Commerciales de Paris Ranking List July 2011</t>
    </r>
  </si>
  <si>
    <r>
      <t xml:space="preserve">EJL 2016 Score </t>
    </r>
    <r>
      <rPr>
        <b/>
        <sz val="11"/>
        <color theme="1"/>
        <rFont val="Calibri"/>
        <family val="2"/>
        <scheme val="minor"/>
      </rPr>
      <t>(PtoS)</t>
    </r>
    <r>
      <rPr>
        <sz val="11"/>
        <color theme="1"/>
        <rFont val="Calibri"/>
        <family val="2"/>
        <scheme val="minor"/>
      </rPr>
      <t>— Erasmus Research Institute of Management Journals Listing</t>
    </r>
  </si>
  <si>
    <r>
      <t xml:space="preserve">VHB 2015 Score </t>
    </r>
    <r>
      <rPr>
        <b/>
        <sz val="11"/>
        <color theme="1"/>
        <rFont val="Calibri"/>
        <family val="2"/>
        <scheme val="minor"/>
      </rPr>
      <t>(AtoE)</t>
    </r>
    <r>
      <rPr>
        <sz val="11"/>
        <color theme="1"/>
        <rFont val="Calibri"/>
        <family val="2"/>
        <scheme val="minor"/>
      </rPr>
      <t>— Assoc. of Professors of Business in German speaking countries</t>
    </r>
  </si>
  <si>
    <r>
      <t xml:space="preserve">ABDC 2013 Score </t>
    </r>
    <r>
      <rPr>
        <b/>
        <sz val="11"/>
        <color theme="1"/>
        <rFont val="Calibri"/>
        <family val="2"/>
        <scheme val="minor"/>
      </rPr>
      <t>(AtoC)</t>
    </r>
    <r>
      <rPr>
        <sz val="11"/>
        <color theme="1"/>
        <rFont val="Calibri"/>
        <family val="2"/>
        <scheme val="minor"/>
      </rPr>
      <t>— Australian Business Deans Council Journal Rankings List</t>
    </r>
  </si>
  <si>
    <r>
      <t xml:space="preserve">AERES 2012 Score </t>
    </r>
    <r>
      <rPr>
        <b/>
        <sz val="11"/>
        <color theme="1"/>
        <rFont val="Calibri"/>
        <family val="2"/>
        <scheme val="minor"/>
      </rPr>
      <t>(AtoC)</t>
    </r>
    <r>
      <rPr>
        <sz val="11"/>
        <color theme="1"/>
        <rFont val="Calibri"/>
        <family val="2"/>
        <scheme val="minor"/>
      </rPr>
      <t>— Agence d’évaluation de la recherche et de l’enseignement su-</t>
    </r>
  </si>
  <si>
    <r>
      <t xml:space="preserve">UQ 2011 Score </t>
    </r>
    <r>
      <rPr>
        <b/>
        <sz val="11"/>
        <color theme="1"/>
        <rFont val="Calibri"/>
        <family val="2"/>
        <scheme val="minor"/>
      </rPr>
      <t>(1to4)</t>
    </r>
    <r>
      <rPr>
        <sz val="11"/>
        <color theme="1"/>
        <rFont val="Calibri"/>
        <family val="2"/>
        <scheme val="minor"/>
      </rPr>
      <t>— University of Queensland Adjusted ERA Rankings List</t>
    </r>
  </si>
  <si>
    <r>
      <t xml:space="preserve">FNEG 2013 Score </t>
    </r>
    <r>
      <rPr>
        <b/>
        <sz val="11"/>
        <color theme="1"/>
        <rFont val="Calibri"/>
        <family val="2"/>
        <scheme val="minor"/>
      </rPr>
      <t>(1to4)</t>
    </r>
    <r>
      <rPr>
        <sz val="11"/>
        <color theme="1"/>
        <rFont val="Calibri"/>
        <family val="2"/>
        <scheme val="minor"/>
      </rPr>
      <t>— Foundation National pour l’Enseignement de la Gestion des</t>
    </r>
  </si>
  <si>
    <r>
      <t xml:space="preserve">ABS 2015 Score </t>
    </r>
    <r>
      <rPr>
        <b/>
        <sz val="11"/>
        <color theme="1"/>
        <rFont val="Calibri"/>
        <family val="2"/>
        <scheme val="minor"/>
      </rPr>
      <t>(4*to1)</t>
    </r>
    <r>
      <rPr>
        <sz val="11"/>
        <color theme="1"/>
        <rFont val="Calibri"/>
        <family val="2"/>
        <scheme val="minor"/>
      </rPr>
      <t>— Association of Business Schools Academic Journal Quality</t>
    </r>
  </si>
  <si>
    <r>
      <t xml:space="preserve">CNRS 2015 Score </t>
    </r>
    <r>
      <rPr>
        <b/>
        <sz val="11"/>
        <color theme="1"/>
        <rFont val="Calibri"/>
        <family val="2"/>
        <scheme val="minor"/>
      </rPr>
      <t>(1*to4)</t>
    </r>
    <r>
      <rPr>
        <sz val="11"/>
        <color theme="1"/>
        <rFont val="Calibri"/>
        <family val="2"/>
        <scheme val="minor"/>
      </rPr>
      <t>— Centre National de la Recherche Scientifique (www.cnrs.fr)</t>
    </r>
  </si>
  <si>
    <r>
      <t xml:space="preserve">HEC 2011 Score recoded from letter to number scaling </t>
    </r>
    <r>
      <rPr>
        <b/>
        <sz val="11"/>
        <color theme="1"/>
        <rFont val="Calibri"/>
        <family val="2"/>
        <scheme val="minor"/>
      </rPr>
      <t>(4to1)</t>
    </r>
  </si>
  <si>
    <r>
      <t xml:space="preserve">Aeres 2012 Score recoded from letter to number scaling </t>
    </r>
    <r>
      <rPr>
        <b/>
        <sz val="11"/>
        <color theme="1"/>
        <rFont val="Calibri"/>
        <family val="2"/>
        <scheme val="minor"/>
      </rPr>
      <t>(3to1)</t>
    </r>
  </si>
  <si>
    <r>
      <t xml:space="preserve">Abdc 2013 Score recoded from letter to number scaling </t>
    </r>
    <r>
      <rPr>
        <b/>
        <sz val="11"/>
        <color theme="1"/>
        <rFont val="Calibri"/>
        <family val="2"/>
        <scheme val="minor"/>
      </rPr>
      <t>(4to1)</t>
    </r>
  </si>
  <si>
    <r>
      <t xml:space="preserve">Vhb 2015 Score recoded from letter to number scaling </t>
    </r>
    <r>
      <rPr>
        <b/>
        <sz val="11"/>
        <color theme="1"/>
        <rFont val="Calibri"/>
        <family val="2"/>
        <scheme val="minor"/>
      </rPr>
      <t>(6to1)</t>
    </r>
  </si>
  <si>
    <r>
      <t xml:space="preserve">UQ 2011 Score reversed </t>
    </r>
    <r>
      <rPr>
        <b/>
        <sz val="11"/>
        <color theme="1"/>
        <rFont val="Calibri"/>
        <family val="2"/>
        <scheme val="minor"/>
      </rPr>
      <t>(4to1)</t>
    </r>
  </si>
  <si>
    <r>
      <t xml:space="preserve">Fneg 2013 Score reversed </t>
    </r>
    <r>
      <rPr>
        <b/>
        <sz val="11"/>
        <color theme="1"/>
        <rFont val="Calibri"/>
        <family val="2"/>
        <scheme val="minor"/>
      </rPr>
      <t>(4to1)</t>
    </r>
  </si>
  <si>
    <r>
      <t xml:space="preserve">ABS 2015 Score reversed </t>
    </r>
    <r>
      <rPr>
        <b/>
        <sz val="11"/>
        <color theme="1"/>
        <rFont val="Calibri"/>
        <family val="2"/>
        <scheme val="minor"/>
      </rPr>
      <t>(5to1)</t>
    </r>
  </si>
  <si>
    <r>
      <t xml:space="preserve">Cnrs 2015 Score reversed </t>
    </r>
    <r>
      <rPr>
        <b/>
        <sz val="11"/>
        <color theme="1"/>
        <rFont val="Calibri"/>
        <family val="2"/>
        <scheme val="minor"/>
      </rPr>
      <t>(4to1)</t>
    </r>
  </si>
  <si>
    <r>
      <t xml:space="preserve">Retruns the unweighted index for UQ 2011. Currently: </t>
    </r>
    <r>
      <rPr>
        <b/>
        <sz val="11"/>
        <color theme="1"/>
        <rFont val="Calibri"/>
        <family val="2"/>
        <scheme val="minor"/>
      </rPr>
      <t>4=100, 3=75, 2=50, 1=25.</t>
    </r>
  </si>
  <si>
    <r>
      <t xml:space="preserve">Retruns the unweighted index for Fneg 2013. Currently: </t>
    </r>
    <r>
      <rPr>
        <b/>
        <sz val="11"/>
        <color theme="1"/>
        <rFont val="Calibri"/>
        <family val="2"/>
        <scheme val="minor"/>
      </rPr>
      <t>4=100, 3=75, 2=50, 1=25.</t>
    </r>
  </si>
  <si>
    <t>Harzing Index Score</t>
  </si>
  <si>
    <t>Number</t>
  </si>
  <si>
    <t>Score</t>
  </si>
  <si>
    <t>Cra 2012</t>
  </si>
  <si>
    <r>
      <t xml:space="preserve">Retruns the unweighted index for ABS 2015. Currently: </t>
    </r>
    <r>
      <rPr>
        <b/>
        <sz val="11"/>
        <color theme="1"/>
        <rFont val="Calibri"/>
        <family val="2"/>
        <scheme val="minor"/>
      </rPr>
      <t>5=100, 4=80, 3=60, 2=40, 1=20.</t>
    </r>
  </si>
  <si>
    <t>Aeres 2011</t>
  </si>
  <si>
    <r>
      <t xml:space="preserve">Retruns the unweighted index for Vhb 2015. Currently: </t>
    </r>
    <r>
      <rPr>
        <b/>
        <sz val="11"/>
        <color theme="1"/>
        <rFont val="Calibri"/>
        <family val="2"/>
        <scheme val="minor"/>
      </rPr>
      <t>6=100, 5=83.33, 4=66.66, 3=50, 2=33.33, 1=16.66.</t>
    </r>
  </si>
  <si>
    <r>
      <t xml:space="preserve">Retruns the unweighted index for Cnrs 2015. Currently: </t>
    </r>
    <r>
      <rPr>
        <b/>
        <sz val="11"/>
        <color theme="1"/>
        <rFont val="Calibri"/>
        <family val="2"/>
        <scheme val="minor"/>
      </rPr>
      <t>4=100, 3=75, 2=50, 1=25.</t>
    </r>
  </si>
  <si>
    <r>
      <t xml:space="preserve">Retruns the unweighted index for HEC 2011. Currently: </t>
    </r>
    <r>
      <rPr>
        <b/>
        <sz val="11"/>
        <color theme="1"/>
        <rFont val="Calibri"/>
        <family val="2"/>
        <scheme val="minor"/>
      </rPr>
      <t>4=100, 3=75, 2=50, 1=25.</t>
    </r>
  </si>
  <si>
    <r>
      <t xml:space="preserve">Retruns the unweighted index for Aeres 2012. Currently: </t>
    </r>
    <r>
      <rPr>
        <b/>
        <sz val="11"/>
        <color theme="1"/>
        <rFont val="Calibri"/>
        <family val="2"/>
        <scheme val="minor"/>
      </rPr>
      <t>3=100, 2=66.66, 1=33.33.</t>
    </r>
  </si>
  <si>
    <r>
      <t xml:space="preserve">Retruns the unweighted index for Abdc 2013. Currently: </t>
    </r>
    <r>
      <rPr>
        <b/>
        <sz val="11"/>
        <color theme="1"/>
        <rFont val="Calibri"/>
        <family val="2"/>
        <scheme val="minor"/>
      </rPr>
      <t>4=100, 3=75, 2=50, 1=25.</t>
    </r>
  </si>
  <si>
    <t>Weights the Unweighted UQ 2011 index to the benchmark.</t>
  </si>
  <si>
    <t>Weights the Unweighted Fneg 2013 index to the benchmark.</t>
  </si>
  <si>
    <t>Weights the Unweighted ABS 2015 index to the benchmark.</t>
  </si>
  <si>
    <t>Weights the Unweighted Cnrs 2015 index to the benchmark.</t>
  </si>
  <si>
    <t>Weights the Unweighted HEC 2011 index to the benchmark.</t>
  </si>
  <si>
    <t>Weights the Unweighted Aeres 2012 index to the benchmark.</t>
  </si>
  <si>
    <t>Weights the Unweighted Abdc 2013 index to the benchmark.</t>
  </si>
  <si>
    <t>Weights the Unweighted Vhb 2015 index to the benchmark.</t>
  </si>
  <si>
    <t>• Replaced missing JCR note                                                       • Finished current documentation for various columns                    • Changed Harzing Data Index to reference tables in TABLES Spreadsheet to return scores instead of calculating the score in the formula itself.                           • Fixed ABS 2015 Index to evenly distribute scoring out of 100.  Previously was not even.                                              • Fized Overall Average Index to display a 0 if there was no data for journal. This is so it can be sorted correctly.</t>
  </si>
  <si>
    <t>Count (n=11 possible)</t>
  </si>
  <si>
    <t>Count of Website Data (n=2 possible)</t>
  </si>
  <si>
    <t>v0.05</t>
  </si>
  <si>
    <t>ADD-21</t>
  </si>
  <si>
    <t>ADD-22</t>
  </si>
  <si>
    <t>ADD-23</t>
  </si>
  <si>
    <t>ADD-24</t>
  </si>
  <si>
    <t>ADD-25</t>
  </si>
  <si>
    <t>ADD-26</t>
  </si>
  <si>
    <t>ADD-27</t>
  </si>
  <si>
    <t>ADD-28</t>
  </si>
  <si>
    <t>ADD-29</t>
  </si>
  <si>
    <t>Economics of Innovation and New Technology</t>
  </si>
  <si>
    <t>Entrepreneurship &amp; Regional Development</t>
  </si>
  <si>
    <t>Entrepreneurship: Theory &amp; Practice *</t>
  </si>
  <si>
    <t>Industry and Innovation</t>
  </si>
  <si>
    <t>International Journal of Entrepreneurial Behaviour</t>
  </si>
  <si>
    <t>International Journal of Entrepreneurship and Inno</t>
  </si>
  <si>
    <t>Journal of Business Venturing *</t>
  </si>
  <si>
    <t>Journal of Small Business and Enterprise Develop</t>
  </si>
  <si>
    <t>Journal of Small Business Management</t>
  </si>
  <si>
    <t>Small Business Economics</t>
  </si>
  <si>
    <t>Asia-Pacific Business Review</t>
  </si>
  <si>
    <t>Asia-Pacific Journal of Management</t>
  </si>
  <si>
    <t>Corporate Governance: An International Review</t>
  </si>
  <si>
    <t>Critical Perspectives on International Business</t>
  </si>
  <si>
    <t>Cross-Cultural Research</t>
  </si>
  <si>
    <t>Europe Asia Studies</t>
  </si>
  <si>
    <t>European Journal of International Management</t>
  </si>
  <si>
    <t>International Studies of Management &amp; Organizati</t>
  </si>
  <si>
    <t>Journal of Asia-Pacific Business</t>
  </si>
  <si>
    <t>Journal of East-West Business</t>
  </si>
  <si>
    <t>Journal of World Business (Columbia)</t>
  </si>
  <si>
    <t>Multinational Business Review</t>
  </si>
  <si>
    <t>Thunderbird International Business Review</t>
  </si>
  <si>
    <t>• Only Schimago and SNIP from website data will be used ranking now. Adjusted formulas acordingly.            • Removed notes section at the bottom of each department list due to issues with pasting new journals into spreadsheet. May add back later. Still present in documentation.</t>
  </si>
  <si>
    <t>(Weighted) UQ2011 4to1 Index</t>
  </si>
  <si>
    <t>(Weighted) Fneg20134to1 Index</t>
  </si>
  <si>
    <t>(Weighted) ABS2015 5to1 Index</t>
  </si>
  <si>
    <t>(Weighted) Cnrs2015 4to1 Index</t>
  </si>
  <si>
    <t>(Weighted) HEC2011 Recoded from Letter 4to1 Index</t>
  </si>
  <si>
    <t>(Weighted) Aeres2012 Recoded from Letter 3to1 Index</t>
  </si>
  <si>
    <t>(Weighted) Abdc2013 Recoded from Letter 4to1 Index</t>
  </si>
  <si>
    <t>(Weighted) Vhb2015 Recoded from Letter 6to1 Index</t>
  </si>
  <si>
    <t>V0.06</t>
  </si>
  <si>
    <t>• Adjusted the Harzing Data Index to reflect the unwighted Harzing Indexes in columns AS:BA. Columns AJ:AR, which were previously used, are now hidden since they are currently not used. This prevents journals with a score below the highest possible from getting a 100 index score.</t>
  </si>
  <si>
    <t>Citation Index Average</t>
  </si>
  <si>
    <t>Harzing Data Index Average</t>
  </si>
  <si>
    <t>1061-9518</t>
  </si>
  <si>
    <t>0954-1314</t>
  </si>
  <si>
    <t>Cal State</t>
  </si>
  <si>
    <t>2160-4061</t>
  </si>
  <si>
    <t>1474-7871</t>
  </si>
  <si>
    <t>1089-652x</t>
  </si>
  <si>
    <t>1041-7060</t>
  </si>
  <si>
    <t>0899-5141</t>
  </si>
  <si>
    <t>1475-1488</t>
  </si>
  <si>
    <t>1058-7497</t>
  </si>
  <si>
    <t>West Virginia</t>
  </si>
  <si>
    <t>1523-1478</t>
  </si>
  <si>
    <t>1053-4522</t>
  </si>
  <si>
    <t xml:space="preserve">1084-9467 </t>
  </si>
  <si>
    <t>0032-9843</t>
  </si>
  <si>
    <t>MIS Quarterly Executive</t>
  </si>
  <si>
    <t>0578-7206</t>
  </si>
  <si>
    <t>1529-3181</t>
  </si>
  <si>
    <t>1083-6101</t>
  </si>
  <si>
    <t>0021-9916</t>
  </si>
  <si>
    <t>1050-6519</t>
  </si>
  <si>
    <t>2329-4884</t>
  </si>
  <si>
    <t>0196-3821</t>
  </si>
  <si>
    <t>International Review of Economics and Business</t>
  </si>
  <si>
    <t>American Economic J: Microeconomics</t>
  </si>
  <si>
    <t>0021-8799</t>
  </si>
  <si>
    <t>1441-3582</t>
  </si>
  <si>
    <t>1064-1734</t>
  </si>
  <si>
    <t>Journal of Economic Theory</t>
  </si>
  <si>
    <t>1095-7235</t>
  </si>
  <si>
    <t>Communication Theory</t>
  </si>
  <si>
    <t>Critical Studies in Media Communication</t>
  </si>
  <si>
    <t>Discourse &amp; Society</t>
  </si>
  <si>
    <t>European Journal of Communication</t>
  </si>
  <si>
    <t>Human Communication Research</t>
  </si>
  <si>
    <t>Journal of Communication Management</t>
  </si>
  <si>
    <t>Language &amp; Communication</t>
  </si>
  <si>
    <t>Media Culture &amp; Society</t>
  </si>
  <si>
    <t>Narrative Inquiry</t>
  </si>
  <si>
    <t>Political Communication</t>
  </si>
  <si>
    <t>Prometheus</t>
  </si>
  <si>
    <t>Science Communication (formerly Knowledge)</t>
  </si>
  <si>
    <t>Written Communication</t>
  </si>
  <si>
    <t>Business Communication Quarterly</t>
  </si>
  <si>
    <t>Critical Discourse Studies</t>
  </si>
  <si>
    <t>European Accounting Review</t>
  </si>
  <si>
    <t>Accounting and Business Research</t>
  </si>
  <si>
    <t>Accounting and Finance</t>
  </si>
  <si>
    <t>Accounting Auditing &amp; Accountability Journal</t>
  </si>
  <si>
    <t>Accounting Education: An International Journal</t>
  </si>
  <si>
    <t>Accounting Forum</t>
  </si>
  <si>
    <t>Accounting Historians Journal</t>
  </si>
  <si>
    <t>Accounting History</t>
  </si>
  <si>
    <t>Accounting in Europe</t>
  </si>
  <si>
    <t>Accounting Research Journal</t>
  </si>
  <si>
    <t>Applied Mathematical Finance</t>
  </si>
  <si>
    <t>Asia-Pacific Journal of Accounting &amp; Economics</t>
  </si>
  <si>
    <t>Astin Bulletin: the journal of the International Actua</t>
  </si>
  <si>
    <t>ADD-30</t>
  </si>
  <si>
    <t>ADD-31</t>
  </si>
  <si>
    <t>ADD-32</t>
  </si>
  <si>
    <t>ADD-33</t>
  </si>
  <si>
    <t>ADD-34</t>
  </si>
  <si>
    <t>ADD-35</t>
  </si>
  <si>
    <t>ADD-36</t>
  </si>
  <si>
    <t>ADD-37</t>
  </si>
  <si>
    <t>ADD-38</t>
  </si>
  <si>
    <t>ADD-39</t>
  </si>
  <si>
    <t>ADD-40</t>
  </si>
  <si>
    <t>ADD-41</t>
  </si>
  <si>
    <t>ADD-42</t>
  </si>
  <si>
    <t>ADD-43</t>
  </si>
  <si>
    <t>ADD-44</t>
  </si>
  <si>
    <t>ADD-45</t>
  </si>
  <si>
    <t>ADD-46</t>
  </si>
  <si>
    <t>ADD-47</t>
  </si>
  <si>
    <t>ADD-48</t>
  </si>
  <si>
    <t>ADD-49</t>
  </si>
  <si>
    <t>ADD-50</t>
  </si>
  <si>
    <t>ADD-51</t>
  </si>
  <si>
    <t>ADD-52</t>
  </si>
  <si>
    <t>ADD-53</t>
  </si>
  <si>
    <t>ADD-54</t>
  </si>
  <si>
    <t>ADD-55</t>
  </si>
  <si>
    <t>ACM Computing Surveys</t>
  </si>
  <si>
    <t>ACM Transactions on Computer Human Interaction</t>
  </si>
  <si>
    <t>ACM Transactions on Database Systems</t>
  </si>
  <si>
    <t>ACM Transactions on Information Systems</t>
  </si>
  <si>
    <t>ACM Transactions on Mathematical Software</t>
  </si>
  <si>
    <t>ACM Transactions on Modeling and Computer Si</t>
  </si>
  <si>
    <t>ACM Transactions on Software Engineering and M</t>
  </si>
  <si>
    <t>Annales of Applied Probability</t>
  </si>
  <si>
    <t>Applied Mathematics and Computation</t>
  </si>
  <si>
    <t>Australian Journal of Information Systems</t>
  </si>
  <si>
    <t>Behaviour and Information Technology</t>
  </si>
  <si>
    <t>British Journal of Educational Technology</t>
  </si>
  <si>
    <t>Computer Journal</t>
  </si>
  <si>
    <t>Data Base</t>
  </si>
  <si>
    <t>Electronic Commerce Research</t>
  </si>
  <si>
    <t>Electronic Commerce Research and Applications</t>
  </si>
  <si>
    <t>Electronic Markets</t>
  </si>
  <si>
    <t>Expert Systems</t>
  </si>
  <si>
    <t>Health Care Management Science</t>
  </si>
  <si>
    <t>IBM Systems Journal</t>
  </si>
  <si>
    <t>IEEE Intelligent Systems (&amp; their Applications), for</t>
  </si>
  <si>
    <t>IEEE Transactions on Automatic Control</t>
  </si>
  <si>
    <t>IEEE Transactions on Computers</t>
  </si>
  <si>
    <t>IIE Transactions</t>
  </si>
  <si>
    <t>Information and Software Technology</t>
  </si>
  <si>
    <t>Information Processing &amp; Management</t>
  </si>
  <si>
    <t>Information Processing Letters</t>
  </si>
  <si>
    <t>Information Resources Management Journal</t>
  </si>
  <si>
    <t>Information Society (The)</t>
  </si>
  <si>
    <t>Information Technology and Management</t>
  </si>
  <si>
    <t>Insurance, Mathematics &amp; Economics</t>
  </si>
  <si>
    <t>International Journal of Computer Integrated Manu</t>
  </si>
  <si>
    <t>International Journal of Electronic Business</t>
  </si>
  <si>
    <t>International Journal of Information Management</t>
  </si>
  <si>
    <t>Journal of Electronic Commerce Research</t>
  </si>
  <si>
    <t>Journal of End-User Computing</t>
  </si>
  <si>
    <t>Journal of Enterprise Information Management</t>
  </si>
  <si>
    <t>Journal of Information Science</t>
  </si>
  <si>
    <t>Journal of Research and Practice in Information T</t>
  </si>
  <si>
    <t>Journal of Software Maintenance and Evolution</t>
  </si>
  <si>
    <t>Journal of the ACM</t>
  </si>
  <si>
    <t>Journal of the Am. Soc. for Information Science an</t>
  </si>
  <si>
    <t>Knowledge Management</t>
  </si>
  <si>
    <t>Networks</t>
  </si>
  <si>
    <t>Scandinavian Journal of IS</t>
  </si>
  <si>
    <t>SIAM Journal on Computing</t>
  </si>
  <si>
    <t>Telecommunications Policy</t>
  </si>
  <si>
    <t>World Wide Web - Internet and Web Information S</t>
  </si>
  <si>
    <t>European Journal of Finance</t>
  </si>
  <si>
    <t>Finance &amp; Development</t>
  </si>
  <si>
    <t>Finance &amp; Stochastics</t>
  </si>
  <si>
    <t>Finance Research Letters</t>
  </si>
  <si>
    <t>Financial Accountability and Management</t>
  </si>
  <si>
    <t>Financial Markets and Portfolio Management</t>
  </si>
  <si>
    <t>Fiscal Studies</t>
  </si>
  <si>
    <t>Geneva Papers on Risk &amp; Insurance Theory</t>
  </si>
  <si>
    <t>International Journal of Finance &amp; Economics</t>
  </si>
  <si>
    <t>International Journal of Theoretical and Applied Fi</t>
  </si>
  <si>
    <t>International Review of Finance</t>
  </si>
  <si>
    <t>International Review of Financial Analysis</t>
  </si>
  <si>
    <t>Journal of Computational Finance</t>
  </si>
  <si>
    <t>Journal of Contemporary Accounting and Econom</t>
  </si>
  <si>
    <t>Journal of International Financial Management &amp; A</t>
  </si>
  <si>
    <t>Journal of Investment Management</t>
  </si>
  <si>
    <t>Journal of Money, Credit &amp; Banking</t>
  </si>
  <si>
    <t>Journal of Real Estate Literature</t>
  </si>
  <si>
    <t>Managerial Auditing Journal</t>
  </si>
  <si>
    <t>Managerial Finance</t>
  </si>
  <si>
    <t>Mathematical Finance</t>
  </si>
  <si>
    <t>Quantitative Finance</t>
  </si>
  <si>
    <t>Review of Accounting Studies *</t>
  </si>
  <si>
    <t>Review of Asset Pricing Studies</t>
  </si>
  <si>
    <t>Review of Corporate Finance Studies</t>
  </si>
  <si>
    <t>Review of Derivatives Research</t>
  </si>
  <si>
    <t>Review of Finance (formerly European Finance R</t>
  </si>
  <si>
    <t>SIAM Journal on Applied Mathematics</t>
  </si>
  <si>
    <t>SIAM Journal on Mathematical Analysis</t>
  </si>
  <si>
    <t>ADD-56</t>
  </si>
  <si>
    <t>ADD-57</t>
  </si>
  <si>
    <t>ADD-58</t>
  </si>
  <si>
    <t>ADD-59</t>
  </si>
  <si>
    <t>ADD-60</t>
  </si>
  <si>
    <t>ADD-61</t>
  </si>
  <si>
    <t>ADD-62</t>
  </si>
  <si>
    <t>ADD-63</t>
  </si>
  <si>
    <t>ADD-64</t>
  </si>
  <si>
    <t>ADD-65</t>
  </si>
  <si>
    <t>ADD-66</t>
  </si>
  <si>
    <t>ADD-67</t>
  </si>
  <si>
    <t>ADD-68</t>
  </si>
  <si>
    <t>ADD-69</t>
  </si>
  <si>
    <t>ADD-70</t>
  </si>
  <si>
    <t>ADD-71</t>
  </si>
  <si>
    <t>ADD-72</t>
  </si>
  <si>
    <t>ADD-73</t>
  </si>
  <si>
    <t>ADD-74</t>
  </si>
  <si>
    <t>ADD-75</t>
  </si>
  <si>
    <t>ADD-76</t>
  </si>
  <si>
    <t>ADD-77</t>
  </si>
  <si>
    <t>ADD-78</t>
  </si>
  <si>
    <t>ADD-79</t>
  </si>
  <si>
    <t>ADD-80</t>
  </si>
  <si>
    <t>ADD-81</t>
  </si>
  <si>
    <t>ADD-82</t>
  </si>
  <si>
    <t>ADD-83</t>
  </si>
  <si>
    <t>ADD-84</t>
  </si>
  <si>
    <t>ADD-85</t>
  </si>
  <si>
    <t>ADD-86</t>
  </si>
  <si>
    <t>ADD-87</t>
  </si>
  <si>
    <t>ADD-88</t>
  </si>
  <si>
    <t>ADD-89</t>
  </si>
  <si>
    <t>ADD-90</t>
  </si>
  <si>
    <t>ADD-91</t>
  </si>
  <si>
    <t>ADD-92</t>
  </si>
  <si>
    <t>ADD-93</t>
  </si>
  <si>
    <t>ADD-95</t>
  </si>
  <si>
    <t>ADD-96</t>
  </si>
  <si>
    <t>ADD-97</t>
  </si>
  <si>
    <t>ADD-98</t>
  </si>
  <si>
    <t>ADD-99</t>
  </si>
  <si>
    <t>ADD-100</t>
  </si>
  <si>
    <t>ADD-101</t>
  </si>
  <si>
    <t>ADD-102</t>
  </si>
  <si>
    <t>ADD-103</t>
  </si>
  <si>
    <t>ADD-104</t>
  </si>
  <si>
    <t>ADD-105</t>
  </si>
  <si>
    <t>ADD-106</t>
  </si>
  <si>
    <t>ADD-107</t>
  </si>
  <si>
    <t>ADD-108</t>
  </si>
  <si>
    <t>ADD-109</t>
  </si>
  <si>
    <t>ADD-110</t>
  </si>
  <si>
    <t>ADD-111</t>
  </si>
  <si>
    <t>ADD-112</t>
  </si>
  <si>
    <t>ADD-113</t>
  </si>
  <si>
    <t>ADD-114</t>
  </si>
  <si>
    <t>ADD-115</t>
  </si>
  <si>
    <t>ADD-116</t>
  </si>
  <si>
    <t>ADD-117</t>
  </si>
  <si>
    <t>ADD-118</t>
  </si>
  <si>
    <t>ADD-119</t>
  </si>
  <si>
    <t>ADD-120</t>
  </si>
  <si>
    <t>ADD-121</t>
  </si>
  <si>
    <t>Agricultural Economics</t>
  </si>
  <si>
    <t>American Business Law Journal</t>
  </si>
  <si>
    <t>American Journal of Economics and Sociology</t>
  </si>
  <si>
    <t>Annals of Public &amp; Cooperative Economics</t>
  </si>
  <si>
    <t>Annals of Regional Science</t>
  </si>
  <si>
    <t>Applied Financial Economics</t>
  </si>
  <si>
    <t>Atlantic Economic Journal</t>
  </si>
  <si>
    <t>Australian Economic Papers</t>
  </si>
  <si>
    <t>Australian Economic Review</t>
  </si>
  <si>
    <t>Australian Journal of Agricultural and Resource Ec</t>
  </si>
  <si>
    <t>B.E. Journal of Macroeconomics</t>
  </si>
  <si>
    <t>B.E. Journal of Theoretical Economics</t>
  </si>
  <si>
    <t>Brookings Papers on Economic Activity</t>
  </si>
  <si>
    <t>Bulletin of Economic Research</t>
  </si>
  <si>
    <t>Bulletin of Indonesian Economic Studies</t>
  </si>
  <si>
    <t>China Economic Review</t>
  </si>
  <si>
    <t>China Quarterly</t>
  </si>
  <si>
    <t>Contributions to Political Economy</t>
  </si>
  <si>
    <t>Demography</t>
  </si>
  <si>
    <t>Developing Economies</t>
  </si>
  <si>
    <t>Economic and Industrial Democracy</t>
  </si>
  <si>
    <t>Economic Change and Restructuring (formerly Ec</t>
  </si>
  <si>
    <t>Economic Geography</t>
  </si>
  <si>
    <t>Economic Issues</t>
  </si>
  <si>
    <t>Economic Modelling</t>
  </si>
  <si>
    <t>Economic Policy</t>
  </si>
  <si>
    <t>Economic Record</t>
  </si>
  <si>
    <t>Economics and Philosophy</t>
  </si>
  <si>
    <t>Economics of Transition</t>
  </si>
  <si>
    <t>Empirica</t>
  </si>
  <si>
    <t>Empirical Economics</t>
  </si>
  <si>
    <t>Energy Journal</t>
  </si>
  <si>
    <t>Energy Policy</t>
  </si>
  <si>
    <t>European Journal of the History of Economic Thou</t>
  </si>
  <si>
    <t>European Review of Agricultural Economics</t>
  </si>
  <si>
    <t>European Review of Economic History</t>
  </si>
  <si>
    <t>Experimental Economics</t>
  </si>
  <si>
    <t>FinanzArchiv</t>
  </si>
  <si>
    <t>Geneva Papers on Risk &amp; Insurance Issues &amp; Pra</t>
  </si>
  <si>
    <t>German Economic Review</t>
  </si>
  <si>
    <t>IMF Staff Papers</t>
  </si>
  <si>
    <t>Industrial and Corporate Change</t>
  </si>
  <si>
    <t>Information Economics &amp; Policy</t>
  </si>
  <si>
    <t>International Journal of Forecasting</t>
  </si>
  <si>
    <t>International Journal of Social Economics</t>
  </si>
  <si>
    <t>International Journal of the Economics of Busines</t>
  </si>
  <si>
    <t>International Organization</t>
  </si>
  <si>
    <t>International Regional Science Review</t>
  </si>
  <si>
    <t>International Review of Applied Economics</t>
  </si>
  <si>
    <t>International Review of Economics and Finance</t>
  </si>
  <si>
    <t>International Review of Law and Economics</t>
  </si>
  <si>
    <t>International Studies Quarterly</t>
  </si>
  <si>
    <t>Japan and the World Economy</t>
  </si>
  <si>
    <t>Journal of Applied Economics</t>
  </si>
  <si>
    <t>Journal of Asian Economics</t>
  </si>
  <si>
    <t>Journal of Common Market Studies</t>
  </si>
  <si>
    <t>Journal of Developing Areas</t>
  </si>
  <si>
    <t>Journal of Development Studies</t>
  </si>
  <si>
    <t>Journal of Economic Education</t>
  </si>
  <si>
    <t>Journal of Economic Geography</t>
  </si>
  <si>
    <t>Journal of Economic Literature</t>
  </si>
  <si>
    <t>Journal of Economic Methodology</t>
  </si>
  <si>
    <t>Journal of Economic Perspectives</t>
  </si>
  <si>
    <t>Journal of Economic Psychology</t>
  </si>
  <si>
    <t>Journal of Economic Surveys</t>
  </si>
  <si>
    <t>Journal of Economics &amp; Business</t>
  </si>
  <si>
    <t>Journal of Environmental Management</t>
  </si>
  <si>
    <t>Journal of European Economic History</t>
  </si>
  <si>
    <t>Journal of Financial Econometrics</t>
  </si>
  <si>
    <t>Journal of Housing Economics</t>
  </si>
  <si>
    <t>Journal of Industrial Ecology</t>
  </si>
  <si>
    <t>Journal of International Development</t>
  </si>
  <si>
    <t>Journal of Post Keynesian Economics</t>
  </si>
  <si>
    <t>Journal of Public Economic Theory</t>
  </si>
  <si>
    <t>Journal of Risk &amp; Uncertainty</t>
  </si>
  <si>
    <t>Journal of Socio-Economics</t>
  </si>
  <si>
    <t>Journal of the American Statistical Association *</t>
  </si>
  <si>
    <t>Journal of the Asia-Pacific Economy</t>
  </si>
  <si>
    <t>Journal of the European Economic Association</t>
  </si>
  <si>
    <t>Journal of the History of Economic Thought</t>
  </si>
  <si>
    <t>Journal of World Trade</t>
  </si>
  <si>
    <t>Labour. Review of Labour Economics and Industri</t>
  </si>
  <si>
    <t>Macroeconomic Dynamics</t>
  </si>
  <si>
    <t>Managerial and Decision Economics</t>
  </si>
  <si>
    <t>Manchester School</t>
  </si>
  <si>
    <t>Marine Policy</t>
  </si>
  <si>
    <t>Maritime Economics &amp; Logistics</t>
  </si>
  <si>
    <t>National Institute Economic Review</t>
  </si>
  <si>
    <t>Oxford Review of Economic Policy</t>
  </si>
  <si>
    <t>Pacific Economic Review</t>
  </si>
  <si>
    <t>Papers in Regional Science</t>
  </si>
  <si>
    <t>Quarterly Journal of Finance and Accounting</t>
  </si>
  <si>
    <t>Real Estate Economics</t>
  </si>
  <si>
    <t>Research Policy</t>
  </si>
  <si>
    <t>Review of Economic Dynamics</t>
  </si>
  <si>
    <t>Review of Social Economy</t>
  </si>
  <si>
    <t>Review of World Economics (prev. Weltwirtschaftli</t>
  </si>
  <si>
    <t>Scottish Journal of Political Economy</t>
  </si>
  <si>
    <t>Socio-Economic Planning Sciences</t>
  </si>
  <si>
    <t>Socio-Economic Review</t>
  </si>
  <si>
    <t>Theoretical Economics</t>
  </si>
  <si>
    <t>World Bank Economic Review</t>
  </si>
  <si>
    <t>World Bank Research Observer</t>
  </si>
  <si>
    <t>Transnational Corporations</t>
  </si>
  <si>
    <t>Tourism Economics</t>
  </si>
  <si>
    <t>International Journal of Bank Marketing</t>
  </si>
  <si>
    <t>International Journal of Public Opinion Research</t>
  </si>
  <si>
    <t>International Review of Retail Distribution &amp; Consu</t>
  </si>
  <si>
    <t>Journal of Euromarketing</t>
  </si>
  <si>
    <t>Journal of International Consumer Marketing</t>
  </si>
  <si>
    <t>Journal of International Marketing and Marketing R</t>
  </si>
  <si>
    <t>Journal of Marketing Channels</t>
  </si>
  <si>
    <t>Journal of Nonprofit &amp; Public Sector Marketing</t>
  </si>
  <si>
    <t>Journal of Relationship Marketing</t>
  </si>
  <si>
    <t>Marketing Intelligence &amp; Planning</t>
  </si>
  <si>
    <t>Public Opinion Quarterly</t>
  </si>
  <si>
    <t>Public Relations Review</t>
  </si>
  <si>
    <t>Qualitative Market Research</t>
  </si>
  <si>
    <t>V0.07</t>
  </si>
  <si>
    <t>• Added Cal State and WVU Classifications.                         • Added Harzing Journals to list with corresponding data. Currently Missing Cal State and WVU Classifications.</t>
  </si>
  <si>
    <t>1080-5699</t>
  </si>
  <si>
    <t>1468-2885</t>
  </si>
  <si>
    <t>0741-0883</t>
  </si>
  <si>
    <t>0963-8180</t>
  </si>
  <si>
    <t>0001-4788</t>
  </si>
  <si>
    <t>1467-629X</t>
  </si>
  <si>
    <t>0951-3574</t>
  </si>
  <si>
    <t>0963-9284</t>
  </si>
  <si>
    <t>0155-9982</t>
  </si>
  <si>
    <t>0148-4184</t>
  </si>
  <si>
    <t>1749-3374</t>
  </si>
  <si>
    <t>1030-9616</t>
  </si>
  <si>
    <t>1608-1625</t>
  </si>
  <si>
    <t>1046-8188</t>
  </si>
  <si>
    <t>1938-9027</t>
  </si>
  <si>
    <t>1019-6781</t>
  </si>
  <si>
    <t>0950-5849</t>
  </si>
  <si>
    <t>0306-4573</t>
  </si>
  <si>
    <t>1040-1628</t>
  </si>
  <si>
    <t xml:space="preserve">1741-5063 </t>
  </si>
  <si>
    <t>1546-2234</t>
  </si>
  <si>
    <t>1741-0398</t>
  </si>
  <si>
    <t>0165-5515</t>
  </si>
  <si>
    <t>0004-5411</t>
  </si>
  <si>
    <t>2330-1643</t>
  </si>
  <si>
    <t>0921-898x</t>
  </si>
  <si>
    <t>0217-4561</t>
  </si>
  <si>
    <t>0966-8136</t>
  </si>
  <si>
    <t>1059-9231</t>
  </si>
  <si>
    <t>1066-9868</t>
  </si>
  <si>
    <t>1090-9516</t>
  </si>
  <si>
    <t>1525-383x</t>
  </si>
  <si>
    <t>1096-4762</t>
  </si>
  <si>
    <t>1057-5219</t>
  </si>
  <si>
    <t>0307-4358</t>
  </si>
  <si>
    <t>1467-1627</t>
  </si>
  <si>
    <t xml:space="preserve">1380-6653 </t>
  </si>
  <si>
    <t>0002-7766</t>
  </si>
  <si>
    <t>0960-3107</t>
  </si>
  <si>
    <t>0305-7410</t>
  </si>
  <si>
    <t>0967-0750</t>
  </si>
  <si>
    <t>0377-7332</t>
  </si>
  <si>
    <t>0169-2070</t>
  </si>
  <si>
    <t>1059-0560</t>
  </si>
  <si>
    <t>0021-9886</t>
  </si>
  <si>
    <t>0301-4797</t>
  </si>
  <si>
    <t>0896-1530</t>
  </si>
  <si>
    <t>1010-7347</t>
  </si>
  <si>
    <t>V0.08</t>
  </si>
  <si>
    <t>• Harzing Journals Updated with missing classifications. • Various Adjustments/ Corrections made to layout.</t>
  </si>
  <si>
    <t>v0.09</t>
  </si>
  <si>
    <t>• Removed Cra2012 from all departments.                           • Adjusted formuals to account for removal of Cra and future changes, such as removing "Magic Numbers" from VLOOKUP functions in favor of COUNTA to find relevant data.                                                                                    • Adjusted Background functions to account for removal of Cra2012 and fixed an issue where the "Unweighted Average" Function was still accounting for old Citation data that was no longer in use.</t>
  </si>
  <si>
    <t>Harzing Index Score Calculations</t>
  </si>
  <si>
    <t>Index</t>
  </si>
  <si>
    <t>Calc</t>
  </si>
  <si>
    <t>MAX</t>
  </si>
  <si>
    <t>ABS</t>
  </si>
  <si>
    <t>UQ</t>
  </si>
  <si>
    <t>Fneg</t>
  </si>
  <si>
    <t>Cnrs</t>
  </si>
  <si>
    <t>HEC</t>
  </si>
  <si>
    <t>Aeres</t>
  </si>
  <si>
    <t>Abdc</t>
  </si>
  <si>
    <t>Vhb</t>
  </si>
  <si>
    <t>Advances in International Marketing.</t>
  </si>
  <si>
    <t>Advances in Consumer Research.</t>
  </si>
  <si>
    <t>Academy of Marketing Science Review.</t>
  </si>
  <si>
    <t>Journal of Interactive Marketing.</t>
  </si>
  <si>
    <t xml:space="preserve">Average of Website Index and Harzing Index. </t>
  </si>
  <si>
    <t>Knowledge Based Systems</t>
  </si>
  <si>
    <t>V0.10</t>
  </si>
  <si>
    <t>• Added Imputed Data for previously missing data          • Removed Journals Journals not included in Imputed Values worksheet due to lack of data.</t>
  </si>
  <si>
    <t>British Accounting Review</t>
  </si>
  <si>
    <t>0890-8389</t>
  </si>
  <si>
    <t>Emerging Markets Review</t>
  </si>
  <si>
    <t/>
  </si>
  <si>
    <t>European Financial Management</t>
  </si>
  <si>
    <t>1354-7798</t>
  </si>
  <si>
    <t>International Journal of Auditing</t>
  </si>
  <si>
    <t>1099-1123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</si>
</sst>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0.0"/>
    <numFmt numFmtId="165" formatCode="0.000"/>
    <numFmt numFmtId="166" formatCode="0.0000"/>
  </numFmts>
  <fonts count="45" x14ac:knownFonts="1">
    <font>
      <sz val="11"/>
      <color theme="1"/>
      <name val="Calibri"/>
      <family val="2"/>
      <scheme val="minor"/>
    </font>
    <font>
      <b/>
      <sz val="11"/>
      <color theme="1"/>
      <name val="Calibri"/>
      <family val="2"/>
      <scheme val="minor"/>
    </font>
    <font>
      <sz val="10"/>
      <color theme="1"/>
      <name val="Calibri"/>
      <family val="2"/>
      <scheme val="minor"/>
    </font>
    <font>
      <sz val="11"/>
      <color theme="0"/>
      <name val="Calibri"/>
      <family val="2"/>
      <scheme val="minor"/>
    </font>
    <font>
      <b/>
      <sz val="14"/>
      <color theme="0"/>
      <name val="Calibri"/>
      <family val="2"/>
      <scheme val="minor"/>
    </font>
    <font>
      <sz val="11"/>
      <color theme="1"/>
      <name val="Calibri"/>
      <family val="2"/>
      <scheme val="minor"/>
    </font>
    <font>
      <b/>
      <sz val="11"/>
      <name val="Calibri"/>
      <family val="2"/>
      <scheme val="minor"/>
    </font>
    <font>
      <sz val="11"/>
      <color rgb="FF9C6500"/>
      <name val="Calibri"/>
      <family val="2"/>
      <scheme val="minor"/>
    </font>
    <font>
      <b/>
      <sz val="11"/>
      <color theme="0"/>
      <name val="Calibri"/>
      <family val="2"/>
      <scheme val="minor"/>
    </font>
    <font>
      <sz val="11"/>
      <color theme="1"/>
      <name val="Calibri"/>
      <family val="2"/>
      <scheme val="minor"/>
    </font>
    <font>
      <sz val="11"/>
      <color rgb="FF9C0006"/>
      <name val="Calibri"/>
      <family val="2"/>
      <scheme val="minor"/>
    </font>
    <font>
      <sz val="11"/>
      <name val="Calibri"/>
      <family val="2"/>
      <scheme val="minor"/>
    </font>
    <font>
      <sz val="11"/>
      <color theme="1"/>
      <name val="Arial Narrow"/>
      <family val="2"/>
    </font>
    <font>
      <sz val="10"/>
      <color theme="1"/>
      <name val="Arial Narrow"/>
      <family val="2"/>
    </font>
    <font>
      <u/>
      <sz val="10"/>
      <color theme="1"/>
      <name val="Calibri"/>
      <family val="2"/>
      <scheme val="minor"/>
    </font>
    <font>
      <sz val="8"/>
      <name val="Arial Narrow"/>
      <family val="2"/>
    </font>
    <font>
      <sz val="8"/>
      <color rgb="FF000000"/>
      <name val="Arial Narrow"/>
      <family val="2"/>
    </font>
    <font>
      <b/>
      <sz val="11"/>
      <color rgb="FF0070C0"/>
      <name val="Calibri"/>
      <family val="2"/>
      <scheme val="minor"/>
    </font>
    <font>
      <sz val="10"/>
      <color indexed="8"/>
      <name val="Arial"/>
      <family val="2"/>
    </font>
    <font>
      <sz val="11"/>
      <color indexed="8"/>
      <name val="Calibri"/>
      <family val="2"/>
    </font>
    <font>
      <sz val="11"/>
      <color theme="1"/>
      <name val="Calibri"/>
      <scheme val="minor"/>
    </font>
    <font>
      <sz val="11"/>
      <color rgb="FFFF0000"/>
      <name val="Calibri"/>
      <family val="2"/>
      <scheme val="minor"/>
    </font>
    <font>
      <b/>
      <sz val="11"/>
      <color theme="1"/>
      <name val="Calibri"/>
      <family val="2"/>
      <scheme val="minor"/>
    </font>
    <font>
      <sz val="11"/>
      <color rgb="FF9C6500"/>
      <name val="Calibri"/>
      <family val="2"/>
      <scheme val="minor"/>
    </font>
    <font>
      <b/>
      <sz val="11"/>
      <color rgb="FF0070C0"/>
      <name val="Calibri"/>
      <family val="2"/>
      <scheme val="minor"/>
    </font>
    <font>
      <b/>
      <sz val="11"/>
      <name val="Calibri"/>
      <family val="2"/>
      <scheme val="minor"/>
    </font>
    <font>
      <sz val="11"/>
      <color theme="1"/>
      <name val="Calibri"/>
      <family val="2"/>
      <scheme val="minor"/>
    </font>
    <font>
      <sz val="11"/>
      <name val="Calibri"/>
      <family val="2"/>
      <scheme val="minor"/>
    </font>
    <font>
      <sz val="11"/>
      <color rgb="FFFF0000"/>
      <name val="Calibri"/>
      <family val="2"/>
      <scheme val="minor"/>
    </font>
    <font>
      <b/>
      <sz val="11"/>
      <color theme="1"/>
      <name val="Calibri"/>
      <family val="2"/>
      <scheme val="minor"/>
    </font>
    <font>
      <sz val="11"/>
      <color rgb="FF9C6500"/>
      <name val="Calibri"/>
      <family val="2"/>
      <scheme val="minor"/>
    </font>
    <font>
      <b/>
      <sz val="11"/>
      <color rgb="FF0070C0"/>
      <name val="Calibri"/>
      <family val="2"/>
      <scheme val="minor"/>
    </font>
    <font>
      <b/>
      <sz val="11"/>
      <name val="Calibri"/>
      <family val="2"/>
      <scheme val="minor"/>
    </font>
    <font>
      <sz val="11"/>
      <color theme="1"/>
      <name val="Calibri"/>
      <family val="2"/>
      <scheme val="minor"/>
    </font>
    <font>
      <sz val="11"/>
      <name val="Calibri"/>
      <family val="2"/>
      <scheme val="minor"/>
    </font>
    <font>
      <sz val="11"/>
      <color rgb="FFFF0000"/>
      <name val="Calibri"/>
      <family val="2"/>
      <scheme val="minor"/>
    </font>
    <font>
      <sz val="11"/>
      <color indexed="8"/>
      <name val="Calibri"/>
      <family val="2"/>
    </font>
    <font>
      <sz val="10"/>
      <color theme="1"/>
      <name val="Calibri"/>
      <family val="2"/>
      <scheme val="minor"/>
    </font>
    <font>
      <b/>
      <sz val="11"/>
      <color theme="1"/>
      <name val="Calibri"/>
      <family val="2"/>
      <scheme val="minor"/>
    </font>
    <font>
      <sz val="11"/>
      <color rgb="FF9C6500"/>
      <name val="Calibri"/>
      <family val="2"/>
      <scheme val="minor"/>
    </font>
    <font>
      <b/>
      <sz val="11"/>
      <color rgb="FF0070C0"/>
      <name val="Calibri"/>
      <family val="2"/>
      <scheme val="minor"/>
    </font>
    <font>
      <b/>
      <sz val="11"/>
      <name val="Calibri"/>
      <family val="2"/>
      <scheme val="minor"/>
    </font>
    <font>
      <sz val="11"/>
      <color theme="1"/>
      <name val="Calibri"/>
      <family val="2"/>
      <scheme val="minor"/>
    </font>
    <font>
      <sz val="11"/>
      <name val="Calibri"/>
      <family val="2"/>
      <scheme val="minor"/>
    </font>
    <font>
      <sz val="11"/>
      <color rgb="FFFF0000"/>
      <name val="Calibri"/>
      <family val="2"/>
      <scheme val="minor"/>
    </font>
  </fonts>
  <fills count="23">
    <fill>
      <patternFill patternType="none"/>
    </fill>
    <fill>
      <patternFill patternType="gray125"/>
    </fill>
    <fill>
      <patternFill patternType="solid">
        <fgColor rgb="FFFFFF00"/>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9"/>
      </patternFill>
    </fill>
    <fill>
      <patternFill patternType="solid">
        <fgColor rgb="FFFFFF66"/>
        <bgColor indexed="64"/>
      </patternFill>
    </fill>
    <fill>
      <patternFill patternType="solid">
        <fgColor theme="9" tint="0.39997558519241921"/>
        <bgColor indexed="65"/>
      </patternFill>
    </fill>
    <fill>
      <patternFill patternType="solid">
        <fgColor theme="9" tint="0.39997558519241921"/>
        <bgColor indexed="64"/>
      </patternFill>
    </fill>
    <fill>
      <patternFill patternType="solid">
        <fgColor rgb="FFD2E6C4"/>
        <bgColor indexed="64"/>
      </patternFill>
    </fill>
    <fill>
      <patternFill patternType="solid">
        <fgColor rgb="FFFFEB9C"/>
      </patternFill>
    </fill>
    <fill>
      <patternFill patternType="solid">
        <fgColor rgb="FFFFC7CE"/>
      </patternFill>
    </fill>
    <fill>
      <patternFill patternType="solid">
        <fgColor theme="4" tint="0.79998168889431442"/>
        <bgColor indexed="65"/>
      </patternFill>
    </fill>
    <fill>
      <patternFill patternType="solid">
        <fgColor theme="5" tint="0.79998168889431442"/>
        <bgColor indexed="65"/>
      </patternFill>
    </fill>
    <fill>
      <patternFill patternType="solid">
        <fgColor theme="9" tint="0.59999389629810485"/>
        <bgColor indexed="65"/>
      </patternFill>
    </fill>
    <fill>
      <patternFill patternType="solid">
        <fgColor rgb="FFD3A7FF"/>
        <bgColor indexed="64"/>
      </patternFill>
    </fill>
    <fill>
      <patternFill patternType="solid">
        <fgColor theme="0"/>
        <bgColor indexed="64"/>
      </patternFill>
    </fill>
    <fill>
      <patternFill patternType="solid">
        <fgColor rgb="FFFFC000"/>
        <bgColor indexed="64"/>
      </patternFill>
    </fill>
    <fill>
      <patternFill patternType="solid">
        <fgColor theme="9"/>
        <bgColor theme="9"/>
      </patternFill>
    </fill>
    <fill>
      <patternFill patternType="solid">
        <fgColor theme="0" tint="-0.14999847407452621"/>
        <bgColor theme="0" tint="-0.14999847407452621"/>
      </patternFill>
    </fill>
    <fill>
      <patternFill patternType="solid">
        <fgColor rgb="FFFF7C80"/>
        <bgColor indexed="64"/>
      </patternFill>
    </fill>
  </fills>
  <borders count="4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diagonal/>
    </border>
    <border>
      <left style="thin">
        <color indexed="64"/>
      </left>
      <right style="thin">
        <color rgb="FFCCC0DA"/>
      </right>
      <top style="thin">
        <color rgb="FFCCC0DA"/>
      </top>
      <bottom style="thin">
        <color indexed="64"/>
      </bottom>
      <diagonal/>
    </border>
    <border>
      <left style="thin">
        <color rgb="FFCCC0DA"/>
      </left>
      <right style="thin">
        <color rgb="FFCCC0DA"/>
      </right>
      <top style="thin">
        <color rgb="FFCCC0DA"/>
      </top>
      <bottom style="thin">
        <color indexed="64"/>
      </bottom>
      <diagonal/>
    </border>
    <border>
      <left style="thin">
        <color rgb="FFCCC0DA"/>
      </left>
      <right/>
      <top style="thin">
        <color rgb="FFCCC0DA"/>
      </top>
      <bottom style="thin">
        <color indexed="64"/>
      </bottom>
      <diagonal/>
    </border>
    <border>
      <left style="thin">
        <color rgb="FFCCC0DA"/>
      </left>
      <right style="thin">
        <color indexed="64"/>
      </right>
      <top style="thin">
        <color rgb="FFCCC0DA"/>
      </top>
      <bottom style="thin">
        <color indexed="64"/>
      </bottom>
      <diagonal/>
    </border>
    <border>
      <left/>
      <right style="thin">
        <color rgb="FFCCC0DA"/>
      </right>
      <top style="thin">
        <color rgb="FFCCC0DA"/>
      </top>
      <bottom style="thin">
        <color indexed="64"/>
      </bottom>
      <diagonal/>
    </border>
    <border>
      <left style="medium">
        <color indexed="64"/>
      </left>
      <right/>
      <top/>
      <bottom style="medium">
        <color theme="1"/>
      </bottom>
      <diagonal/>
    </border>
    <border>
      <left/>
      <right style="medium">
        <color indexed="64"/>
      </right>
      <top/>
      <bottom style="medium">
        <color theme="1"/>
      </bottom>
      <diagonal/>
    </border>
    <border>
      <left style="medium">
        <color indexed="64"/>
      </left>
      <right style="thin">
        <color indexed="64"/>
      </right>
      <top/>
      <bottom style="thin">
        <color indexed="64"/>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22"/>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right/>
      <top/>
      <bottom style="medium">
        <color indexed="64"/>
      </bottom>
      <diagonal/>
    </border>
    <border>
      <left/>
      <right/>
      <top/>
      <bottom style="medium">
        <color theme="1"/>
      </bottom>
      <diagonal/>
    </border>
    <border>
      <left style="thin">
        <color indexed="64"/>
      </left>
      <right/>
      <top style="thin">
        <color indexed="64"/>
      </top>
      <bottom style="thin">
        <color indexed="22"/>
      </bottom>
      <diagonal/>
    </border>
  </borders>
  <cellStyleXfs count="9">
    <xf numFmtId="0" fontId="0" fillId="0" borderId="0"/>
    <xf numFmtId="0" fontId="3" fillId="7" borderId="0" applyNumberFormat="0" applyBorder="0" applyAlignment="0" applyProtection="0"/>
    <xf numFmtId="0" fontId="3" fillId="9" borderId="0" applyNumberFormat="0" applyBorder="0" applyAlignment="0" applyProtection="0"/>
    <xf numFmtId="0" fontId="7" fillId="12" borderId="0" applyNumberFormat="0" applyBorder="0" applyAlignment="0" applyProtection="0"/>
    <xf numFmtId="0" fontId="10"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18" fillId="0" borderId="0"/>
  </cellStyleXfs>
  <cellXfs count="784">
    <xf numFmtId="0" fontId="0" fillId="0" borderId="0" xfId="0"/>
    <xf numFmtId="0" fontId="1" fillId="0" borderId="0" xfId="0" applyFont="1" applyAlignment="1">
      <alignment wrapText="1"/>
    </xf>
    <xf numFmtId="0" fontId="0" fillId="0" borderId="0" xfId="0" applyFont="1" applyAlignment="1">
      <alignment horizontal="center"/>
    </xf>
    <xf numFmtId="0" fontId="0" fillId="0" borderId="0" xfId="0" applyFont="1" applyFill="1"/>
    <xf numFmtId="0" fontId="0" fillId="0" borderId="0" xfId="0" applyFont="1"/>
    <xf numFmtId="0" fontId="0" fillId="0" borderId="0" xfId="0" applyFont="1" applyBorder="1" applyAlignment="1">
      <alignment horizontal="center"/>
    </xf>
    <xf numFmtId="0" fontId="0" fillId="0" borderId="7" xfId="0" applyFont="1" applyBorder="1" applyAlignment="1">
      <alignment horizontal="center"/>
    </xf>
    <xf numFmtId="0" fontId="0" fillId="0" borderId="4" xfId="0" applyFont="1" applyBorder="1" applyAlignment="1">
      <alignment horizontal="center"/>
    </xf>
    <xf numFmtId="0" fontId="0" fillId="0" borderId="5" xfId="0" applyFont="1" applyBorder="1" applyAlignment="1">
      <alignment horizontal="center"/>
    </xf>
    <xf numFmtId="0" fontId="0" fillId="0" borderId="6" xfId="0" applyFont="1" applyBorder="1" applyAlignment="1">
      <alignment horizontal="center"/>
    </xf>
    <xf numFmtId="0" fontId="0" fillId="0" borderId="8" xfId="0" applyFont="1" applyBorder="1" applyAlignment="1">
      <alignment horizontal="center"/>
    </xf>
    <xf numFmtId="0" fontId="0" fillId="0" borderId="4" xfId="0" applyFont="1" applyBorder="1" applyAlignment="1" applyProtection="1">
      <alignment horizontal="left"/>
      <protection locked="0"/>
    </xf>
    <xf numFmtId="0" fontId="0" fillId="0" borderId="0" xfId="0" applyFont="1" applyBorder="1" applyAlignment="1" applyProtection="1">
      <alignment horizontal="center"/>
      <protection locked="0"/>
    </xf>
    <xf numFmtId="0" fontId="0" fillId="0" borderId="5" xfId="0" applyFont="1" applyFill="1" applyBorder="1" applyProtection="1">
      <protection locked="0"/>
    </xf>
    <xf numFmtId="0" fontId="0" fillId="0" borderId="0" xfId="0" applyFont="1" applyBorder="1" applyAlignment="1" applyProtection="1">
      <alignment horizontal="left"/>
      <protection locked="0"/>
    </xf>
    <xf numFmtId="164" fontId="0" fillId="0" borderId="5" xfId="0" applyNumberFormat="1" applyFont="1" applyBorder="1" applyAlignment="1" applyProtection="1">
      <alignment horizontal="center"/>
      <protection locked="0"/>
    </xf>
    <xf numFmtId="164" fontId="0" fillId="0" borderId="0" xfId="0" applyNumberFormat="1" applyFont="1" applyBorder="1" applyAlignment="1" applyProtection="1">
      <alignment horizontal="center"/>
      <protection locked="0"/>
    </xf>
    <xf numFmtId="164" fontId="0" fillId="0" borderId="4" xfId="0" applyNumberFormat="1" applyFont="1" applyBorder="1" applyAlignment="1" applyProtection="1">
      <alignment horizontal="center"/>
      <protection locked="0"/>
    </xf>
    <xf numFmtId="0" fontId="0" fillId="0" borderId="4" xfId="0" applyFont="1" applyBorder="1" applyAlignment="1" applyProtection="1">
      <alignment horizontal="center"/>
      <protection locked="0"/>
    </xf>
    <xf numFmtId="0" fontId="0" fillId="0" borderId="5" xfId="0" applyFont="1" applyBorder="1" applyAlignment="1" applyProtection="1">
      <alignment horizontal="center"/>
      <protection locked="0"/>
    </xf>
    <xf numFmtId="165" fontId="0" fillId="0" borderId="2" xfId="0" applyNumberFormat="1" applyFont="1" applyBorder="1" applyAlignment="1" applyProtection="1">
      <alignment horizontal="center"/>
      <protection locked="0"/>
    </xf>
    <xf numFmtId="164" fontId="0" fillId="0" borderId="2" xfId="0" applyNumberFormat="1" applyFont="1" applyBorder="1" applyAlignment="1" applyProtection="1">
      <alignment horizontal="center"/>
      <protection locked="0"/>
    </xf>
    <xf numFmtId="0" fontId="0" fillId="0" borderId="2" xfId="0" applyFont="1" applyBorder="1" applyAlignment="1" applyProtection="1">
      <alignment horizontal="center"/>
      <protection locked="0"/>
    </xf>
    <xf numFmtId="165" fontId="0" fillId="0" borderId="3" xfId="0" applyNumberFormat="1" applyFont="1" applyBorder="1" applyAlignment="1" applyProtection="1">
      <alignment horizontal="center"/>
      <protection locked="0"/>
    </xf>
    <xf numFmtId="0" fontId="0" fillId="0" borderId="1" xfId="0" applyFont="1" applyBorder="1" applyAlignment="1" applyProtection="1">
      <alignment horizontal="center"/>
      <protection locked="0"/>
    </xf>
    <xf numFmtId="165" fontId="0" fillId="0" borderId="0" xfId="0" applyNumberFormat="1" applyFont="1" applyBorder="1" applyAlignment="1" applyProtection="1">
      <alignment horizontal="center"/>
      <protection locked="0"/>
    </xf>
    <xf numFmtId="165" fontId="0" fillId="0" borderId="5" xfId="0" applyNumberFormat="1" applyFont="1" applyBorder="1" applyAlignment="1" applyProtection="1">
      <alignment horizontal="center"/>
      <protection locked="0"/>
    </xf>
    <xf numFmtId="0" fontId="0" fillId="0" borderId="0" xfId="0" applyFont="1" applyFill="1" applyBorder="1" applyAlignment="1" applyProtection="1">
      <alignment horizontal="center"/>
      <protection locked="0"/>
    </xf>
    <xf numFmtId="0" fontId="0" fillId="0" borderId="6" xfId="0" applyFont="1" applyBorder="1" applyAlignment="1" applyProtection="1">
      <alignment horizontal="left"/>
      <protection locked="0"/>
    </xf>
    <xf numFmtId="0" fontId="0" fillId="0" borderId="7" xfId="0" applyFont="1" applyBorder="1" applyAlignment="1" applyProtection="1">
      <alignment horizontal="center"/>
      <protection locked="0"/>
    </xf>
    <xf numFmtId="0" fontId="0" fillId="0" borderId="8" xfId="0" applyFont="1" applyFill="1" applyBorder="1" applyProtection="1">
      <protection locked="0"/>
    </xf>
    <xf numFmtId="164" fontId="0" fillId="0" borderId="8" xfId="0" applyNumberFormat="1" applyFont="1" applyBorder="1" applyAlignment="1" applyProtection="1">
      <alignment horizontal="center"/>
      <protection locked="0"/>
    </xf>
    <xf numFmtId="164" fontId="0" fillId="0" borderId="7" xfId="0" applyNumberFormat="1" applyFont="1" applyBorder="1" applyAlignment="1" applyProtection="1">
      <alignment horizontal="center"/>
      <protection locked="0"/>
    </xf>
    <xf numFmtId="164" fontId="0" fillId="0" borderId="6" xfId="0" applyNumberFormat="1" applyFont="1" applyBorder="1" applyAlignment="1" applyProtection="1">
      <alignment horizontal="center"/>
      <protection locked="0"/>
    </xf>
    <xf numFmtId="0" fontId="0" fillId="0" borderId="6" xfId="0" applyFont="1" applyBorder="1" applyAlignment="1" applyProtection="1">
      <alignment horizontal="center"/>
      <protection locked="0"/>
    </xf>
    <xf numFmtId="0" fontId="0" fillId="0" borderId="8" xfId="0" applyFont="1" applyBorder="1" applyAlignment="1" applyProtection="1">
      <alignment horizontal="center"/>
      <protection locked="0"/>
    </xf>
    <xf numFmtId="165" fontId="0" fillId="0" borderId="7" xfId="0" applyNumberFormat="1" applyFont="1" applyBorder="1" applyAlignment="1" applyProtection="1">
      <alignment horizontal="center"/>
      <protection locked="0"/>
    </xf>
    <xf numFmtId="165" fontId="0" fillId="0" borderId="8" xfId="0" applyNumberFormat="1" applyFont="1" applyBorder="1" applyAlignment="1" applyProtection="1">
      <alignment horizontal="center"/>
      <protection locked="0"/>
    </xf>
    <xf numFmtId="0" fontId="0" fillId="0" borderId="1" xfId="0" applyFont="1" applyBorder="1" applyAlignment="1" applyProtection="1">
      <alignment horizontal="left"/>
      <protection locked="0"/>
    </xf>
    <xf numFmtId="0" fontId="0" fillId="0" borderId="3" xfId="0" applyFont="1" applyFill="1" applyBorder="1" applyProtection="1">
      <protection locked="0"/>
    </xf>
    <xf numFmtId="0" fontId="0" fillId="0" borderId="3" xfId="0" applyFont="1" applyBorder="1" applyAlignment="1" applyProtection="1">
      <alignment horizontal="center"/>
      <protection locked="0"/>
    </xf>
    <xf numFmtId="0" fontId="0" fillId="0" borderId="4" xfId="0" applyFont="1" applyFill="1" applyBorder="1" applyAlignment="1" applyProtection="1">
      <alignment horizontal="left"/>
      <protection locked="0"/>
    </xf>
    <xf numFmtId="0" fontId="0" fillId="0" borderId="4" xfId="0" applyFont="1" applyFill="1" applyBorder="1" applyAlignment="1" applyProtection="1">
      <alignment horizontal="center"/>
      <protection locked="0"/>
    </xf>
    <xf numFmtId="0" fontId="0" fillId="0" borderId="5" xfId="0" applyFont="1" applyFill="1" applyBorder="1" applyAlignment="1" applyProtection="1">
      <alignment horizontal="center"/>
      <protection locked="0"/>
    </xf>
    <xf numFmtId="0" fontId="0" fillId="0" borderId="0" xfId="0" applyFont="1" applyAlignment="1" applyProtection="1">
      <alignment horizontal="left"/>
      <protection locked="0"/>
    </xf>
    <xf numFmtId="0" fontId="0" fillId="0" borderId="0" xfId="0" applyFont="1" applyAlignment="1" applyProtection="1">
      <alignment horizontal="center"/>
      <protection locked="0"/>
    </xf>
    <xf numFmtId="0" fontId="0" fillId="0" borderId="0" xfId="0" applyFont="1" applyFill="1" applyProtection="1">
      <protection locked="0"/>
    </xf>
    <xf numFmtId="0" fontId="0" fillId="0" borderId="14" xfId="0" applyFont="1" applyBorder="1"/>
    <xf numFmtId="0" fontId="0" fillId="0" borderId="15" xfId="0" applyFont="1" applyBorder="1"/>
    <xf numFmtId="0" fontId="0" fillId="0" borderId="14" xfId="0" applyFont="1" applyFill="1" applyBorder="1"/>
    <xf numFmtId="0" fontId="0" fillId="0" borderId="15" xfId="0" applyFont="1" applyFill="1" applyBorder="1"/>
    <xf numFmtId="0" fontId="0" fillId="0" borderId="16" xfId="0" applyFont="1" applyBorder="1"/>
    <xf numFmtId="0" fontId="0" fillId="0" borderId="17" xfId="0" applyFont="1" applyBorder="1"/>
    <xf numFmtId="0" fontId="0" fillId="0" borderId="14" xfId="0" applyNumberFormat="1" applyFont="1" applyFill="1" applyBorder="1" applyAlignment="1">
      <alignment horizontal="right"/>
    </xf>
    <xf numFmtId="165" fontId="2" fillId="0" borderId="5" xfId="0" applyNumberFormat="1" applyFont="1" applyBorder="1" applyAlignment="1" applyProtection="1">
      <alignment horizontal="center"/>
      <protection locked="0"/>
    </xf>
    <xf numFmtId="0" fontId="0" fillId="0" borderId="14" xfId="0" applyFont="1" applyBorder="1" applyAlignment="1">
      <alignment horizontal="left"/>
    </xf>
    <xf numFmtId="0" fontId="0" fillId="0" borderId="14" xfId="0" applyFont="1" applyBorder="1" applyAlignment="1">
      <alignment horizontal="right"/>
    </xf>
    <xf numFmtId="0" fontId="5" fillId="0" borderId="14" xfId="0" applyFont="1" applyBorder="1"/>
    <xf numFmtId="0" fontId="5" fillId="0" borderId="15" xfId="0" applyFont="1" applyBorder="1"/>
    <xf numFmtId="0" fontId="0" fillId="0" borderId="0" xfId="0" applyFont="1" applyBorder="1" applyAlignment="1" applyProtection="1">
      <alignment horizontal="center"/>
    </xf>
    <xf numFmtId="0" fontId="0" fillId="0" borderId="2" xfId="0" applyFont="1" applyBorder="1" applyAlignment="1" applyProtection="1">
      <alignment horizontal="center"/>
    </xf>
    <xf numFmtId="0" fontId="0" fillId="0" borderId="7" xfId="0" applyFont="1" applyBorder="1" applyAlignment="1" applyProtection="1">
      <alignment horizontal="center"/>
    </xf>
    <xf numFmtId="164" fontId="0" fillId="0" borderId="0" xfId="0" applyNumberFormat="1" applyFont="1" applyBorder="1" applyAlignment="1" applyProtection="1">
      <alignment horizontal="center"/>
    </xf>
    <xf numFmtId="164" fontId="0" fillId="0" borderId="7" xfId="0" applyNumberFormat="1" applyFont="1" applyBorder="1" applyAlignment="1" applyProtection="1">
      <alignment horizontal="center"/>
    </xf>
    <xf numFmtId="164" fontId="0" fillId="0" borderId="2" xfId="0" applyNumberFormat="1" applyFont="1" applyBorder="1" applyAlignment="1" applyProtection="1">
      <alignment horizontal="center"/>
    </xf>
    <xf numFmtId="164" fontId="0" fillId="0" borderId="5" xfId="0" applyNumberFormat="1" applyFont="1" applyBorder="1" applyAlignment="1" applyProtection="1">
      <alignment horizontal="center"/>
    </xf>
    <xf numFmtId="164" fontId="0" fillId="0" borderId="4" xfId="0" applyNumberFormat="1" applyFont="1" applyBorder="1" applyAlignment="1" applyProtection="1">
      <alignment horizontal="center"/>
    </xf>
    <xf numFmtId="164" fontId="0" fillId="0" borderId="3" xfId="0" applyNumberFormat="1" applyFont="1" applyBorder="1" applyAlignment="1" applyProtection="1">
      <alignment horizontal="center"/>
    </xf>
    <xf numFmtId="164" fontId="0" fillId="0" borderId="8" xfId="0" applyNumberFormat="1" applyFont="1" applyBorder="1" applyAlignment="1" applyProtection="1">
      <alignment horizontal="center"/>
    </xf>
    <xf numFmtId="164" fontId="0" fillId="0" borderId="6" xfId="0" applyNumberFormat="1" applyFont="1" applyBorder="1" applyAlignment="1" applyProtection="1">
      <alignment horizontal="center"/>
    </xf>
    <xf numFmtId="164" fontId="0" fillId="0" borderId="1" xfId="0" applyNumberFormat="1" applyFont="1" applyBorder="1" applyAlignment="1" applyProtection="1">
      <alignment horizontal="center"/>
    </xf>
    <xf numFmtId="0" fontId="9" fillId="15" borderId="0" xfId="6" applyBorder="1" applyAlignment="1" applyProtection="1">
      <alignment horizontal="center"/>
      <protection locked="0"/>
    </xf>
    <xf numFmtId="0" fontId="9" fillId="14" borderId="2" xfId="5" applyBorder="1" applyAlignment="1" applyProtection="1">
      <alignment horizontal="center"/>
      <protection locked="0"/>
    </xf>
    <xf numFmtId="0" fontId="9" fillId="14" borderId="0" xfId="5" applyBorder="1" applyAlignment="1" applyProtection="1">
      <alignment horizontal="center"/>
      <protection locked="0"/>
    </xf>
    <xf numFmtId="0" fontId="9" fillId="16" borderId="0" xfId="7" applyBorder="1" applyAlignment="1" applyProtection="1">
      <alignment horizontal="center"/>
      <protection locked="0"/>
    </xf>
    <xf numFmtId="0" fontId="0" fillId="17" borderId="0" xfId="0" applyFont="1" applyFill="1" applyBorder="1" applyAlignment="1" applyProtection="1">
      <alignment horizontal="center"/>
      <protection locked="0"/>
    </xf>
    <xf numFmtId="0" fontId="0" fillId="0" borderId="5" xfId="0" applyFont="1" applyFill="1" applyBorder="1" applyAlignment="1" applyProtection="1">
      <alignment shrinkToFit="1"/>
      <protection locked="0"/>
    </xf>
    <xf numFmtId="0" fontId="0" fillId="0" borderId="3" xfId="0" applyFont="1" applyFill="1" applyBorder="1" applyAlignment="1" applyProtection="1">
      <alignment shrinkToFit="1"/>
      <protection locked="0"/>
    </xf>
    <xf numFmtId="0" fontId="0" fillId="0" borderId="8" xfId="0" applyFont="1" applyFill="1" applyBorder="1" applyAlignment="1" applyProtection="1">
      <alignment shrinkToFit="1"/>
      <protection locked="0"/>
    </xf>
    <xf numFmtId="0" fontId="0" fillId="0" borderId="0" xfId="0" applyNumberFormat="1" applyFont="1" applyBorder="1" applyAlignment="1" applyProtection="1">
      <alignment horizontal="center"/>
      <protection locked="0"/>
    </xf>
    <xf numFmtId="165" fontId="0" fillId="0" borderId="5" xfId="0" applyNumberFormat="1" applyFont="1" applyBorder="1" applyAlignment="1">
      <alignment horizontal="center"/>
    </xf>
    <xf numFmtId="165" fontId="0" fillId="0" borderId="8" xfId="0" applyNumberFormat="1" applyFont="1" applyBorder="1" applyAlignment="1">
      <alignment horizontal="center"/>
    </xf>
    <xf numFmtId="0" fontId="0" fillId="0" borderId="3" xfId="0" applyNumberFormat="1" applyFont="1" applyBorder="1" applyAlignment="1">
      <alignment horizontal="center"/>
    </xf>
    <xf numFmtId="0" fontId="0" fillId="0" borderId="5" xfId="0" applyNumberFormat="1" applyFont="1" applyBorder="1" applyAlignment="1">
      <alignment horizontal="center"/>
    </xf>
    <xf numFmtId="0" fontId="0" fillId="0" borderId="8" xfId="0" applyNumberFormat="1" applyFont="1" applyBorder="1" applyAlignment="1">
      <alignment horizontal="center"/>
    </xf>
    <xf numFmtId="0" fontId="5" fillId="0" borderId="14" xfId="0" applyFont="1" applyBorder="1" applyAlignment="1">
      <alignment horizontal="right"/>
    </xf>
    <xf numFmtId="0" fontId="0" fillId="17" borderId="7" xfId="0" applyFont="1" applyFill="1" applyBorder="1" applyAlignment="1" applyProtection="1">
      <alignment horizontal="center"/>
      <protection locked="0"/>
    </xf>
    <xf numFmtId="0" fontId="0" fillId="0" borderId="0" xfId="0" applyFont="1" applyAlignment="1" applyProtection="1">
      <alignment horizontal="left"/>
      <protection locked="0"/>
    </xf>
    <xf numFmtId="0" fontId="12" fillId="0" borderId="18" xfId="0" applyFont="1" applyBorder="1" applyAlignment="1" applyProtection="1">
      <alignment horizontal="center" vertical="top"/>
      <protection locked="0"/>
    </xf>
    <xf numFmtId="0" fontId="13" fillId="0" borderId="18" xfId="0" applyFont="1" applyBorder="1" applyAlignment="1" applyProtection="1">
      <alignment horizontal="center" vertical="top"/>
      <protection locked="0"/>
    </xf>
    <xf numFmtId="0" fontId="14" fillId="0" borderId="0" xfId="0" applyFont="1" applyProtection="1">
      <protection locked="0"/>
    </xf>
    <xf numFmtId="0" fontId="0" fillId="0" borderId="0" xfId="0" applyProtection="1">
      <protection locked="0"/>
    </xf>
    <xf numFmtId="0" fontId="11" fillId="0" borderId="0" xfId="0" applyFont="1" applyBorder="1" applyAlignment="1">
      <alignment horizontal="center"/>
    </xf>
    <xf numFmtId="0" fontId="11" fillId="0" borderId="7" xfId="0" applyFont="1" applyBorder="1" applyAlignment="1">
      <alignment horizontal="center"/>
    </xf>
    <xf numFmtId="0" fontId="0" fillId="0" borderId="6" xfId="0" applyFont="1" applyFill="1" applyBorder="1" applyAlignment="1" applyProtection="1">
      <alignment horizontal="left"/>
      <protection locked="0"/>
    </xf>
    <xf numFmtId="166" fontId="0" fillId="0" borderId="0" xfId="0" applyNumberFormat="1" applyFont="1" applyBorder="1" applyAlignment="1" applyProtection="1">
      <alignment horizontal="center"/>
      <protection locked="0"/>
    </xf>
    <xf numFmtId="166" fontId="0" fillId="0" borderId="2" xfId="0" applyNumberFormat="1" applyFont="1" applyBorder="1" applyAlignment="1" applyProtection="1">
      <alignment horizontal="center"/>
      <protection locked="0"/>
    </xf>
    <xf numFmtId="0" fontId="0" fillId="0" borderId="0" xfId="0" applyFont="1" applyFill="1" applyBorder="1" applyAlignment="1" applyProtection="1">
      <alignment wrapText="1"/>
      <protection locked="0"/>
    </xf>
    <xf numFmtId="164" fontId="0" fillId="0" borderId="10" xfId="0" applyNumberFormat="1" applyFont="1" applyBorder="1" applyAlignment="1" applyProtection="1">
      <alignment horizontal="center"/>
    </xf>
    <xf numFmtId="164" fontId="0" fillId="0" borderId="11" xfId="0" applyNumberFormat="1" applyFont="1" applyBorder="1" applyAlignment="1" applyProtection="1">
      <alignment horizontal="center"/>
    </xf>
    <xf numFmtId="164" fontId="0" fillId="0" borderId="9" xfId="0" applyNumberFormat="1" applyFont="1" applyBorder="1" applyAlignment="1" applyProtection="1">
      <alignment horizontal="center"/>
    </xf>
    <xf numFmtId="0" fontId="0" fillId="0" borderId="23" xfId="0" applyFill="1" applyBorder="1" applyAlignment="1">
      <alignment horizontal="left" vertical="top" wrapText="1"/>
    </xf>
    <xf numFmtId="0" fontId="0" fillId="0" borderId="24" xfId="0" applyFill="1" applyBorder="1" applyAlignment="1">
      <alignment horizontal="left" vertical="top" wrapText="1"/>
    </xf>
    <xf numFmtId="0" fontId="15" fillId="0" borderId="25" xfId="0" applyFont="1" applyFill="1" applyBorder="1" applyAlignment="1">
      <alignment horizontal="center" vertical="top" wrapText="1"/>
    </xf>
    <xf numFmtId="0" fontId="15" fillId="0" borderId="24" xfId="0" applyFont="1" applyFill="1" applyBorder="1" applyAlignment="1">
      <alignment horizontal="left" vertical="top" wrapText="1" indent="1"/>
    </xf>
    <xf numFmtId="1" fontId="16" fillId="0" borderId="24" xfId="0" applyNumberFormat="1" applyFont="1" applyFill="1" applyBorder="1" applyAlignment="1">
      <alignment horizontal="center" vertical="top" wrapText="1"/>
    </xf>
    <xf numFmtId="0" fontId="0" fillId="0" borderId="26" xfId="0" applyFill="1" applyBorder="1" applyAlignment="1">
      <alignment horizontal="left" vertical="top" wrapText="1"/>
    </xf>
    <xf numFmtId="1" fontId="16" fillId="0" borderId="27" xfId="0" applyNumberFormat="1" applyFont="1" applyFill="1" applyBorder="1" applyAlignment="1">
      <alignment horizontal="center" vertical="top" wrapText="1"/>
    </xf>
    <xf numFmtId="166" fontId="0" fillId="0" borderId="4" xfId="0" applyNumberFormat="1" applyFont="1" applyBorder="1" applyAlignment="1" applyProtection="1">
      <alignment horizontal="center"/>
    </xf>
    <xf numFmtId="166" fontId="0" fillId="0" borderId="6" xfId="0" applyNumberFormat="1" applyFont="1" applyBorder="1" applyAlignment="1" applyProtection="1">
      <alignment horizontal="center"/>
    </xf>
    <xf numFmtId="166" fontId="0" fillId="0" borderId="7" xfId="0" applyNumberFormat="1" applyFont="1" applyBorder="1" applyAlignment="1" applyProtection="1">
      <alignment horizontal="center"/>
      <protection locked="0"/>
    </xf>
    <xf numFmtId="164" fontId="11" fillId="0" borderId="0" xfId="0" applyNumberFormat="1" applyFont="1" applyBorder="1" applyAlignment="1" applyProtection="1">
      <alignment horizontal="center"/>
    </xf>
    <xf numFmtId="164" fontId="11" fillId="0" borderId="7" xfId="0" applyNumberFormat="1" applyFont="1" applyBorder="1" applyAlignment="1" applyProtection="1">
      <alignment horizontal="center"/>
    </xf>
    <xf numFmtId="0" fontId="0" fillId="0" borderId="7" xfId="0" applyFont="1" applyBorder="1" applyAlignment="1" applyProtection="1">
      <alignment horizontal="left"/>
      <protection locked="0"/>
    </xf>
    <xf numFmtId="164" fontId="0" fillId="0" borderId="18" xfId="0" applyNumberFormat="1" applyFont="1" applyBorder="1" applyAlignment="1" applyProtection="1">
      <alignment horizontal="center"/>
    </xf>
    <xf numFmtId="0" fontId="0" fillId="0" borderId="0" xfId="0" applyFont="1" applyAlignment="1" applyProtection="1">
      <alignment horizontal="left" vertical="top"/>
      <protection locked="0"/>
    </xf>
    <xf numFmtId="14" fontId="0" fillId="0" borderId="0" xfId="0" applyNumberFormat="1" applyFont="1" applyAlignment="1" applyProtection="1">
      <alignment horizontal="left" vertical="top"/>
      <protection locked="0"/>
    </xf>
    <xf numFmtId="0" fontId="0" fillId="0" borderId="0" xfId="0" applyFont="1" applyAlignment="1" applyProtection="1">
      <alignment horizontal="left" vertical="top" wrapText="1"/>
      <protection locked="0"/>
    </xf>
    <xf numFmtId="0" fontId="0" fillId="0" borderId="0" xfId="0" applyFont="1" applyAlignment="1" applyProtection="1">
      <alignment horizontal="center"/>
      <protection locked="0"/>
    </xf>
    <xf numFmtId="0" fontId="0" fillId="0" borderId="0" xfId="0" applyFont="1" applyAlignment="1" applyProtection="1">
      <alignment horizontal="center"/>
      <protection locked="0"/>
    </xf>
    <xf numFmtId="164" fontId="0" fillId="8" borderId="4" xfId="0" applyNumberFormat="1" applyFont="1" applyFill="1" applyBorder="1" applyAlignment="1" applyProtection="1">
      <alignment horizontal="center"/>
    </xf>
    <xf numFmtId="164" fontId="0" fillId="8" borderId="6" xfId="0" applyNumberFormat="1" applyFont="1" applyFill="1" applyBorder="1" applyAlignment="1" applyProtection="1">
      <alignment horizontal="center"/>
    </xf>
    <xf numFmtId="164" fontId="0" fillId="8" borderId="11" xfId="0" applyNumberFormat="1" applyFont="1" applyFill="1" applyBorder="1" applyAlignment="1" applyProtection="1">
      <alignment horizontal="center"/>
    </xf>
    <xf numFmtId="0" fontId="0" fillId="0" borderId="7" xfId="0" applyFont="1" applyBorder="1" applyAlignment="1" applyProtection="1">
      <alignment horizontal="left" vertical="top" wrapText="1"/>
      <protection locked="0"/>
    </xf>
    <xf numFmtId="0" fontId="0" fillId="15" borderId="7" xfId="6" applyFont="1" applyBorder="1" applyAlignment="1" applyProtection="1">
      <alignment horizontal="center" vertical="top" wrapText="1"/>
      <protection locked="0"/>
    </xf>
    <xf numFmtId="0" fontId="0" fillId="0" borderId="7" xfId="0" applyFont="1" applyBorder="1" applyAlignment="1" applyProtection="1">
      <alignment horizontal="center" vertical="top" wrapText="1"/>
    </xf>
    <xf numFmtId="164" fontId="0" fillId="0" borderId="7" xfId="0" applyNumberFormat="1" applyFont="1" applyBorder="1" applyAlignment="1" applyProtection="1">
      <alignment horizontal="center" vertical="top" wrapText="1"/>
    </xf>
    <xf numFmtId="165" fontId="0" fillId="0" borderId="7" xfId="0" applyNumberFormat="1" applyFont="1" applyBorder="1" applyAlignment="1" applyProtection="1">
      <alignment horizontal="center" vertical="top" wrapText="1"/>
      <protection locked="0"/>
    </xf>
    <xf numFmtId="0" fontId="0" fillId="0" borderId="7" xfId="0" applyFont="1" applyFill="1" applyBorder="1" applyAlignment="1" applyProtection="1">
      <alignment horizontal="center" vertical="top" wrapText="1"/>
      <protection locked="0"/>
    </xf>
    <xf numFmtId="0" fontId="0" fillId="0" borderId="7" xfId="0" applyFont="1" applyBorder="1" applyAlignment="1" applyProtection="1">
      <alignment horizontal="center" vertical="top" wrapText="1"/>
      <protection locked="0"/>
    </xf>
    <xf numFmtId="0" fontId="0" fillId="0" borderId="7" xfId="0" applyFont="1" applyBorder="1" applyAlignment="1">
      <alignment horizontal="center" vertical="top" wrapText="1"/>
    </xf>
    <xf numFmtId="0" fontId="0" fillId="0" borderId="0" xfId="0" applyFont="1" applyAlignment="1">
      <alignment vertical="top" wrapText="1"/>
    </xf>
    <xf numFmtId="14" fontId="0" fillId="0" borderId="0" xfId="0" applyNumberFormat="1" applyFont="1" applyAlignment="1" applyProtection="1">
      <alignment horizontal="left" vertical="top" wrapText="1"/>
      <protection locked="0"/>
    </xf>
    <xf numFmtId="164" fontId="0" fillId="0" borderId="17" xfId="0" applyNumberFormat="1" applyFont="1" applyBorder="1" applyAlignment="1" applyProtection="1">
      <alignment horizontal="center" vertical="top" wrapText="1"/>
    </xf>
    <xf numFmtId="0" fontId="0" fillId="21" borderId="14" xfId="0" applyFont="1" applyFill="1" applyBorder="1"/>
    <xf numFmtId="0" fontId="0" fillId="21" borderId="15" xfId="0" applyFont="1" applyFill="1" applyBorder="1"/>
    <xf numFmtId="0" fontId="0" fillId="0" borderId="14" xfId="0" applyBorder="1"/>
    <xf numFmtId="0" fontId="0" fillId="0" borderId="15" xfId="0" applyBorder="1"/>
    <xf numFmtId="0" fontId="8" fillId="20" borderId="28" xfId="0" applyFont="1" applyFill="1" applyBorder="1"/>
    <xf numFmtId="0" fontId="8" fillId="20" borderId="29" xfId="0" applyFont="1" applyFill="1" applyBorder="1"/>
    <xf numFmtId="0" fontId="0" fillId="0" borderId="16" xfId="0" applyBorder="1"/>
    <xf numFmtId="0" fontId="0" fillId="0" borderId="17" xfId="0" applyBorder="1"/>
    <xf numFmtId="164" fontId="0" fillId="0" borderId="8" xfId="0" applyNumberFormat="1" applyFont="1" applyBorder="1" applyAlignment="1" applyProtection="1">
      <alignment horizontal="center" vertical="top" wrapText="1"/>
    </xf>
    <xf numFmtId="164" fontId="0" fillId="8" borderId="10" xfId="0" applyNumberFormat="1" applyFont="1" applyFill="1" applyBorder="1" applyAlignment="1" applyProtection="1">
      <alignment horizontal="center"/>
    </xf>
    <xf numFmtId="164" fontId="0" fillId="8" borderId="22" xfId="0" applyNumberFormat="1" applyFont="1" applyFill="1" applyBorder="1" applyAlignment="1" applyProtection="1">
      <alignment horizontal="center"/>
    </xf>
    <xf numFmtId="164" fontId="0" fillId="8" borderId="30" xfId="0" applyNumberFormat="1" applyFont="1" applyFill="1" applyBorder="1" applyAlignment="1" applyProtection="1">
      <alignment horizontal="center"/>
    </xf>
    <xf numFmtId="14" fontId="5" fillId="0" borderId="0" xfId="0" applyNumberFormat="1" applyFont="1" applyAlignment="1" applyProtection="1">
      <alignment horizontal="left" vertical="top" wrapText="1"/>
      <protection locked="0"/>
    </xf>
    <xf numFmtId="0" fontId="0" fillId="22" borderId="0" xfId="0" applyFont="1" applyFill="1" applyBorder="1" applyAlignment="1" applyProtection="1">
      <alignment horizontal="center"/>
      <protection locked="0"/>
    </xf>
    <xf numFmtId="0" fontId="9" fillId="14" borderId="5" xfId="5" applyBorder="1" applyAlignment="1" applyProtection="1">
      <alignment horizontal="center"/>
      <protection locked="0"/>
    </xf>
    <xf numFmtId="164" fontId="0" fillId="2" borderId="10" xfId="0" applyNumberFormat="1" applyFont="1" applyFill="1" applyBorder="1" applyAlignment="1" applyProtection="1">
      <alignment horizontal="center"/>
    </xf>
    <xf numFmtId="164" fontId="0" fillId="2" borderId="11" xfId="0" applyNumberFormat="1" applyFont="1" applyFill="1" applyBorder="1" applyAlignment="1" applyProtection="1">
      <alignment horizontal="center"/>
    </xf>
    <xf numFmtId="164" fontId="0" fillId="8" borderId="9" xfId="0" applyNumberFormat="1" applyFont="1" applyFill="1" applyBorder="1" applyAlignment="1" applyProtection="1">
      <alignment horizontal="center"/>
    </xf>
    <xf numFmtId="0" fontId="1" fillId="0" borderId="19" xfId="0" applyFont="1" applyFill="1" applyBorder="1" applyAlignment="1" applyProtection="1">
      <alignment wrapText="1"/>
      <protection locked="0"/>
    </xf>
    <xf numFmtId="0" fontId="1" fillId="0" borderId="20" xfId="0" applyFont="1" applyBorder="1" applyAlignment="1" applyProtection="1">
      <alignment horizontal="center" wrapText="1"/>
      <protection locked="0"/>
    </xf>
    <xf numFmtId="0" fontId="1" fillId="0" borderId="21" xfId="0" applyFont="1" applyBorder="1" applyAlignment="1" applyProtection="1">
      <alignment horizontal="center" wrapText="1"/>
      <protection locked="0"/>
    </xf>
    <xf numFmtId="0" fontId="7" fillId="12" borderId="18" xfId="3" applyBorder="1" applyAlignment="1" applyProtection="1">
      <alignment horizontal="center" wrapText="1"/>
      <protection locked="0"/>
    </xf>
    <xf numFmtId="0" fontId="1" fillId="19" borderId="20" xfId="0" applyFont="1" applyFill="1" applyBorder="1" applyAlignment="1" applyProtection="1">
      <alignment horizontal="center" wrapText="1"/>
      <protection locked="0"/>
    </xf>
    <xf numFmtId="0" fontId="1" fillId="19" borderId="21" xfId="0" applyFont="1" applyFill="1" applyBorder="1" applyAlignment="1" applyProtection="1">
      <alignment horizontal="center" wrapText="1"/>
      <protection locked="0"/>
    </xf>
    <xf numFmtId="0" fontId="7" fillId="12" borderId="20" xfId="3" applyBorder="1" applyAlignment="1" applyProtection="1">
      <alignment horizontal="center" wrapText="1"/>
      <protection locked="0"/>
    </xf>
    <xf numFmtId="0" fontId="7" fillId="12" borderId="19" xfId="3" applyBorder="1" applyAlignment="1" applyProtection="1">
      <alignment horizontal="center" wrapText="1"/>
      <protection locked="0"/>
    </xf>
    <xf numFmtId="0" fontId="1" fillId="8" borderId="19" xfId="0" applyFont="1" applyFill="1" applyBorder="1" applyAlignment="1" applyProtection="1">
      <alignment horizontal="center" wrapText="1"/>
      <protection locked="0"/>
    </xf>
    <xf numFmtId="0" fontId="1" fillId="8" borderId="20" xfId="0" applyFont="1" applyFill="1" applyBorder="1" applyAlignment="1" applyProtection="1">
      <alignment horizontal="center" wrapText="1"/>
      <protection locked="0"/>
    </xf>
    <xf numFmtId="0" fontId="1" fillId="8" borderId="21" xfId="0" applyFont="1" applyFill="1" applyBorder="1" applyAlignment="1" applyProtection="1">
      <alignment horizontal="center" wrapText="1"/>
      <protection locked="0"/>
    </xf>
    <xf numFmtId="0" fontId="1" fillId="3" borderId="19" xfId="0" applyFont="1" applyFill="1" applyBorder="1" applyAlignment="1" applyProtection="1">
      <alignment horizontal="center" wrapText="1"/>
      <protection locked="0"/>
    </xf>
    <xf numFmtId="0" fontId="1" fillId="3" borderId="20" xfId="0" applyFont="1" applyFill="1" applyBorder="1" applyAlignment="1" applyProtection="1">
      <alignment horizontal="center" wrapText="1"/>
      <protection locked="0"/>
    </xf>
    <xf numFmtId="0" fontId="1" fillId="3" borderId="21" xfId="0" applyFont="1" applyFill="1" applyBorder="1" applyAlignment="1" applyProtection="1">
      <alignment horizontal="center" wrapText="1"/>
      <protection locked="0"/>
    </xf>
    <xf numFmtId="0" fontId="6" fillId="11" borderId="19" xfId="2" applyFont="1" applyFill="1" applyBorder="1" applyAlignment="1" applyProtection="1">
      <alignment horizontal="center" wrapText="1"/>
      <protection locked="0"/>
    </xf>
    <xf numFmtId="0" fontId="6" fillId="11" borderId="20" xfId="2" applyFont="1" applyFill="1" applyBorder="1" applyAlignment="1" applyProtection="1">
      <alignment horizontal="center" wrapText="1"/>
      <protection locked="0"/>
    </xf>
    <xf numFmtId="0" fontId="6" fillId="11" borderId="21" xfId="2" applyFont="1" applyFill="1" applyBorder="1" applyAlignment="1" applyProtection="1">
      <alignment horizontal="center" wrapText="1"/>
      <protection locked="0"/>
    </xf>
    <xf numFmtId="0" fontId="1" fillId="5" borderId="19" xfId="0" applyFont="1" applyFill="1" applyBorder="1" applyAlignment="1" applyProtection="1">
      <alignment horizontal="center" wrapText="1"/>
      <protection locked="0"/>
    </xf>
    <xf numFmtId="0" fontId="1" fillId="5" borderId="20" xfId="0" applyFont="1" applyFill="1" applyBorder="1" applyAlignment="1" applyProtection="1">
      <alignment horizontal="center" wrapText="1"/>
      <protection locked="0"/>
    </xf>
    <xf numFmtId="0" fontId="1" fillId="5" borderId="21" xfId="0" applyFont="1" applyFill="1" applyBorder="1" applyAlignment="1" applyProtection="1">
      <alignment horizontal="center" wrapText="1"/>
      <protection locked="0"/>
    </xf>
    <xf numFmtId="0" fontId="1" fillId="4" borderId="19" xfId="0" applyFont="1" applyFill="1" applyBorder="1" applyAlignment="1" applyProtection="1">
      <alignment horizontal="center" wrapText="1"/>
      <protection locked="0"/>
    </xf>
    <xf numFmtId="0" fontId="1" fillId="4" borderId="20" xfId="0" applyFont="1" applyFill="1" applyBorder="1" applyAlignment="1" applyProtection="1">
      <alignment horizontal="center" wrapText="1"/>
      <protection locked="0"/>
    </xf>
    <xf numFmtId="0" fontId="1" fillId="4" borderId="21" xfId="0" applyFont="1" applyFill="1" applyBorder="1" applyAlignment="1" applyProtection="1">
      <alignment horizontal="center" wrapText="1"/>
      <protection locked="0"/>
    </xf>
    <xf numFmtId="0" fontId="1" fillId="6" borderId="19" xfId="0" applyFont="1" applyFill="1" applyBorder="1" applyAlignment="1" applyProtection="1">
      <alignment horizontal="center" wrapText="1"/>
      <protection locked="0"/>
    </xf>
    <xf numFmtId="0" fontId="1" fillId="6" borderId="20" xfId="0" applyFont="1" applyFill="1" applyBorder="1" applyAlignment="1" applyProtection="1">
      <alignment horizontal="center" wrapText="1"/>
      <protection locked="0"/>
    </xf>
    <xf numFmtId="0" fontId="6" fillId="10" borderId="19" xfId="1" applyFont="1" applyFill="1" applyBorder="1" applyAlignment="1">
      <alignment horizontal="center" wrapText="1"/>
    </xf>
    <xf numFmtId="0" fontId="6" fillId="10" borderId="20" xfId="1" applyFont="1" applyFill="1" applyBorder="1" applyAlignment="1">
      <alignment horizontal="center" wrapText="1"/>
    </xf>
    <xf numFmtId="0" fontId="6" fillId="10" borderId="20" xfId="1" applyFont="1" applyFill="1" applyBorder="1" applyAlignment="1" applyProtection="1">
      <alignment horizontal="center" wrapText="1"/>
      <protection locked="0"/>
    </xf>
    <xf numFmtId="0" fontId="6" fillId="10" borderId="21" xfId="1" applyFont="1" applyFill="1" applyBorder="1" applyAlignment="1">
      <alignment horizontal="center" wrapText="1"/>
    </xf>
    <xf numFmtId="0" fontId="11" fillId="0" borderId="0" xfId="0" applyFont="1" applyBorder="1" applyAlignment="1" applyProtection="1">
      <alignment horizontal="center"/>
      <protection locked="0"/>
    </xf>
    <xf numFmtId="0" fontId="11" fillId="0" borderId="7" xfId="0" applyFont="1" applyBorder="1" applyAlignment="1" applyProtection="1">
      <alignment horizontal="center"/>
      <protection locked="0"/>
    </xf>
    <xf numFmtId="0" fontId="11" fillId="0" borderId="2" xfId="0" applyFont="1" applyBorder="1" applyAlignment="1" applyProtection="1">
      <alignment horizontal="center"/>
      <protection locked="0"/>
    </xf>
    <xf numFmtId="164" fontId="0" fillId="0" borderId="16" xfId="0" applyNumberFormat="1" applyFont="1" applyBorder="1" applyAlignment="1" applyProtection="1">
      <alignment horizontal="center" vertical="top" wrapText="1"/>
    </xf>
    <xf numFmtId="164" fontId="0" fillId="0" borderId="19" xfId="0" applyNumberFormat="1" applyFont="1" applyBorder="1" applyAlignment="1" applyProtection="1">
      <alignment horizontal="center"/>
    </xf>
    <xf numFmtId="0" fontId="17" fillId="2" borderId="18" xfId="0" applyFont="1" applyFill="1" applyBorder="1" applyAlignment="1" applyProtection="1">
      <alignment horizontal="center" wrapText="1"/>
      <protection locked="0"/>
    </xf>
    <xf numFmtId="0" fontId="17" fillId="2" borderId="20" xfId="0" applyFont="1" applyFill="1" applyBorder="1" applyAlignment="1" applyProtection="1">
      <alignment horizontal="center" wrapText="1"/>
      <protection locked="0"/>
    </xf>
    <xf numFmtId="0" fontId="17" fillId="2" borderId="21" xfId="0" applyFont="1" applyFill="1" applyBorder="1" applyAlignment="1" applyProtection="1">
      <alignment horizontal="center" wrapText="1"/>
      <protection locked="0"/>
    </xf>
    <xf numFmtId="164" fontId="0" fillId="8" borderId="17" xfId="0" applyNumberFormat="1" applyFont="1" applyFill="1" applyBorder="1" applyAlignment="1" applyProtection="1">
      <alignment horizontal="center" vertical="top" wrapText="1"/>
    </xf>
    <xf numFmtId="164" fontId="0" fillId="0" borderId="10" xfId="0" applyNumberFormat="1" applyFont="1" applyBorder="1" applyAlignment="1">
      <alignment horizontal="center"/>
    </xf>
    <xf numFmtId="164" fontId="0" fillId="0" borderId="11" xfId="0" applyNumberFormat="1" applyFont="1" applyBorder="1" applyAlignment="1">
      <alignment horizontal="center"/>
    </xf>
    <xf numFmtId="164" fontId="0" fillId="0" borderId="9" xfId="0" applyNumberFormat="1" applyFont="1" applyBorder="1" applyAlignment="1">
      <alignment horizontal="center"/>
    </xf>
    <xf numFmtId="0" fontId="6" fillId="2" borderId="18" xfId="0" applyFont="1" applyFill="1" applyBorder="1" applyAlignment="1" applyProtection="1">
      <alignment horizontal="center" wrapText="1"/>
      <protection locked="0"/>
    </xf>
    <xf numFmtId="0" fontId="0" fillId="0" borderId="9" xfId="0" applyFont="1" applyBorder="1" applyAlignment="1" applyProtection="1">
      <alignment horizontal="left"/>
      <protection locked="0"/>
    </xf>
    <xf numFmtId="0" fontId="0" fillId="0" borderId="10" xfId="0" applyFont="1" applyBorder="1" applyAlignment="1" applyProtection="1">
      <alignment horizontal="left"/>
      <protection locked="0"/>
    </xf>
    <xf numFmtId="0" fontId="0" fillId="0" borderId="11" xfId="0" applyFont="1" applyBorder="1" applyAlignment="1" applyProtection="1">
      <alignment horizontal="left"/>
      <protection locked="0"/>
    </xf>
    <xf numFmtId="166" fontId="0" fillId="0" borderId="11" xfId="0" applyNumberFormat="1" applyFont="1" applyBorder="1" applyAlignment="1" applyProtection="1">
      <alignment horizontal="center"/>
    </xf>
    <xf numFmtId="0" fontId="0" fillId="0" borderId="0" xfId="0" applyFont="1" applyBorder="1"/>
    <xf numFmtId="0" fontId="0" fillId="0" borderId="0" xfId="0" applyFont="1" applyFill="1" applyBorder="1" applyProtection="1">
      <protection locked="0"/>
    </xf>
    <xf numFmtId="0" fontId="0" fillId="0" borderId="9" xfId="0" applyFont="1" applyFill="1" applyBorder="1" applyAlignment="1" applyProtection="1">
      <alignment shrinkToFit="1"/>
      <protection locked="0"/>
    </xf>
    <xf numFmtId="164" fontId="0" fillId="2" borderId="9" xfId="0" applyNumberFormat="1" applyFont="1" applyFill="1" applyBorder="1" applyAlignment="1" applyProtection="1">
      <alignment horizontal="center"/>
    </xf>
    <xf numFmtId="164" fontId="11" fillId="0" borderId="2" xfId="0" applyNumberFormat="1" applyFont="1" applyBorder="1" applyAlignment="1" applyProtection="1">
      <alignment horizontal="center"/>
    </xf>
    <xf numFmtId="0" fontId="0" fillId="0" borderId="2" xfId="0" applyFont="1" applyBorder="1" applyAlignment="1">
      <alignment horizontal="center"/>
    </xf>
    <xf numFmtId="0" fontId="11" fillId="0" borderId="2" xfId="0" applyFont="1" applyBorder="1" applyAlignment="1">
      <alignment horizontal="center"/>
    </xf>
    <xf numFmtId="0" fontId="0" fillId="0" borderId="3" xfId="0" applyFont="1" applyBorder="1" applyAlignment="1">
      <alignment horizontal="center"/>
    </xf>
    <xf numFmtId="0" fontId="0" fillId="0" borderId="10" xfId="0" applyFont="1" applyFill="1" applyBorder="1" applyAlignment="1" applyProtection="1">
      <alignment shrinkToFit="1"/>
      <protection locked="0"/>
    </xf>
    <xf numFmtId="0" fontId="0" fillId="0" borderId="11" xfId="0" applyFont="1" applyFill="1" applyBorder="1" applyAlignment="1" applyProtection="1">
      <alignment shrinkToFit="1"/>
      <protection locked="0"/>
    </xf>
    <xf numFmtId="0" fontId="0" fillId="0" borderId="7" xfId="0" applyFont="1" applyFill="1" applyBorder="1" applyAlignment="1" applyProtection="1">
      <alignment wrapText="1"/>
      <protection locked="0"/>
    </xf>
    <xf numFmtId="0" fontId="0" fillId="0" borderId="0" xfId="0" applyFont="1" applyFill="1" applyBorder="1" applyAlignment="1" applyProtection="1">
      <alignment shrinkToFit="1"/>
      <protection locked="0"/>
    </xf>
    <xf numFmtId="0" fontId="0" fillId="0" borderId="7" xfId="0" applyFont="1" applyFill="1" applyBorder="1" applyAlignment="1" applyProtection="1">
      <alignment shrinkToFit="1"/>
      <protection locked="0"/>
    </xf>
    <xf numFmtId="0" fontId="0" fillId="22" borderId="7" xfId="0" applyFont="1" applyFill="1" applyBorder="1" applyAlignment="1" applyProtection="1">
      <alignment horizontal="center"/>
      <protection locked="0"/>
    </xf>
    <xf numFmtId="0" fontId="0" fillId="22" borderId="2" xfId="0" applyFont="1" applyFill="1" applyBorder="1" applyAlignment="1" applyProtection="1">
      <alignment horizontal="center"/>
      <protection locked="0"/>
    </xf>
    <xf numFmtId="0" fontId="11" fillId="22" borderId="0" xfId="4" applyFont="1" applyFill="1" applyBorder="1" applyAlignment="1" applyProtection="1">
      <alignment horizontal="center"/>
      <protection locked="0"/>
    </xf>
    <xf numFmtId="0" fontId="0" fillId="0" borderId="2" xfId="0" applyFont="1" applyBorder="1" applyAlignment="1" applyProtection="1">
      <alignment horizontal="left"/>
      <protection locked="0"/>
    </xf>
    <xf numFmtId="0" fontId="9" fillId="14" borderId="3" xfId="5" applyBorder="1" applyAlignment="1" applyProtection="1">
      <alignment horizontal="center"/>
      <protection locked="0"/>
    </xf>
    <xf numFmtId="0" fontId="9" fillId="14" borderId="8" xfId="5" applyBorder="1" applyAlignment="1" applyProtection="1">
      <alignment horizontal="center"/>
      <protection locked="0"/>
    </xf>
    <xf numFmtId="0" fontId="9" fillId="16" borderId="8" xfId="7" applyBorder="1" applyAlignment="1" applyProtection="1">
      <alignment horizontal="center"/>
      <protection locked="0"/>
    </xf>
    <xf numFmtId="0" fontId="0" fillId="0" borderId="8" xfId="0" applyFont="1" applyFill="1" applyBorder="1" applyAlignment="1" applyProtection="1">
      <alignment vertical="top" wrapText="1" shrinkToFit="1"/>
      <protection locked="0"/>
    </xf>
    <xf numFmtId="0" fontId="0" fillId="0" borderId="6" xfId="0" applyFont="1" applyBorder="1" applyAlignment="1" applyProtection="1">
      <alignment horizontal="left" vertical="top" wrapText="1"/>
      <protection locked="0"/>
    </xf>
    <xf numFmtId="164" fontId="0" fillId="0" borderId="6" xfId="0" applyNumberFormat="1" applyFont="1" applyBorder="1" applyAlignment="1" applyProtection="1">
      <alignment horizontal="center" vertical="top" wrapText="1"/>
    </xf>
    <xf numFmtId="166" fontId="0" fillId="0" borderId="6" xfId="0" applyNumberFormat="1" applyFont="1" applyBorder="1" applyAlignment="1" applyProtection="1">
      <alignment horizontal="center" vertical="top" wrapText="1"/>
    </xf>
    <xf numFmtId="166" fontId="0" fillId="0" borderId="11" xfId="0" applyNumberFormat="1" applyFont="1" applyBorder="1" applyAlignment="1" applyProtection="1">
      <alignment horizontal="center" vertical="top" wrapText="1"/>
    </xf>
    <xf numFmtId="164" fontId="0" fillId="2" borderId="33" xfId="0" applyNumberFormat="1" applyFont="1" applyFill="1" applyBorder="1" applyAlignment="1" applyProtection="1">
      <alignment horizontal="center" vertical="top" wrapText="1"/>
    </xf>
    <xf numFmtId="0" fontId="0" fillId="0" borderId="8" xfId="0" applyNumberFormat="1" applyFont="1" applyBorder="1" applyAlignment="1">
      <alignment horizontal="center" vertical="top" wrapText="1"/>
    </xf>
    <xf numFmtId="0" fontId="0" fillId="0" borderId="8" xfId="0" applyFont="1" applyBorder="1" applyAlignment="1" applyProtection="1">
      <alignment horizontal="center" vertical="top" wrapText="1"/>
      <protection locked="0"/>
    </xf>
    <xf numFmtId="0" fontId="0" fillId="0" borderId="8" xfId="0" applyFont="1" applyBorder="1" applyAlignment="1">
      <alignment horizontal="center" vertical="top" wrapText="1"/>
    </xf>
    <xf numFmtId="0" fontId="0" fillId="0" borderId="21" xfId="0" applyFont="1" applyFill="1" applyBorder="1" applyAlignment="1" applyProtection="1">
      <alignment shrinkToFit="1"/>
      <protection locked="0"/>
    </xf>
    <xf numFmtId="0" fontId="0" fillId="0" borderId="20" xfId="0" applyFont="1" applyBorder="1" applyAlignment="1" applyProtection="1">
      <alignment horizontal="left"/>
      <protection locked="0"/>
    </xf>
    <xf numFmtId="0" fontId="9" fillId="15" borderId="20" xfId="6" applyBorder="1" applyAlignment="1" applyProtection="1">
      <alignment horizontal="center"/>
      <protection locked="0"/>
    </xf>
    <xf numFmtId="0" fontId="0" fillId="0" borderId="19" xfId="0" applyFont="1" applyBorder="1" applyAlignment="1" applyProtection="1">
      <alignment horizontal="left"/>
      <protection locked="0"/>
    </xf>
    <xf numFmtId="0" fontId="0" fillId="0" borderId="20" xfId="0" applyFont="1" applyBorder="1" applyAlignment="1" applyProtection="1">
      <alignment horizontal="center"/>
    </xf>
    <xf numFmtId="164" fontId="0" fillId="0" borderId="21" xfId="0" applyNumberFormat="1" applyFont="1" applyBorder="1" applyAlignment="1" applyProtection="1">
      <alignment horizontal="center"/>
    </xf>
    <xf numFmtId="166" fontId="0" fillId="0" borderId="19" xfId="0" applyNumberFormat="1" applyFont="1" applyBorder="1" applyAlignment="1" applyProtection="1">
      <alignment horizontal="center"/>
    </xf>
    <xf numFmtId="164" fontId="0" fillId="2" borderId="18" xfId="0" applyNumberFormat="1" applyFont="1" applyFill="1" applyBorder="1" applyAlignment="1" applyProtection="1">
      <alignment horizontal="center"/>
    </xf>
    <xf numFmtId="164" fontId="0" fillId="0" borderId="20" xfId="0" applyNumberFormat="1" applyFont="1" applyBorder="1" applyAlignment="1" applyProtection="1">
      <alignment horizontal="center"/>
    </xf>
    <xf numFmtId="164" fontId="0" fillId="8" borderId="18" xfId="0" applyNumberFormat="1" applyFont="1" applyFill="1" applyBorder="1" applyAlignment="1" applyProtection="1">
      <alignment horizontal="center"/>
    </xf>
    <xf numFmtId="164" fontId="11" fillId="0" borderId="20" xfId="0" applyNumberFormat="1" applyFont="1" applyBorder="1" applyAlignment="1" applyProtection="1">
      <alignment horizontal="center"/>
    </xf>
    <xf numFmtId="165" fontId="0" fillId="0" borderId="20" xfId="0" applyNumberFormat="1" applyFont="1" applyBorder="1" applyAlignment="1" applyProtection="1">
      <alignment horizontal="center"/>
      <protection locked="0"/>
    </xf>
    <xf numFmtId="164" fontId="0" fillId="0" borderId="20" xfId="0" applyNumberFormat="1" applyFont="1" applyBorder="1" applyAlignment="1" applyProtection="1">
      <alignment horizontal="center"/>
      <protection locked="0"/>
    </xf>
    <xf numFmtId="0" fontId="0" fillId="0" borderId="20" xfId="0" applyFont="1" applyBorder="1" applyAlignment="1" applyProtection="1">
      <alignment horizontal="center"/>
      <protection locked="0"/>
    </xf>
    <xf numFmtId="0" fontId="0" fillId="0" borderId="21" xfId="0" applyNumberFormat="1" applyFont="1" applyBorder="1" applyAlignment="1">
      <alignment horizontal="center"/>
    </xf>
    <xf numFmtId="0" fontId="0" fillId="0" borderId="19" xfId="0" applyFont="1" applyBorder="1" applyAlignment="1" applyProtection="1">
      <alignment horizontal="center"/>
      <protection locked="0"/>
    </xf>
    <xf numFmtId="0" fontId="11" fillId="0" borderId="20" xfId="0" applyFont="1" applyBorder="1" applyAlignment="1" applyProtection="1">
      <alignment horizontal="center"/>
      <protection locked="0"/>
    </xf>
    <xf numFmtId="0" fontId="0" fillId="0" borderId="21" xfId="0" applyFont="1" applyBorder="1" applyAlignment="1" applyProtection="1">
      <alignment horizontal="center"/>
      <protection locked="0"/>
    </xf>
    <xf numFmtId="0" fontId="0" fillId="0" borderId="19" xfId="0" applyFont="1" applyBorder="1" applyAlignment="1">
      <alignment horizontal="center"/>
    </xf>
    <xf numFmtId="0" fontId="0" fillId="0" borderId="20" xfId="0" applyFont="1" applyBorder="1" applyAlignment="1">
      <alignment horizontal="center"/>
    </xf>
    <xf numFmtId="0" fontId="11" fillId="0" borderId="20" xfId="0" applyFont="1" applyBorder="1" applyAlignment="1">
      <alignment horizontal="center"/>
    </xf>
    <xf numFmtId="0" fontId="0" fillId="0" borderId="21" xfId="0" applyFont="1" applyBorder="1" applyAlignment="1">
      <alignment horizontal="center"/>
    </xf>
    <xf numFmtId="14" fontId="20" fillId="0" borderId="0" xfId="0" applyNumberFormat="1" applyFont="1" applyAlignment="1" applyProtection="1">
      <alignment horizontal="left" vertical="top" wrapText="1"/>
      <protection locked="0"/>
    </xf>
    <xf numFmtId="0" fontId="0" fillId="0" borderId="0" xfId="0" applyBorder="1"/>
    <xf numFmtId="0" fontId="8" fillId="20" borderId="38" xfId="0" applyFont="1" applyFill="1" applyBorder="1"/>
    <xf numFmtId="0" fontId="0" fillId="21" borderId="0" xfId="0" applyFont="1" applyFill="1" applyBorder="1"/>
    <xf numFmtId="165" fontId="21" fillId="0" borderId="0" xfId="0" applyNumberFormat="1" applyFont="1" applyBorder="1" applyAlignment="1" applyProtection="1">
      <alignment horizontal="center"/>
      <protection locked="0"/>
    </xf>
    <xf numFmtId="0" fontId="21" fillId="0" borderId="5" xfId="0" applyNumberFormat="1" applyFont="1" applyBorder="1" applyAlignment="1">
      <alignment horizontal="center"/>
    </xf>
    <xf numFmtId="0" fontId="21" fillId="0" borderId="0" xfId="0" applyFont="1" applyBorder="1" applyAlignment="1" applyProtection="1">
      <alignment horizontal="center"/>
      <protection locked="0"/>
    </xf>
    <xf numFmtId="0" fontId="21" fillId="0" borderId="5" xfId="0" applyFont="1" applyBorder="1" applyAlignment="1" applyProtection="1">
      <alignment horizontal="center"/>
      <protection locked="0"/>
    </xf>
    <xf numFmtId="0" fontId="21" fillId="0" borderId="4" xfId="0" applyFont="1" applyBorder="1" applyAlignment="1">
      <alignment horizontal="center"/>
    </xf>
    <xf numFmtId="0" fontId="21" fillId="0" borderId="0" xfId="0" applyFont="1" applyBorder="1" applyAlignment="1">
      <alignment horizontal="center"/>
    </xf>
    <xf numFmtId="0" fontId="21" fillId="0" borderId="6" xfId="0" applyFont="1" applyBorder="1" applyAlignment="1">
      <alignment horizontal="center"/>
    </xf>
    <xf numFmtId="0" fontId="21" fillId="0" borderId="7" xfId="0" applyFont="1" applyBorder="1" applyAlignment="1">
      <alignment horizontal="center"/>
    </xf>
    <xf numFmtId="0" fontId="21" fillId="0" borderId="5" xfId="0" applyFont="1" applyBorder="1" applyAlignment="1">
      <alignment horizontal="center"/>
    </xf>
    <xf numFmtId="0" fontId="21" fillId="0" borderId="8" xfId="0" applyFont="1" applyBorder="1" applyAlignment="1">
      <alignment horizontal="center"/>
    </xf>
    <xf numFmtId="165" fontId="21" fillId="0" borderId="5" xfId="0" applyNumberFormat="1" applyFont="1" applyBorder="1" applyAlignment="1">
      <alignment horizontal="center"/>
    </xf>
    <xf numFmtId="0" fontId="0" fillId="0" borderId="4" xfId="0" applyFill="1" applyBorder="1" applyAlignment="1">
      <alignment horizontal="left" vertical="top" wrapText="1"/>
    </xf>
    <xf numFmtId="0" fontId="0" fillId="0" borderId="23" xfId="0" applyFont="1" applyBorder="1" applyAlignment="1" applyProtection="1">
      <alignment horizontal="center"/>
      <protection locked="0"/>
    </xf>
    <xf numFmtId="0" fontId="0" fillId="0" borderId="0" xfId="0" applyFill="1" applyBorder="1" applyAlignment="1">
      <alignment horizontal="left" vertical="top" wrapText="1"/>
    </xf>
    <xf numFmtId="0" fontId="0" fillId="0" borderId="24" xfId="0" applyFont="1" applyBorder="1" applyAlignment="1" applyProtection="1">
      <alignment horizontal="center"/>
      <protection locked="0"/>
    </xf>
    <xf numFmtId="0" fontId="15" fillId="0" borderId="0" xfId="0" applyFont="1" applyFill="1" applyBorder="1" applyAlignment="1">
      <alignment horizontal="center" vertical="top" wrapText="1"/>
    </xf>
    <xf numFmtId="0" fontId="11" fillId="0" borderId="25" xfId="0" applyFont="1" applyBorder="1" applyAlignment="1" applyProtection="1">
      <alignment horizontal="center"/>
      <protection locked="0"/>
    </xf>
    <xf numFmtId="0" fontId="15" fillId="0" borderId="0" xfId="0" applyFont="1" applyFill="1" applyBorder="1" applyAlignment="1">
      <alignment horizontal="left" vertical="top" wrapText="1" indent="1"/>
    </xf>
    <xf numFmtId="0" fontId="0" fillId="0" borderId="5" xfId="0" applyFill="1" applyBorder="1" applyAlignment="1">
      <alignment horizontal="left" vertical="top" wrapText="1"/>
    </xf>
    <xf numFmtId="0" fontId="0" fillId="0" borderId="26" xfId="0" applyFont="1" applyBorder="1" applyAlignment="1" applyProtection="1">
      <alignment horizontal="center"/>
      <protection locked="0"/>
    </xf>
    <xf numFmtId="1" fontId="16" fillId="0" borderId="4" xfId="0" applyNumberFormat="1" applyFont="1" applyFill="1" applyBorder="1" applyAlignment="1">
      <alignment horizontal="center" vertical="top" wrapText="1"/>
    </xf>
    <xf numFmtId="0" fontId="0" fillId="0" borderId="27" xfId="0" applyFont="1" applyBorder="1" applyAlignment="1" applyProtection="1">
      <alignment horizontal="center"/>
      <protection locked="0"/>
    </xf>
    <xf numFmtId="1" fontId="16" fillId="0" borderId="0" xfId="0" applyNumberFormat="1" applyFont="1" applyFill="1" applyBorder="1" applyAlignment="1">
      <alignment horizontal="center" vertical="top" wrapText="1"/>
    </xf>
    <xf numFmtId="165" fontId="21" fillId="0" borderId="5" xfId="0" applyNumberFormat="1" applyFont="1" applyBorder="1" applyAlignment="1" applyProtection="1">
      <alignment horizontal="center"/>
      <protection locked="0"/>
    </xf>
    <xf numFmtId="0" fontId="0" fillId="0" borderId="5" xfId="0" applyFont="1" applyFill="1" applyBorder="1" applyAlignment="1" applyProtection="1">
      <alignment wrapText="1"/>
      <protection locked="0"/>
    </xf>
    <xf numFmtId="0" fontId="19" fillId="0" borderId="4" xfId="8" applyFont="1" applyFill="1" applyBorder="1" applyAlignment="1"/>
    <xf numFmtId="0" fontId="0" fillId="0" borderId="31" xfId="0" applyFont="1" applyBorder="1" applyAlignment="1" applyProtection="1">
      <alignment horizontal="left"/>
      <protection locked="0"/>
    </xf>
    <xf numFmtId="0" fontId="22" fillId="0" borderId="19" xfId="0" applyFont="1" applyFill="1" applyBorder="1" applyAlignment="1" applyProtection="1">
      <alignment wrapText="1"/>
      <protection locked="0"/>
    </xf>
    <xf numFmtId="0" fontId="22" fillId="0" borderId="20" xfId="0" applyFont="1" applyBorder="1" applyAlignment="1" applyProtection="1">
      <alignment horizontal="center" wrapText="1"/>
      <protection locked="0"/>
    </xf>
    <xf numFmtId="0" fontId="22" fillId="0" borderId="21" xfId="0" applyFont="1" applyBorder="1" applyAlignment="1" applyProtection="1">
      <alignment horizontal="center" wrapText="1"/>
      <protection locked="0"/>
    </xf>
    <xf numFmtId="0" fontId="23" fillId="12" borderId="18" xfId="3" applyFont="1" applyBorder="1" applyAlignment="1" applyProtection="1">
      <alignment horizontal="center" wrapText="1"/>
      <protection locked="0"/>
    </xf>
    <xf numFmtId="0" fontId="22" fillId="19" borderId="20" xfId="0" applyFont="1" applyFill="1" applyBorder="1" applyAlignment="1" applyProtection="1">
      <alignment horizontal="center" wrapText="1"/>
      <protection locked="0"/>
    </xf>
    <xf numFmtId="0" fontId="22" fillId="19" borderId="21" xfId="0" applyFont="1" applyFill="1" applyBorder="1" applyAlignment="1" applyProtection="1">
      <alignment horizontal="center" wrapText="1"/>
      <protection locked="0"/>
    </xf>
    <xf numFmtId="0" fontId="23" fillId="12" borderId="20" xfId="3" applyFont="1" applyBorder="1" applyAlignment="1" applyProtection="1">
      <alignment horizontal="center" wrapText="1"/>
      <protection locked="0"/>
    </xf>
    <xf numFmtId="0" fontId="23" fillId="12" borderId="19" xfId="3" applyFont="1" applyBorder="1" applyAlignment="1" applyProtection="1">
      <alignment horizontal="center" wrapText="1"/>
      <protection locked="0"/>
    </xf>
    <xf numFmtId="0" fontId="24" fillId="2" borderId="18" xfId="0" applyFont="1" applyFill="1" applyBorder="1" applyAlignment="1" applyProtection="1">
      <alignment horizontal="center" wrapText="1"/>
      <protection locked="0"/>
    </xf>
    <xf numFmtId="0" fontId="24" fillId="2" borderId="20" xfId="0" applyFont="1" applyFill="1" applyBorder="1" applyAlignment="1" applyProtection="1">
      <alignment horizontal="center" wrapText="1"/>
      <protection locked="0"/>
    </xf>
    <xf numFmtId="0" fontId="24" fillId="2" borderId="21" xfId="0" applyFont="1" applyFill="1" applyBorder="1" applyAlignment="1" applyProtection="1">
      <alignment horizontal="center" wrapText="1"/>
      <protection locked="0"/>
    </xf>
    <xf numFmtId="0" fontId="22" fillId="8" borderId="19" xfId="0" applyFont="1" applyFill="1" applyBorder="1" applyAlignment="1" applyProtection="1">
      <alignment horizontal="center" wrapText="1"/>
      <protection locked="0"/>
    </xf>
    <xf numFmtId="0" fontId="22" fillId="8" borderId="20" xfId="0" applyFont="1" applyFill="1" applyBorder="1" applyAlignment="1" applyProtection="1">
      <alignment horizontal="center" wrapText="1"/>
      <protection locked="0"/>
    </xf>
    <xf numFmtId="0" fontId="22" fillId="8" borderId="21" xfId="0" applyFont="1" applyFill="1" applyBorder="1" applyAlignment="1" applyProtection="1">
      <alignment horizontal="center" wrapText="1"/>
      <protection locked="0"/>
    </xf>
    <xf numFmtId="0" fontId="22" fillId="3" borderId="19" xfId="0" applyFont="1" applyFill="1" applyBorder="1" applyAlignment="1" applyProtection="1">
      <alignment horizontal="center" wrapText="1"/>
      <protection locked="0"/>
    </xf>
    <xf numFmtId="0" fontId="22" fillId="3" borderId="20" xfId="0" applyFont="1" applyFill="1" applyBorder="1" applyAlignment="1" applyProtection="1">
      <alignment horizontal="center" wrapText="1"/>
      <protection locked="0"/>
    </xf>
    <xf numFmtId="0" fontId="22" fillId="3" borderId="21" xfId="0" applyFont="1" applyFill="1" applyBorder="1" applyAlignment="1" applyProtection="1">
      <alignment horizontal="center" wrapText="1"/>
      <protection locked="0"/>
    </xf>
    <xf numFmtId="0" fontId="25" fillId="11" borderId="19" xfId="2" applyFont="1" applyFill="1" applyBorder="1" applyAlignment="1" applyProtection="1">
      <alignment horizontal="center" wrapText="1"/>
      <protection locked="0"/>
    </xf>
    <xf numFmtId="0" fontId="25" fillId="11" borderId="20" xfId="2" applyFont="1" applyFill="1" applyBorder="1" applyAlignment="1" applyProtection="1">
      <alignment horizontal="center" wrapText="1"/>
      <protection locked="0"/>
    </xf>
    <xf numFmtId="0" fontId="25" fillId="11" borderId="21" xfId="2" applyFont="1" applyFill="1" applyBorder="1" applyAlignment="1" applyProtection="1">
      <alignment horizontal="center" wrapText="1"/>
      <protection locked="0"/>
    </xf>
    <xf numFmtId="0" fontId="22" fillId="5" borderId="19" xfId="0" applyFont="1" applyFill="1" applyBorder="1" applyAlignment="1" applyProtection="1">
      <alignment horizontal="center" wrapText="1"/>
      <protection locked="0"/>
    </xf>
    <xf numFmtId="0" fontId="22" fillId="5" borderId="20" xfId="0" applyFont="1" applyFill="1" applyBorder="1" applyAlignment="1" applyProtection="1">
      <alignment horizontal="center" wrapText="1"/>
      <protection locked="0"/>
    </xf>
    <xf numFmtId="0" fontId="22" fillId="5" borderId="21" xfId="0" applyFont="1" applyFill="1" applyBorder="1" applyAlignment="1" applyProtection="1">
      <alignment horizontal="center" wrapText="1"/>
      <protection locked="0"/>
    </xf>
    <xf numFmtId="0" fontId="22" fillId="4" borderId="19" xfId="0" applyFont="1" applyFill="1" applyBorder="1" applyAlignment="1" applyProtection="1">
      <alignment horizontal="center" wrapText="1"/>
      <protection locked="0"/>
    </xf>
    <xf numFmtId="0" fontId="22" fillId="4" borderId="20" xfId="0" applyFont="1" applyFill="1" applyBorder="1" applyAlignment="1" applyProtection="1">
      <alignment horizontal="center" wrapText="1"/>
      <protection locked="0"/>
    </xf>
    <xf numFmtId="0" fontId="22" fillId="4" borderId="21" xfId="0" applyFont="1" applyFill="1" applyBorder="1" applyAlignment="1" applyProtection="1">
      <alignment horizontal="center" wrapText="1"/>
      <protection locked="0"/>
    </xf>
    <xf numFmtId="0" fontId="22" fillId="6" borderId="19" xfId="0" applyFont="1" applyFill="1" applyBorder="1" applyAlignment="1" applyProtection="1">
      <alignment horizontal="center" wrapText="1"/>
      <protection locked="0"/>
    </xf>
    <xf numFmtId="0" fontId="22" fillId="6" borderId="20" xfId="0" applyFont="1" applyFill="1" applyBorder="1" applyAlignment="1" applyProtection="1">
      <alignment horizontal="center" wrapText="1"/>
      <protection locked="0"/>
    </xf>
    <xf numFmtId="0" fontId="25" fillId="10" borderId="19" xfId="1" applyFont="1" applyFill="1" applyBorder="1" applyAlignment="1">
      <alignment horizontal="center" wrapText="1"/>
    </xf>
    <xf numFmtId="0" fontId="25" fillId="10" borderId="20" xfId="1" applyFont="1" applyFill="1" applyBorder="1" applyAlignment="1">
      <alignment horizontal="center" wrapText="1"/>
    </xf>
    <xf numFmtId="0" fontId="25" fillId="10" borderId="20" xfId="1" applyFont="1" applyFill="1" applyBorder="1" applyAlignment="1" applyProtection="1">
      <alignment horizontal="center" wrapText="1"/>
      <protection locked="0"/>
    </xf>
    <xf numFmtId="0" fontId="25" fillId="10" borderId="21" xfId="1" applyFont="1" applyFill="1" applyBorder="1" applyAlignment="1">
      <alignment horizontal="center" wrapText="1"/>
    </xf>
    <xf numFmtId="0" fontId="22" fillId="0" borderId="0" xfId="0" applyFont="1" applyAlignment="1">
      <alignment wrapText="1"/>
    </xf>
    <xf numFmtId="0" fontId="26" fillId="0" borderId="5" xfId="0" applyFont="1" applyFill="1" applyBorder="1" applyAlignment="1" applyProtection="1">
      <alignment shrinkToFit="1"/>
      <protection locked="0"/>
    </xf>
    <xf numFmtId="0" fontId="26" fillId="0" borderId="4" xfId="0" applyFont="1" applyBorder="1" applyAlignment="1" applyProtection="1">
      <alignment horizontal="left"/>
      <protection locked="0"/>
    </xf>
    <xf numFmtId="0" fontId="26" fillId="15" borderId="0" xfId="6" applyFont="1" applyBorder="1" applyAlignment="1" applyProtection="1">
      <alignment horizontal="center"/>
      <protection locked="0"/>
    </xf>
    <xf numFmtId="0" fontId="26" fillId="0" borderId="0" xfId="0" applyFont="1" applyBorder="1" applyAlignment="1" applyProtection="1">
      <alignment horizontal="center"/>
    </xf>
    <xf numFmtId="164" fontId="26" fillId="0" borderId="5" xfId="0" applyNumberFormat="1" applyFont="1" applyBorder="1" applyAlignment="1" applyProtection="1">
      <alignment horizontal="center"/>
    </xf>
    <xf numFmtId="164" fontId="26" fillId="0" borderId="10" xfId="0" applyNumberFormat="1" applyFont="1" applyBorder="1" applyAlignment="1" applyProtection="1">
      <alignment horizontal="center"/>
    </xf>
    <xf numFmtId="166" fontId="26" fillId="0" borderId="4" xfId="0" applyNumberFormat="1" applyFont="1" applyBorder="1" applyAlignment="1" applyProtection="1">
      <alignment horizontal="center"/>
    </xf>
    <xf numFmtId="164" fontId="26" fillId="0" borderId="0" xfId="0" applyNumberFormat="1" applyFont="1" applyBorder="1" applyAlignment="1" applyProtection="1">
      <alignment horizontal="center"/>
    </xf>
    <xf numFmtId="164" fontId="26" fillId="2" borderId="10" xfId="0" applyNumberFormat="1" applyFont="1" applyFill="1" applyBorder="1" applyAlignment="1" applyProtection="1">
      <alignment horizontal="center"/>
    </xf>
    <xf numFmtId="164" fontId="26" fillId="0" borderId="4" xfId="0" applyNumberFormat="1" applyFont="1" applyBorder="1" applyAlignment="1" applyProtection="1">
      <alignment horizontal="center"/>
    </xf>
    <xf numFmtId="164" fontId="26" fillId="8" borderId="4" xfId="0" applyNumberFormat="1" applyFont="1" applyFill="1" applyBorder="1" applyAlignment="1" applyProtection="1">
      <alignment horizontal="center"/>
    </xf>
    <xf numFmtId="164" fontId="26" fillId="0" borderId="1" xfId="0" applyNumberFormat="1" applyFont="1" applyBorder="1" applyAlignment="1" applyProtection="1">
      <alignment horizontal="center"/>
    </xf>
    <xf numFmtId="164" fontId="26" fillId="0" borderId="3" xfId="0" applyNumberFormat="1" applyFont="1" applyBorder="1" applyAlignment="1" applyProtection="1">
      <alignment horizontal="center"/>
    </xf>
    <xf numFmtId="165" fontId="26" fillId="0" borderId="0" xfId="0" applyNumberFormat="1" applyFont="1" applyBorder="1" applyAlignment="1" applyProtection="1">
      <alignment horizontal="center"/>
      <protection locked="0"/>
    </xf>
    <xf numFmtId="164" fontId="26" fillId="0" borderId="0" xfId="0" applyNumberFormat="1" applyFont="1" applyBorder="1" applyAlignment="1" applyProtection="1">
      <alignment horizontal="center"/>
      <protection locked="0"/>
    </xf>
    <xf numFmtId="0" fontId="26" fillId="0" borderId="0" xfId="0" applyFont="1" applyBorder="1" applyAlignment="1" applyProtection="1">
      <alignment horizontal="center"/>
      <protection locked="0"/>
    </xf>
    <xf numFmtId="165" fontId="26" fillId="0" borderId="5" xfId="0" applyNumberFormat="1" applyFont="1" applyBorder="1" applyAlignment="1">
      <alignment horizontal="center"/>
    </xf>
    <xf numFmtId="0" fontId="26" fillId="0" borderId="4" xfId="0" applyFont="1" applyBorder="1" applyAlignment="1" applyProtection="1">
      <alignment horizontal="center"/>
      <protection locked="0"/>
    </xf>
    <xf numFmtId="0" fontId="26" fillId="0" borderId="5" xfId="0" applyFont="1" applyBorder="1" applyAlignment="1" applyProtection="1">
      <alignment horizontal="center"/>
      <protection locked="0"/>
    </xf>
    <xf numFmtId="0" fontId="26" fillId="0" borderId="4" xfId="0" applyFont="1" applyBorder="1" applyAlignment="1">
      <alignment horizontal="center"/>
    </xf>
    <xf numFmtId="0" fontId="26" fillId="0" borderId="0" xfId="0" applyFont="1" applyBorder="1" applyAlignment="1">
      <alignment horizontal="center"/>
    </xf>
    <xf numFmtId="0" fontId="27" fillId="0" borderId="0" xfId="0" applyFont="1" applyBorder="1" applyAlignment="1">
      <alignment horizontal="center"/>
    </xf>
    <xf numFmtId="0" fontId="26" fillId="0" borderId="5" xfId="0" applyFont="1" applyBorder="1" applyAlignment="1">
      <alignment horizontal="center"/>
    </xf>
    <xf numFmtId="164" fontId="26" fillId="0" borderId="4" xfId="0" applyNumberFormat="1" applyFont="1" applyBorder="1" applyAlignment="1" applyProtection="1">
      <alignment horizontal="center"/>
      <protection locked="0"/>
    </xf>
    <xf numFmtId="0" fontId="26" fillId="0" borderId="0" xfId="0" applyFont="1"/>
    <xf numFmtId="0" fontId="26" fillId="0" borderId="0" xfId="0" applyFont="1" applyFill="1" applyBorder="1" applyAlignment="1" applyProtection="1">
      <alignment horizontal="center"/>
      <protection locked="0"/>
    </xf>
    <xf numFmtId="0" fontId="26" fillId="22" borderId="0" xfId="0" applyFont="1" applyFill="1" applyBorder="1" applyAlignment="1" applyProtection="1">
      <alignment horizontal="center"/>
      <protection locked="0"/>
    </xf>
    <xf numFmtId="164" fontId="26" fillId="0" borderId="5" xfId="0" applyNumberFormat="1" applyFont="1" applyBorder="1" applyAlignment="1" applyProtection="1">
      <alignment horizontal="center"/>
      <protection locked="0"/>
    </xf>
    <xf numFmtId="164" fontId="27" fillId="0" borderId="0" xfId="0" applyNumberFormat="1" applyFont="1" applyBorder="1" applyAlignment="1" applyProtection="1">
      <alignment horizontal="center"/>
    </xf>
    <xf numFmtId="0" fontId="26" fillId="0" borderId="5" xfId="0" applyNumberFormat="1" applyFont="1" applyBorder="1" applyAlignment="1">
      <alignment horizontal="center"/>
    </xf>
    <xf numFmtId="0" fontId="27" fillId="0" borderId="0" xfId="0" applyFont="1" applyBorder="1" applyAlignment="1" applyProtection="1">
      <alignment horizontal="center"/>
      <protection locked="0"/>
    </xf>
    <xf numFmtId="0" fontId="28" fillId="0" borderId="4" xfId="0" applyFont="1" applyBorder="1" applyAlignment="1">
      <alignment horizontal="center"/>
    </xf>
    <xf numFmtId="0" fontId="28" fillId="0" borderId="0" xfId="0" applyFont="1" applyBorder="1" applyAlignment="1">
      <alignment horizontal="center"/>
    </xf>
    <xf numFmtId="0" fontId="28" fillId="0" borderId="5" xfId="0" applyFont="1" applyBorder="1" applyAlignment="1">
      <alignment horizontal="center"/>
    </xf>
    <xf numFmtId="0" fontId="26" fillId="0" borderId="6" xfId="0" applyFont="1" applyBorder="1" applyAlignment="1" applyProtection="1">
      <alignment horizontal="left"/>
      <protection locked="0"/>
    </xf>
    <xf numFmtId="0" fontId="26" fillId="0" borderId="7" xfId="0" applyFont="1" applyBorder="1" applyAlignment="1" applyProtection="1">
      <alignment horizontal="center"/>
    </xf>
    <xf numFmtId="164" fontId="26" fillId="0" borderId="11" xfId="0" applyNumberFormat="1" applyFont="1" applyBorder="1" applyAlignment="1" applyProtection="1">
      <alignment horizontal="center"/>
    </xf>
    <xf numFmtId="164" fontId="26" fillId="0" borderId="7" xfId="0" applyNumberFormat="1" applyFont="1" applyBorder="1" applyAlignment="1" applyProtection="1">
      <alignment horizontal="center"/>
    </xf>
    <xf numFmtId="164" fontId="26" fillId="2" borderId="11" xfId="0" applyNumberFormat="1" applyFont="1" applyFill="1" applyBorder="1" applyAlignment="1" applyProtection="1">
      <alignment horizontal="center"/>
    </xf>
    <xf numFmtId="164" fontId="26" fillId="0" borderId="6" xfId="0" applyNumberFormat="1" applyFont="1" applyBorder="1" applyAlignment="1" applyProtection="1">
      <alignment horizontal="center"/>
    </xf>
    <xf numFmtId="164" fontId="26" fillId="0" borderId="8" xfId="0" applyNumberFormat="1" applyFont="1" applyBorder="1" applyAlignment="1" applyProtection="1">
      <alignment horizontal="center"/>
    </xf>
    <xf numFmtId="164" fontId="26" fillId="8" borderId="6" xfId="0" applyNumberFormat="1" applyFont="1" applyFill="1" applyBorder="1" applyAlignment="1" applyProtection="1">
      <alignment horizontal="center"/>
    </xf>
    <xf numFmtId="164" fontId="27" fillId="0" borderId="7" xfId="0" applyNumberFormat="1" applyFont="1" applyBorder="1" applyAlignment="1" applyProtection="1">
      <alignment horizontal="center"/>
    </xf>
    <xf numFmtId="165" fontId="26" fillId="0" borderId="7" xfId="0" applyNumberFormat="1" applyFont="1" applyBorder="1" applyAlignment="1" applyProtection="1">
      <alignment horizontal="center"/>
      <protection locked="0"/>
    </xf>
    <xf numFmtId="164" fontId="26" fillId="0" borderId="7" xfId="0" applyNumberFormat="1" applyFont="1" applyBorder="1" applyAlignment="1" applyProtection="1">
      <alignment horizontal="center"/>
      <protection locked="0"/>
    </xf>
    <xf numFmtId="0" fontId="26" fillId="0" borderId="7" xfId="0" applyFont="1" applyBorder="1" applyAlignment="1" applyProtection="1">
      <alignment horizontal="center"/>
      <protection locked="0"/>
    </xf>
    <xf numFmtId="0" fontId="26" fillId="0" borderId="6" xfId="0" applyFont="1" applyBorder="1" applyAlignment="1" applyProtection="1">
      <alignment horizontal="center"/>
      <protection locked="0"/>
    </xf>
    <xf numFmtId="0" fontId="27" fillId="0" borderId="7" xfId="0" applyFont="1" applyBorder="1" applyAlignment="1" applyProtection="1">
      <alignment horizontal="center"/>
      <protection locked="0"/>
    </xf>
    <xf numFmtId="0" fontId="26" fillId="0" borderId="8" xfId="0" applyFont="1" applyBorder="1" applyAlignment="1" applyProtection="1">
      <alignment horizontal="center"/>
      <protection locked="0"/>
    </xf>
    <xf numFmtId="0" fontId="26" fillId="0" borderId="6" xfId="0" applyFont="1" applyBorder="1" applyAlignment="1">
      <alignment horizontal="center"/>
    </xf>
    <xf numFmtId="0" fontId="26" fillId="0" borderId="7" xfId="0" applyFont="1" applyBorder="1" applyAlignment="1">
      <alignment horizontal="center"/>
    </xf>
    <xf numFmtId="0" fontId="27" fillId="0" borderId="7" xfId="0" applyFont="1" applyBorder="1" applyAlignment="1">
      <alignment horizontal="center"/>
    </xf>
    <xf numFmtId="0" fontId="28" fillId="0" borderId="8" xfId="0" applyFont="1" applyBorder="1" applyAlignment="1">
      <alignment horizontal="center"/>
    </xf>
    <xf numFmtId="0" fontId="26" fillId="0" borderId="3" xfId="0" applyFont="1" applyFill="1" applyBorder="1" applyAlignment="1" applyProtection="1">
      <alignment shrinkToFit="1"/>
      <protection locked="0"/>
    </xf>
    <xf numFmtId="0" fontId="26" fillId="0" borderId="1" xfId="0" applyFont="1" applyBorder="1" applyAlignment="1" applyProtection="1">
      <alignment horizontal="left"/>
      <protection locked="0"/>
    </xf>
    <xf numFmtId="0" fontId="26" fillId="22" borderId="2" xfId="0" applyFont="1" applyFill="1" applyBorder="1" applyAlignment="1" applyProtection="1">
      <alignment horizontal="center"/>
      <protection locked="0"/>
    </xf>
    <xf numFmtId="164" fontId="26" fillId="0" borderId="2" xfId="0" applyNumberFormat="1" applyFont="1" applyBorder="1" applyAlignment="1" applyProtection="1">
      <alignment horizontal="center"/>
    </xf>
    <xf numFmtId="164" fontId="27" fillId="0" borderId="2" xfId="0" applyNumberFormat="1" applyFont="1" applyBorder="1" applyAlignment="1" applyProtection="1">
      <alignment horizontal="center"/>
    </xf>
    <xf numFmtId="165" fontId="26" fillId="0" borderId="2" xfId="0" applyNumberFormat="1" applyFont="1" applyBorder="1" applyAlignment="1" applyProtection="1">
      <alignment horizontal="center"/>
      <protection locked="0"/>
    </xf>
    <xf numFmtId="164" fontId="26" fillId="0" borderId="2" xfId="0" applyNumberFormat="1" applyFont="1" applyBorder="1" applyAlignment="1" applyProtection="1">
      <alignment horizontal="center"/>
      <protection locked="0"/>
    </xf>
    <xf numFmtId="0" fontId="26" fillId="0" borderId="2" xfId="0" applyFont="1" applyBorder="1" applyAlignment="1" applyProtection="1">
      <alignment horizontal="center"/>
      <protection locked="0"/>
    </xf>
    <xf numFmtId="165" fontId="28" fillId="0" borderId="2" xfId="0" applyNumberFormat="1" applyFont="1" applyBorder="1" applyAlignment="1" applyProtection="1">
      <alignment horizontal="center"/>
      <protection locked="0"/>
    </xf>
    <xf numFmtId="0" fontId="28" fillId="0" borderId="3" xfId="0" applyNumberFormat="1" applyFont="1" applyBorder="1" applyAlignment="1">
      <alignment horizontal="center"/>
    </xf>
    <xf numFmtId="0" fontId="26" fillId="0" borderId="1" xfId="0" applyFont="1" applyBorder="1" applyAlignment="1" applyProtection="1">
      <alignment horizontal="center"/>
      <protection locked="0"/>
    </xf>
    <xf numFmtId="0" fontId="27" fillId="0" borderId="2" xfId="0" applyFont="1" applyBorder="1" applyAlignment="1" applyProtection="1">
      <alignment horizontal="center"/>
      <protection locked="0"/>
    </xf>
    <xf numFmtId="0" fontId="26" fillId="0" borderId="3" xfId="0" applyFont="1" applyBorder="1" applyAlignment="1" applyProtection="1">
      <alignment horizontal="center"/>
      <protection locked="0"/>
    </xf>
    <xf numFmtId="0" fontId="26" fillId="0" borderId="1" xfId="0" applyFont="1" applyBorder="1" applyAlignment="1">
      <alignment horizontal="center"/>
    </xf>
    <xf numFmtId="0" fontId="26" fillId="0" borderId="0" xfId="0" applyFont="1" applyFill="1"/>
    <xf numFmtId="0" fontId="26" fillId="0" borderId="4" xfId="0" applyFont="1" applyFill="1" applyBorder="1" applyAlignment="1" applyProtection="1">
      <alignment horizontal="left"/>
      <protection locked="0"/>
    </xf>
    <xf numFmtId="0" fontId="26" fillId="14" borderId="0" xfId="5" applyFont="1" applyBorder="1" applyAlignment="1" applyProtection="1">
      <alignment horizontal="center"/>
      <protection locked="0"/>
    </xf>
    <xf numFmtId="0" fontId="26" fillId="0" borderId="4" xfId="0" applyFont="1" applyFill="1" applyBorder="1" applyAlignment="1" applyProtection="1">
      <alignment horizontal="center"/>
      <protection locked="0"/>
    </xf>
    <xf numFmtId="0" fontId="26" fillId="0" borderId="5" xfId="0" applyFont="1" applyFill="1" applyBorder="1" applyAlignment="1" applyProtection="1">
      <alignment horizontal="center"/>
      <protection locked="0"/>
    </xf>
    <xf numFmtId="165" fontId="28" fillId="0" borderId="0" xfId="0" applyNumberFormat="1" applyFont="1" applyBorder="1" applyAlignment="1" applyProtection="1">
      <alignment horizontal="center"/>
      <protection locked="0"/>
    </xf>
    <xf numFmtId="0" fontId="28" fillId="0" borderId="5" xfId="0" applyNumberFormat="1" applyFont="1" applyBorder="1" applyAlignment="1">
      <alignment horizontal="center"/>
    </xf>
    <xf numFmtId="0" fontId="26" fillId="17" borderId="0" xfId="0" applyFont="1" applyFill="1" applyBorder="1" applyAlignment="1" applyProtection="1">
      <alignment horizontal="center"/>
      <protection locked="0"/>
    </xf>
    <xf numFmtId="165" fontId="26" fillId="0" borderId="8" xfId="0" applyNumberFormat="1" applyFont="1" applyBorder="1" applyAlignment="1">
      <alignment horizontal="center"/>
    </xf>
    <xf numFmtId="0" fontId="28" fillId="0" borderId="7" xfId="0" applyFont="1" applyBorder="1" applyAlignment="1">
      <alignment horizontal="center"/>
    </xf>
    <xf numFmtId="0" fontId="26" fillId="0" borderId="8" xfId="0" applyFont="1" applyBorder="1" applyAlignment="1">
      <alignment horizontal="center"/>
    </xf>
    <xf numFmtId="0" fontId="26" fillId="14" borderId="2" xfId="5" applyFont="1" applyBorder="1" applyAlignment="1" applyProtection="1">
      <alignment horizontal="center"/>
      <protection locked="0"/>
    </xf>
    <xf numFmtId="165" fontId="26" fillId="0" borderId="3" xfId="0" applyNumberFormat="1" applyFont="1" applyBorder="1" applyAlignment="1">
      <alignment horizontal="center"/>
    </xf>
    <xf numFmtId="164" fontId="26" fillId="0" borderId="8" xfId="0" applyNumberFormat="1" applyFont="1" applyBorder="1" applyAlignment="1" applyProtection="1">
      <alignment horizontal="center"/>
      <protection locked="0"/>
    </xf>
    <xf numFmtId="0" fontId="28" fillId="0" borderId="6" xfId="0" applyFont="1" applyBorder="1" applyAlignment="1">
      <alignment horizontal="center"/>
    </xf>
    <xf numFmtId="0" fontId="26" fillId="0" borderId="8" xfId="0" applyFont="1" applyFill="1" applyBorder="1" applyAlignment="1" applyProtection="1">
      <alignment shrinkToFit="1"/>
      <protection locked="0"/>
    </xf>
    <xf numFmtId="0" fontId="26" fillId="0" borderId="0" xfId="0" applyFont="1" applyFill="1" applyBorder="1" applyAlignment="1" applyProtection="1">
      <alignment shrinkToFit="1"/>
      <protection locked="0"/>
    </xf>
    <xf numFmtId="0" fontId="26" fillId="0" borderId="2" xfId="0" applyFont="1" applyBorder="1" applyAlignment="1" applyProtection="1">
      <alignment horizontal="center"/>
    </xf>
    <xf numFmtId="164" fontId="26" fillId="0" borderId="9" xfId="0" applyNumberFormat="1" applyFont="1" applyBorder="1" applyAlignment="1" applyProtection="1">
      <alignment horizontal="center"/>
    </xf>
    <xf numFmtId="164" fontId="26" fillId="2" borderId="9" xfId="0" applyNumberFormat="1" applyFont="1" applyFill="1" applyBorder="1" applyAlignment="1" applyProtection="1">
      <alignment horizontal="center"/>
    </xf>
    <xf numFmtId="164" fontId="26" fillId="8" borderId="9" xfId="0" applyNumberFormat="1" applyFont="1" applyFill="1" applyBorder="1" applyAlignment="1" applyProtection="1">
      <alignment horizontal="center"/>
    </xf>
    <xf numFmtId="0" fontId="27" fillId="0" borderId="2" xfId="0" applyFont="1" applyBorder="1" applyAlignment="1">
      <alignment horizontal="center"/>
    </xf>
    <xf numFmtId="0" fontId="26" fillId="0" borderId="2" xfId="0" applyFont="1" applyBorder="1" applyAlignment="1">
      <alignment horizontal="center"/>
    </xf>
    <xf numFmtId="0" fontId="26" fillId="0" borderId="3" xfId="0" applyFont="1" applyBorder="1" applyAlignment="1">
      <alignment horizontal="center"/>
    </xf>
    <xf numFmtId="164" fontId="26" fillId="8" borderId="10" xfId="0" applyNumberFormat="1" applyFont="1" applyFill="1" applyBorder="1" applyAlignment="1" applyProtection="1">
      <alignment horizontal="center"/>
    </xf>
    <xf numFmtId="0" fontId="26" fillId="16" borderId="0" xfId="7" applyFont="1" applyBorder="1" applyAlignment="1" applyProtection="1">
      <alignment horizontal="center"/>
      <protection locked="0"/>
    </xf>
    <xf numFmtId="166" fontId="26" fillId="0" borderId="0" xfId="0" applyNumberFormat="1" applyFont="1" applyBorder="1" applyAlignment="1" applyProtection="1">
      <alignment horizontal="center"/>
      <protection locked="0"/>
    </xf>
    <xf numFmtId="165" fontId="28" fillId="0" borderId="5" xfId="0" applyNumberFormat="1" applyFont="1" applyBorder="1" applyAlignment="1">
      <alignment horizontal="center"/>
    </xf>
    <xf numFmtId="0" fontId="26" fillId="0" borderId="0" xfId="0" applyFont="1" applyBorder="1"/>
    <xf numFmtId="0" fontId="26" fillId="0" borderId="0" xfId="0" applyFont="1" applyBorder="1" applyAlignment="1" applyProtection="1">
      <alignment horizontal="left"/>
      <protection locked="0"/>
    </xf>
    <xf numFmtId="0" fontId="28" fillId="0" borderId="0" xfId="0" applyFont="1" applyBorder="1" applyAlignment="1" applyProtection="1">
      <alignment horizontal="center"/>
      <protection locked="0"/>
    </xf>
    <xf numFmtId="0" fontId="28" fillId="0" borderId="5" xfId="0" applyFont="1" applyBorder="1" applyAlignment="1" applyProtection="1">
      <alignment horizontal="center"/>
      <protection locked="0"/>
    </xf>
    <xf numFmtId="0" fontId="26" fillId="0" borderId="7" xfId="0" applyFont="1" applyFill="1" applyBorder="1" applyAlignment="1" applyProtection="1">
      <alignment shrinkToFit="1"/>
      <protection locked="0"/>
    </xf>
    <xf numFmtId="0" fontId="26" fillId="0" borderId="7" xfId="0" applyFont="1" applyBorder="1" applyAlignment="1" applyProtection="1">
      <alignment horizontal="left"/>
      <protection locked="0"/>
    </xf>
    <xf numFmtId="0" fontId="26" fillId="22" borderId="7" xfId="0" applyFont="1" applyFill="1" applyBorder="1" applyAlignment="1" applyProtection="1">
      <alignment horizontal="center"/>
      <protection locked="0"/>
    </xf>
    <xf numFmtId="166" fontId="26" fillId="0" borderId="6" xfId="0" applyNumberFormat="1" applyFont="1" applyBorder="1" applyAlignment="1" applyProtection="1">
      <alignment horizontal="center"/>
    </xf>
    <xf numFmtId="164" fontId="26" fillId="8" borderId="11" xfId="0" applyNumberFormat="1" applyFont="1" applyFill="1" applyBorder="1" applyAlignment="1" applyProtection="1">
      <alignment horizontal="center"/>
    </xf>
    <xf numFmtId="0" fontId="26" fillId="0" borderId="0" xfId="0" applyFont="1" applyFill="1" applyProtection="1">
      <protection locked="0"/>
    </xf>
    <xf numFmtId="0" fontId="26" fillId="0" borderId="0" xfId="0" applyFont="1" applyAlignment="1" applyProtection="1">
      <alignment horizontal="left"/>
      <protection locked="0"/>
    </xf>
    <xf numFmtId="0" fontId="26" fillId="0" borderId="0" xfId="0" applyFont="1" applyAlignment="1" applyProtection="1">
      <alignment horizontal="center"/>
      <protection locked="0"/>
    </xf>
    <xf numFmtId="0" fontId="26" fillId="0" borderId="0" xfId="0" applyFont="1" applyAlignment="1">
      <alignment horizontal="center"/>
    </xf>
    <xf numFmtId="0" fontId="0" fillId="0" borderId="8" xfId="0" applyFont="1" applyFill="1" applyBorder="1" applyAlignment="1" applyProtection="1">
      <alignment wrapText="1"/>
      <protection locked="0"/>
    </xf>
    <xf numFmtId="0" fontId="0" fillId="0" borderId="6" xfId="0" applyFont="1" applyBorder="1"/>
    <xf numFmtId="0" fontId="21" fillId="0" borderId="1" xfId="0" applyFont="1" applyBorder="1" applyAlignment="1">
      <alignment horizontal="center"/>
    </xf>
    <xf numFmtId="0" fontId="0" fillId="22" borderId="5" xfId="0" applyFont="1" applyFill="1" applyBorder="1" applyAlignment="1" applyProtection="1">
      <alignment horizontal="center"/>
      <protection locked="0"/>
    </xf>
    <xf numFmtId="0" fontId="0" fillId="0" borderId="0" xfId="0" applyFont="1" applyFill="1" applyBorder="1" applyAlignment="1" applyProtection="1">
      <protection locked="0"/>
    </xf>
    <xf numFmtId="0" fontId="19" fillId="0" borderId="10" xfId="8" applyFont="1" applyFill="1" applyBorder="1" applyAlignment="1"/>
    <xf numFmtId="0" fontId="29" fillId="0" borderId="19" xfId="0" applyFont="1" applyFill="1" applyBorder="1" applyAlignment="1" applyProtection="1">
      <alignment wrapText="1"/>
      <protection locked="0"/>
    </xf>
    <xf numFmtId="0" fontId="29" fillId="0" borderId="20" xfId="0" applyFont="1" applyBorder="1" applyAlignment="1" applyProtection="1">
      <alignment horizontal="center" wrapText="1"/>
      <protection locked="0"/>
    </xf>
    <xf numFmtId="0" fontId="29" fillId="0" borderId="21" xfId="0" applyFont="1" applyBorder="1" applyAlignment="1" applyProtection="1">
      <alignment horizontal="center" wrapText="1"/>
      <protection locked="0"/>
    </xf>
    <xf numFmtId="0" fontId="30" fillId="12" borderId="18" xfId="3" applyFont="1" applyBorder="1" applyAlignment="1" applyProtection="1">
      <alignment horizontal="center" wrapText="1"/>
      <protection locked="0"/>
    </xf>
    <xf numFmtId="0" fontId="29" fillId="19" borderId="20" xfId="0" applyFont="1" applyFill="1" applyBorder="1" applyAlignment="1" applyProtection="1">
      <alignment horizontal="center" wrapText="1"/>
      <protection locked="0"/>
    </xf>
    <xf numFmtId="0" fontId="29" fillId="19" borderId="21" xfId="0" applyFont="1" applyFill="1" applyBorder="1" applyAlignment="1" applyProtection="1">
      <alignment horizontal="center" wrapText="1"/>
      <protection locked="0"/>
    </xf>
    <xf numFmtId="0" fontId="30" fillId="12" borderId="20" xfId="3" applyFont="1" applyBorder="1" applyAlignment="1" applyProtection="1">
      <alignment horizontal="center" wrapText="1"/>
      <protection locked="0"/>
    </xf>
    <xf numFmtId="0" fontId="30" fillId="12" borderId="19" xfId="3" applyFont="1" applyBorder="1" applyAlignment="1" applyProtection="1">
      <alignment horizontal="center" wrapText="1"/>
      <protection locked="0"/>
    </xf>
    <xf numFmtId="0" fontId="31" fillId="2" borderId="18" xfId="0" applyFont="1" applyFill="1" applyBorder="1" applyAlignment="1" applyProtection="1">
      <alignment horizontal="center" wrapText="1"/>
      <protection locked="0"/>
    </xf>
    <xf numFmtId="0" fontId="31" fillId="2" borderId="20" xfId="0" applyFont="1" applyFill="1" applyBorder="1" applyAlignment="1" applyProtection="1">
      <alignment horizontal="center" wrapText="1"/>
      <protection locked="0"/>
    </xf>
    <xf numFmtId="0" fontId="31" fillId="2" borderId="21" xfId="0" applyFont="1" applyFill="1" applyBorder="1" applyAlignment="1" applyProtection="1">
      <alignment horizontal="center" wrapText="1"/>
      <protection locked="0"/>
    </xf>
    <xf numFmtId="0" fontId="29" fillId="8" borderId="19" xfId="0" applyFont="1" applyFill="1" applyBorder="1" applyAlignment="1" applyProtection="1">
      <alignment horizontal="center" wrapText="1"/>
      <protection locked="0"/>
    </xf>
    <xf numFmtId="0" fontId="29" fillId="8" borderId="20" xfId="0" applyFont="1" applyFill="1" applyBorder="1" applyAlignment="1" applyProtection="1">
      <alignment horizontal="center" wrapText="1"/>
      <protection locked="0"/>
    </xf>
    <xf numFmtId="0" fontId="32" fillId="8" borderId="20" xfId="0" applyFont="1" applyFill="1" applyBorder="1" applyAlignment="1" applyProtection="1">
      <alignment horizontal="center" wrapText="1"/>
      <protection locked="0"/>
    </xf>
    <xf numFmtId="0" fontId="32" fillId="8" borderId="21" xfId="0" applyFont="1" applyFill="1" applyBorder="1" applyAlignment="1" applyProtection="1">
      <alignment horizontal="center" wrapText="1"/>
      <protection locked="0"/>
    </xf>
    <xf numFmtId="0" fontId="29" fillId="8" borderId="21" xfId="0" applyFont="1" applyFill="1" applyBorder="1" applyAlignment="1" applyProtection="1">
      <alignment horizontal="center" wrapText="1"/>
      <protection locked="0"/>
    </xf>
    <xf numFmtId="0" fontId="29" fillId="3" borderId="19" xfId="0" applyFont="1" applyFill="1" applyBorder="1" applyAlignment="1" applyProtection="1">
      <alignment horizontal="center" wrapText="1"/>
      <protection locked="0"/>
    </xf>
    <xf numFmtId="0" fontId="29" fillId="3" borderId="20" xfId="0" applyFont="1" applyFill="1" applyBorder="1" applyAlignment="1" applyProtection="1">
      <alignment horizontal="center" wrapText="1"/>
      <protection locked="0"/>
    </xf>
    <xf numFmtId="0" fontId="29" fillId="3" borderId="21" xfId="0" applyFont="1" applyFill="1" applyBorder="1" applyAlignment="1" applyProtection="1">
      <alignment horizontal="center" wrapText="1"/>
      <protection locked="0"/>
    </xf>
    <xf numFmtId="0" fontId="32" fillId="11" borderId="19" xfId="2" applyFont="1" applyFill="1" applyBorder="1" applyAlignment="1" applyProtection="1">
      <alignment horizontal="center" wrapText="1"/>
      <protection locked="0"/>
    </xf>
    <xf numFmtId="0" fontId="32" fillId="11" borderId="20" xfId="2" applyFont="1" applyFill="1" applyBorder="1" applyAlignment="1" applyProtection="1">
      <alignment horizontal="center" wrapText="1"/>
      <protection locked="0"/>
    </xf>
    <xf numFmtId="0" fontId="32" fillId="11" borderId="21" xfId="2" applyFont="1" applyFill="1" applyBorder="1" applyAlignment="1" applyProtection="1">
      <alignment horizontal="center" wrapText="1"/>
      <protection locked="0"/>
    </xf>
    <xf numFmtId="0" fontId="29" fillId="5" borderId="19" xfId="0" applyFont="1" applyFill="1" applyBorder="1" applyAlignment="1" applyProtection="1">
      <alignment horizontal="center" wrapText="1"/>
      <protection locked="0"/>
    </xf>
    <xf numFmtId="0" fontId="29" fillId="5" borderId="20" xfId="0" applyFont="1" applyFill="1" applyBorder="1" applyAlignment="1" applyProtection="1">
      <alignment horizontal="center" wrapText="1"/>
      <protection locked="0"/>
    </xf>
    <xf numFmtId="0" fontId="29" fillId="5" borderId="21" xfId="0" applyFont="1" applyFill="1" applyBorder="1" applyAlignment="1" applyProtection="1">
      <alignment horizontal="center" wrapText="1"/>
      <protection locked="0"/>
    </xf>
    <xf numFmtId="0" fontId="29" fillId="4" borderId="19" xfId="0" applyFont="1" applyFill="1" applyBorder="1" applyAlignment="1" applyProtection="1">
      <alignment horizontal="center" wrapText="1"/>
      <protection locked="0"/>
    </xf>
    <xf numFmtId="0" fontId="29" fillId="4" borderId="20" xfId="0" applyFont="1" applyFill="1" applyBorder="1" applyAlignment="1" applyProtection="1">
      <alignment horizontal="center" wrapText="1"/>
      <protection locked="0"/>
    </xf>
    <xf numFmtId="0" fontId="29" fillId="4" borderId="21" xfId="0" applyFont="1" applyFill="1" applyBorder="1" applyAlignment="1" applyProtection="1">
      <alignment horizontal="center" wrapText="1"/>
      <protection locked="0"/>
    </xf>
    <xf numFmtId="0" fontId="29" fillId="6" borderId="19" xfId="0" applyFont="1" applyFill="1" applyBorder="1" applyAlignment="1" applyProtection="1">
      <alignment horizontal="center" wrapText="1"/>
      <protection locked="0"/>
    </xf>
    <xf numFmtId="0" fontId="29" fillId="6" borderId="20" xfId="0" applyFont="1" applyFill="1" applyBorder="1" applyAlignment="1" applyProtection="1">
      <alignment horizontal="center" wrapText="1"/>
      <protection locked="0"/>
    </xf>
    <xf numFmtId="0" fontId="32" fillId="10" borderId="19" xfId="1" applyFont="1" applyFill="1" applyBorder="1" applyAlignment="1">
      <alignment horizontal="center" wrapText="1"/>
    </xf>
    <xf numFmtId="0" fontId="32" fillId="10" borderId="20" xfId="1" applyFont="1" applyFill="1" applyBorder="1" applyAlignment="1">
      <alignment horizontal="center" wrapText="1"/>
    </xf>
    <xf numFmtId="0" fontId="32" fillId="10" borderId="20" xfId="1" applyFont="1" applyFill="1" applyBorder="1" applyAlignment="1" applyProtection="1">
      <alignment horizontal="center" wrapText="1"/>
      <protection locked="0"/>
    </xf>
    <xf numFmtId="0" fontId="32" fillId="10" borderId="21" xfId="1" applyFont="1" applyFill="1" applyBorder="1" applyAlignment="1">
      <alignment horizontal="center" wrapText="1"/>
    </xf>
    <xf numFmtId="0" fontId="29" fillId="0" borderId="0" xfId="0" applyFont="1" applyAlignment="1">
      <alignment wrapText="1"/>
    </xf>
    <xf numFmtId="0" fontId="33" fillId="0" borderId="10" xfId="0" applyFont="1" applyFill="1" applyBorder="1" applyProtection="1">
      <protection locked="0"/>
    </xf>
    <xf numFmtId="0" fontId="33" fillId="0" borderId="9" xfId="0" applyFont="1" applyBorder="1" applyAlignment="1" applyProtection="1">
      <alignment horizontal="left"/>
      <protection locked="0"/>
    </xf>
    <xf numFmtId="0" fontId="33" fillId="15" borderId="0" xfId="6" applyFont="1" applyBorder="1" applyAlignment="1" applyProtection="1">
      <alignment horizontal="center"/>
      <protection locked="0"/>
    </xf>
    <xf numFmtId="0" fontId="33" fillId="0" borderId="4" xfId="0" applyFont="1" applyBorder="1" applyAlignment="1" applyProtection="1">
      <alignment horizontal="left"/>
      <protection locked="0"/>
    </xf>
    <xf numFmtId="0" fontId="33" fillId="0" borderId="0" xfId="0" applyFont="1" applyBorder="1" applyAlignment="1" applyProtection="1">
      <alignment horizontal="center"/>
      <protection locked="0"/>
    </xf>
    <xf numFmtId="0" fontId="33" fillId="0" borderId="0" xfId="0" applyFont="1" applyBorder="1" applyAlignment="1" applyProtection="1">
      <alignment horizontal="center"/>
    </xf>
    <xf numFmtId="164" fontId="33" fillId="0" borderId="5" xfId="0" applyNumberFormat="1" applyFont="1" applyBorder="1" applyAlignment="1" applyProtection="1">
      <alignment horizontal="center"/>
      <protection locked="0"/>
    </xf>
    <xf numFmtId="164" fontId="33" fillId="0" borderId="10" xfId="0" applyNumberFormat="1" applyFont="1" applyBorder="1" applyAlignment="1" applyProtection="1">
      <alignment horizontal="center"/>
    </xf>
    <xf numFmtId="166" fontId="33" fillId="0" borderId="4" xfId="0" applyNumberFormat="1" applyFont="1" applyBorder="1" applyAlignment="1" applyProtection="1">
      <alignment horizontal="center"/>
    </xf>
    <xf numFmtId="164" fontId="33" fillId="0" borderId="0" xfId="0" applyNumberFormat="1" applyFont="1" applyBorder="1" applyAlignment="1" applyProtection="1">
      <alignment horizontal="center"/>
    </xf>
    <xf numFmtId="164" fontId="33" fillId="2" borderId="10" xfId="0" applyNumberFormat="1" applyFont="1" applyFill="1" applyBorder="1" applyAlignment="1" applyProtection="1">
      <alignment horizontal="center"/>
    </xf>
    <xf numFmtId="164" fontId="33" fillId="0" borderId="0" xfId="0" applyNumberFormat="1" applyFont="1" applyBorder="1" applyAlignment="1" applyProtection="1">
      <alignment horizontal="center"/>
      <protection locked="0"/>
    </xf>
    <xf numFmtId="164" fontId="33" fillId="8" borderId="4" xfId="0" applyNumberFormat="1" applyFont="1" applyFill="1" applyBorder="1" applyAlignment="1" applyProtection="1">
      <alignment horizontal="center"/>
      <protection locked="0"/>
    </xf>
    <xf numFmtId="164" fontId="33" fillId="0" borderId="4" xfId="0" applyNumberFormat="1" applyFont="1" applyBorder="1" applyAlignment="1" applyProtection="1">
      <alignment horizontal="center"/>
    </xf>
    <xf numFmtId="164" fontId="34" fillId="0" borderId="1" xfId="0" applyNumberFormat="1" applyFont="1" applyBorder="1" applyAlignment="1" applyProtection="1">
      <alignment horizontal="center"/>
    </xf>
    <xf numFmtId="164" fontId="34" fillId="0" borderId="3" xfId="0" applyNumberFormat="1" applyFont="1" applyBorder="1" applyAlignment="1" applyProtection="1">
      <alignment horizontal="center"/>
    </xf>
    <xf numFmtId="164" fontId="33" fillId="0" borderId="4" xfId="0" applyNumberFormat="1" applyFont="1" applyBorder="1" applyAlignment="1" applyProtection="1">
      <alignment horizontal="center"/>
      <protection locked="0"/>
    </xf>
    <xf numFmtId="164" fontId="33" fillId="0" borderId="1" xfId="0" applyNumberFormat="1" applyFont="1" applyBorder="1" applyAlignment="1" applyProtection="1">
      <alignment horizontal="center"/>
    </xf>
    <xf numFmtId="164" fontId="33" fillId="0" borderId="5" xfId="0" applyNumberFormat="1" applyFont="1" applyBorder="1" applyAlignment="1" applyProtection="1">
      <alignment horizontal="center"/>
    </xf>
    <xf numFmtId="165" fontId="33" fillId="0" borderId="0" xfId="0" applyNumberFormat="1" applyFont="1" applyBorder="1" applyAlignment="1" applyProtection="1">
      <alignment horizontal="center"/>
      <protection locked="0"/>
    </xf>
    <xf numFmtId="165" fontId="33" fillId="0" borderId="5" xfId="0" applyNumberFormat="1" applyFont="1" applyBorder="1" applyAlignment="1" applyProtection="1">
      <alignment horizontal="center"/>
      <protection locked="0"/>
    </xf>
    <xf numFmtId="0" fontId="33" fillId="0" borderId="4" xfId="0" applyFont="1" applyBorder="1" applyAlignment="1" applyProtection="1">
      <alignment horizontal="center"/>
      <protection locked="0"/>
    </xf>
    <xf numFmtId="0" fontId="33" fillId="0" borderId="5" xfId="0" applyFont="1" applyBorder="1" applyAlignment="1" applyProtection="1">
      <alignment horizontal="center"/>
      <protection locked="0"/>
    </xf>
    <xf numFmtId="0" fontId="33" fillId="0" borderId="4" xfId="0" applyFont="1" applyBorder="1" applyAlignment="1">
      <alignment horizontal="center"/>
    </xf>
    <xf numFmtId="0" fontId="33" fillId="0" borderId="0" xfId="0" applyFont="1" applyBorder="1" applyAlignment="1">
      <alignment horizontal="center"/>
    </xf>
    <xf numFmtId="0" fontId="34" fillId="0" borderId="0" xfId="0" applyFont="1" applyBorder="1" applyAlignment="1">
      <alignment horizontal="center"/>
    </xf>
    <xf numFmtId="0" fontId="35" fillId="0" borderId="0" xfId="0" applyFont="1" applyBorder="1" applyAlignment="1">
      <alignment horizontal="center"/>
    </xf>
    <xf numFmtId="0" fontId="33" fillId="0" borderId="5" xfId="0" applyFont="1" applyBorder="1" applyAlignment="1">
      <alignment horizontal="center"/>
    </xf>
    <xf numFmtId="0" fontId="33" fillId="0" borderId="0" xfId="0" applyFont="1"/>
    <xf numFmtId="0" fontId="34" fillId="0" borderId="10" xfId="0" applyFont="1" applyFill="1" applyBorder="1" applyProtection="1">
      <protection locked="0"/>
    </xf>
    <xf numFmtId="0" fontId="33" fillId="0" borderId="10" xfId="0" applyFont="1" applyBorder="1" applyAlignment="1" applyProtection="1">
      <alignment horizontal="left"/>
      <protection locked="0"/>
    </xf>
    <xf numFmtId="164" fontId="34" fillId="0" borderId="4" xfId="0" applyNumberFormat="1" applyFont="1" applyBorder="1" applyAlignment="1" applyProtection="1">
      <alignment horizontal="center"/>
    </xf>
    <xf numFmtId="164" fontId="34" fillId="0" borderId="5" xfId="0" applyNumberFormat="1" applyFont="1" applyBorder="1" applyAlignment="1" applyProtection="1">
      <alignment horizontal="center"/>
    </xf>
    <xf numFmtId="0" fontId="34" fillId="0" borderId="0" xfId="0" applyFont="1" applyBorder="1" applyAlignment="1" applyProtection="1">
      <alignment horizontal="center"/>
      <protection locked="0"/>
    </xf>
    <xf numFmtId="0" fontId="33" fillId="0" borderId="10" xfId="0" applyFont="1" applyFill="1" applyBorder="1" applyAlignment="1" applyProtection="1">
      <alignment shrinkToFit="1"/>
      <protection locked="0"/>
    </xf>
    <xf numFmtId="0" fontId="33" fillId="22" borderId="0" xfId="0" applyFont="1" applyFill="1" applyBorder="1" applyAlignment="1" applyProtection="1">
      <alignment horizontal="center"/>
      <protection locked="0"/>
    </xf>
    <xf numFmtId="164" fontId="33" fillId="8" borderId="4" xfId="0" applyNumberFormat="1" applyFont="1" applyFill="1" applyBorder="1" applyAlignment="1" applyProtection="1">
      <alignment horizontal="center"/>
    </xf>
    <xf numFmtId="164" fontId="34" fillId="0" borderId="4" xfId="0" applyNumberFormat="1" applyFont="1" applyBorder="1" applyAlignment="1" applyProtection="1">
      <alignment horizontal="center"/>
      <protection locked="0"/>
    </xf>
    <xf numFmtId="164" fontId="34" fillId="0" borderId="5" xfId="0" applyNumberFormat="1" applyFont="1" applyBorder="1" applyAlignment="1" applyProtection="1">
      <alignment horizontal="center"/>
      <protection locked="0"/>
    </xf>
    <xf numFmtId="0" fontId="33" fillId="14" borderId="0" xfId="5" applyFont="1" applyBorder="1" applyAlignment="1" applyProtection="1">
      <alignment horizontal="center"/>
      <protection locked="0"/>
    </xf>
    <xf numFmtId="0" fontId="33" fillId="0" borderId="11" xfId="0" applyFont="1" applyFill="1" applyBorder="1" applyProtection="1">
      <protection locked="0"/>
    </xf>
    <xf numFmtId="0" fontId="33" fillId="0" borderId="11" xfId="0" applyFont="1" applyBorder="1" applyAlignment="1" applyProtection="1">
      <alignment horizontal="left"/>
      <protection locked="0"/>
    </xf>
    <xf numFmtId="0" fontId="33" fillId="0" borderId="6" xfId="0" applyFont="1" applyBorder="1" applyAlignment="1" applyProtection="1">
      <alignment horizontal="left"/>
      <protection locked="0"/>
    </xf>
    <xf numFmtId="0" fontId="33" fillId="0" borderId="7" xfId="0" applyFont="1" applyBorder="1" applyAlignment="1" applyProtection="1">
      <alignment horizontal="center"/>
      <protection locked="0"/>
    </xf>
    <xf numFmtId="0" fontId="33" fillId="0" borderId="7" xfId="0" applyFont="1" applyBorder="1" applyAlignment="1" applyProtection="1">
      <alignment horizontal="center"/>
    </xf>
    <xf numFmtId="164" fontId="33" fillId="0" borderId="8" xfId="0" applyNumberFormat="1" applyFont="1" applyBorder="1" applyAlignment="1" applyProtection="1">
      <alignment horizontal="center"/>
      <protection locked="0"/>
    </xf>
    <xf numFmtId="164" fontId="33" fillId="0" borderId="11" xfId="0" applyNumberFormat="1" applyFont="1" applyBorder="1" applyAlignment="1" applyProtection="1">
      <alignment horizontal="center"/>
    </xf>
    <xf numFmtId="164" fontId="33" fillId="0" borderId="7" xfId="0" applyNumberFormat="1" applyFont="1" applyBorder="1" applyAlignment="1" applyProtection="1">
      <alignment horizontal="center"/>
    </xf>
    <xf numFmtId="164" fontId="33" fillId="2" borderId="11" xfId="0" applyNumberFormat="1" applyFont="1" applyFill="1" applyBorder="1" applyAlignment="1" applyProtection="1">
      <alignment horizontal="center"/>
    </xf>
    <xf numFmtId="164" fontId="33" fillId="0" borderId="7" xfId="0" applyNumberFormat="1" applyFont="1" applyBorder="1" applyAlignment="1" applyProtection="1">
      <alignment horizontal="center"/>
      <protection locked="0"/>
    </xf>
    <xf numFmtId="164" fontId="33" fillId="8" borderId="6" xfId="0" applyNumberFormat="1" applyFont="1" applyFill="1" applyBorder="1" applyAlignment="1" applyProtection="1">
      <alignment horizontal="center"/>
      <protection locked="0"/>
    </xf>
    <xf numFmtId="164" fontId="33" fillId="0" borderId="6" xfId="0" applyNumberFormat="1" applyFont="1" applyBorder="1" applyAlignment="1" applyProtection="1">
      <alignment horizontal="center"/>
    </xf>
    <xf numFmtId="164" fontId="34" fillId="0" borderId="6" xfId="0" applyNumberFormat="1" applyFont="1" applyBorder="1" applyAlignment="1" applyProtection="1">
      <alignment horizontal="center"/>
    </xf>
    <xf numFmtId="164" fontId="34" fillId="0" borderId="8" xfId="0" applyNumberFormat="1" applyFont="1" applyBorder="1" applyAlignment="1" applyProtection="1">
      <alignment horizontal="center"/>
    </xf>
    <xf numFmtId="164" fontId="33" fillId="0" borderId="6" xfId="0" applyNumberFormat="1" applyFont="1" applyBorder="1" applyAlignment="1" applyProtection="1">
      <alignment horizontal="center"/>
      <protection locked="0"/>
    </xf>
    <xf numFmtId="164" fontId="33" fillId="0" borderId="8" xfId="0" applyNumberFormat="1" applyFont="1" applyBorder="1" applyAlignment="1" applyProtection="1">
      <alignment horizontal="center"/>
    </xf>
    <xf numFmtId="165" fontId="33" fillId="0" borderId="7" xfId="0" applyNumberFormat="1" applyFont="1" applyBorder="1" applyAlignment="1" applyProtection="1">
      <alignment horizontal="center"/>
      <protection locked="0"/>
    </xf>
    <xf numFmtId="165" fontId="33" fillId="0" borderId="8" xfId="0" applyNumberFormat="1" applyFont="1" applyBorder="1" applyAlignment="1" applyProtection="1">
      <alignment horizontal="center"/>
      <protection locked="0"/>
    </xf>
    <xf numFmtId="0" fontId="33" fillId="0" borderId="6" xfId="0" applyFont="1" applyBorder="1" applyAlignment="1" applyProtection="1">
      <alignment horizontal="center"/>
      <protection locked="0"/>
    </xf>
    <xf numFmtId="0" fontId="33" fillId="0" borderId="8" xfId="0" applyFont="1" applyBorder="1" applyAlignment="1" applyProtection="1">
      <alignment horizontal="center"/>
      <protection locked="0"/>
    </xf>
    <xf numFmtId="0" fontId="33" fillId="0" borderId="6" xfId="0" applyFont="1" applyBorder="1" applyAlignment="1">
      <alignment horizontal="center"/>
    </xf>
    <xf numFmtId="0" fontId="33" fillId="0" borderId="7" xfId="0" applyFont="1" applyBorder="1" applyAlignment="1">
      <alignment horizontal="center"/>
    </xf>
    <xf numFmtId="0" fontId="34" fillId="0" borderId="7" xfId="0" applyFont="1" applyBorder="1" applyAlignment="1">
      <alignment horizontal="center"/>
    </xf>
    <xf numFmtId="0" fontId="35" fillId="0" borderId="7" xfId="0" applyFont="1" applyBorder="1" applyAlignment="1">
      <alignment horizontal="center"/>
    </xf>
    <xf numFmtId="0" fontId="33" fillId="0" borderId="8" xfId="0" applyFont="1" applyBorder="1" applyAlignment="1">
      <alignment horizontal="center"/>
    </xf>
    <xf numFmtId="0" fontId="33" fillId="0" borderId="9" xfId="0" applyFont="1" applyFill="1" applyBorder="1" applyAlignment="1" applyProtection="1">
      <alignment shrinkToFit="1"/>
      <protection locked="0"/>
    </xf>
    <xf numFmtId="0" fontId="33" fillId="22" borderId="2" xfId="0" applyFont="1" applyFill="1" applyBorder="1" applyAlignment="1" applyProtection="1">
      <alignment horizontal="center"/>
      <protection locked="0"/>
    </xf>
    <xf numFmtId="0" fontId="33" fillId="0" borderId="0" xfId="0" applyFont="1" applyBorder="1" applyAlignment="1" applyProtection="1">
      <alignment horizontal="left"/>
      <protection locked="0"/>
    </xf>
    <xf numFmtId="0" fontId="33" fillId="0" borderId="2" xfId="0" applyFont="1" applyBorder="1" applyAlignment="1" applyProtection="1">
      <alignment horizontal="center"/>
      <protection locked="0"/>
    </xf>
    <xf numFmtId="0" fontId="33" fillId="0" borderId="1" xfId="0" applyFont="1" applyBorder="1" applyAlignment="1" applyProtection="1">
      <alignment horizontal="center"/>
      <protection locked="0"/>
    </xf>
    <xf numFmtId="0" fontId="33" fillId="0" borderId="3" xfId="0" applyFont="1" applyBorder="1" applyAlignment="1" applyProtection="1">
      <alignment horizontal="center"/>
      <protection locked="0"/>
    </xf>
    <xf numFmtId="0" fontId="33" fillId="0" borderId="0" xfId="0" applyFont="1" applyFill="1"/>
    <xf numFmtId="0" fontId="33" fillId="0" borderId="0" xfId="0" applyFont="1" applyFill="1" applyBorder="1" applyAlignment="1" applyProtection="1">
      <alignment horizontal="center"/>
      <protection locked="0"/>
    </xf>
    <xf numFmtId="0" fontId="33" fillId="0" borderId="4" xfId="0" applyFont="1" applyFill="1" applyBorder="1" applyAlignment="1" applyProtection="1">
      <alignment horizontal="center"/>
      <protection locked="0"/>
    </xf>
    <xf numFmtId="0" fontId="33" fillId="0" borderId="5" xfId="0" applyFont="1" applyFill="1" applyBorder="1" applyAlignment="1" applyProtection="1">
      <alignment horizontal="center"/>
      <protection locked="0"/>
    </xf>
    <xf numFmtId="0" fontId="35" fillId="0" borderId="4" xfId="0" applyFont="1" applyBorder="1" applyAlignment="1">
      <alignment horizontal="center"/>
    </xf>
    <xf numFmtId="0" fontId="33" fillId="17" borderId="0" xfId="0" applyFont="1" applyFill="1" applyBorder="1" applyAlignment="1" applyProtection="1">
      <alignment horizontal="center"/>
      <protection locked="0"/>
    </xf>
    <xf numFmtId="0" fontId="36" fillId="0" borderId="10" xfId="8" applyFont="1" applyFill="1" applyBorder="1" applyAlignment="1">
      <alignment horizontal="left" wrapText="1"/>
    </xf>
    <xf numFmtId="0" fontId="35" fillId="0" borderId="5" xfId="0" applyFont="1" applyBorder="1" applyAlignment="1">
      <alignment horizontal="center"/>
    </xf>
    <xf numFmtId="0" fontId="33" fillId="16" borderId="0" xfId="7" applyFont="1" applyBorder="1" applyAlignment="1" applyProtection="1">
      <alignment horizontal="center"/>
      <protection locked="0"/>
    </xf>
    <xf numFmtId="0" fontId="34" fillId="22" borderId="0" xfId="4" applyFont="1" applyFill="1" applyBorder="1" applyAlignment="1" applyProtection="1">
      <alignment horizontal="center"/>
      <protection locked="0"/>
    </xf>
    <xf numFmtId="0" fontId="35" fillId="0" borderId="6" xfId="0" applyFont="1" applyBorder="1" applyAlignment="1">
      <alignment horizontal="center"/>
    </xf>
    <xf numFmtId="0" fontId="33" fillId="0" borderId="1" xfId="0" applyFont="1" applyBorder="1" applyAlignment="1" applyProtection="1">
      <alignment horizontal="left"/>
      <protection locked="0"/>
    </xf>
    <xf numFmtId="0" fontId="33" fillId="0" borderId="31" xfId="0" applyFont="1" applyFill="1" applyBorder="1" applyAlignment="1" applyProtection="1">
      <alignment shrinkToFit="1"/>
      <protection locked="0"/>
    </xf>
    <xf numFmtId="165" fontId="37" fillId="0" borderId="5" xfId="0" applyNumberFormat="1" applyFont="1" applyBorder="1" applyAlignment="1" applyProtection="1">
      <alignment horizontal="center"/>
      <protection locked="0"/>
    </xf>
    <xf numFmtId="0" fontId="33" fillId="0" borderId="9" xfId="0" applyFont="1" applyFill="1" applyBorder="1" applyProtection="1">
      <protection locked="0"/>
    </xf>
    <xf numFmtId="0" fontId="33" fillId="14" borderId="2" xfId="5" applyFont="1" applyBorder="1" applyAlignment="1" applyProtection="1">
      <alignment horizontal="center"/>
      <protection locked="0"/>
    </xf>
    <xf numFmtId="164" fontId="33" fillId="0" borderId="2" xfId="0" applyNumberFormat="1" applyFont="1" applyBorder="1" applyAlignment="1" applyProtection="1">
      <alignment horizontal="center"/>
      <protection locked="0"/>
    </xf>
    <xf numFmtId="164" fontId="33" fillId="0" borderId="1" xfId="0" applyNumberFormat="1" applyFont="1" applyBorder="1" applyAlignment="1" applyProtection="1">
      <alignment horizontal="center"/>
      <protection locked="0"/>
    </xf>
    <xf numFmtId="164" fontId="33" fillId="0" borderId="3" xfId="0" applyNumberFormat="1" applyFont="1" applyBorder="1" applyAlignment="1" applyProtection="1">
      <alignment horizontal="center"/>
      <protection locked="0"/>
    </xf>
    <xf numFmtId="165" fontId="33" fillId="0" borderId="2" xfId="0" applyNumberFormat="1" applyFont="1" applyBorder="1" applyAlignment="1" applyProtection="1">
      <alignment horizontal="center"/>
      <protection locked="0"/>
    </xf>
    <xf numFmtId="165" fontId="33" fillId="0" borderId="3" xfId="0" applyNumberFormat="1" applyFont="1" applyBorder="1" applyAlignment="1" applyProtection="1">
      <alignment horizontal="center"/>
      <protection locked="0"/>
    </xf>
    <xf numFmtId="0" fontId="33" fillId="0" borderId="0" xfId="0" applyFont="1" applyFill="1" applyBorder="1" applyAlignment="1" applyProtection="1">
      <alignment shrinkToFit="1"/>
      <protection locked="0"/>
    </xf>
    <xf numFmtId="164" fontId="33" fillId="8" borderId="10" xfId="0" applyNumberFormat="1" applyFont="1" applyFill="1" applyBorder="1" applyAlignment="1" applyProtection="1">
      <alignment horizontal="center"/>
    </xf>
    <xf numFmtId="164" fontId="34" fillId="0" borderId="0" xfId="0" applyNumberFormat="1" applyFont="1" applyBorder="1" applyAlignment="1" applyProtection="1">
      <alignment horizontal="center"/>
      <protection locked="0"/>
    </xf>
    <xf numFmtId="0" fontId="33" fillId="0" borderId="0" xfId="0" applyFont="1" applyBorder="1"/>
    <xf numFmtId="0" fontId="33" fillId="0" borderId="0" xfId="0" applyFont="1" applyFill="1" applyBorder="1" applyProtection="1">
      <protection locked="0"/>
    </xf>
    <xf numFmtId="164" fontId="33" fillId="8" borderId="10" xfId="0" applyNumberFormat="1" applyFont="1" applyFill="1" applyBorder="1" applyAlignment="1" applyProtection="1">
      <alignment horizontal="center"/>
      <protection locked="0"/>
    </xf>
    <xf numFmtId="164" fontId="34" fillId="0" borderId="0" xfId="0" applyNumberFormat="1" applyFont="1" applyBorder="1" applyAlignment="1" applyProtection="1">
      <alignment horizontal="center"/>
    </xf>
    <xf numFmtId="0" fontId="33" fillId="0" borderId="0" xfId="0" applyFont="1" applyBorder="1" applyProtection="1">
      <protection locked="0"/>
    </xf>
    <xf numFmtId="166" fontId="33" fillId="0" borderId="0" xfId="0" applyNumberFormat="1" applyFont="1" applyBorder="1" applyAlignment="1" applyProtection="1">
      <alignment horizontal="center"/>
      <protection locked="0"/>
    </xf>
    <xf numFmtId="0" fontId="35" fillId="0" borderId="0" xfId="0" applyFont="1" applyBorder="1" applyAlignment="1" applyProtection="1">
      <alignment horizontal="center"/>
      <protection locked="0"/>
    </xf>
    <xf numFmtId="0" fontId="35" fillId="0" borderId="5" xfId="0" applyFont="1" applyBorder="1" applyAlignment="1" applyProtection="1">
      <alignment horizontal="center"/>
      <protection locked="0"/>
    </xf>
    <xf numFmtId="0" fontId="33" fillId="0" borderId="5" xfId="0" applyNumberFormat="1" applyFont="1" applyBorder="1" applyAlignment="1">
      <alignment horizontal="center"/>
    </xf>
    <xf numFmtId="165" fontId="35" fillId="0" borderId="0" xfId="0" applyNumberFormat="1" applyFont="1" applyBorder="1" applyAlignment="1" applyProtection="1">
      <alignment horizontal="center"/>
      <protection locked="0"/>
    </xf>
    <xf numFmtId="0" fontId="35" fillId="0" borderId="5" xfId="0" applyNumberFormat="1" applyFont="1" applyBorder="1" applyAlignment="1">
      <alignment horizontal="center"/>
    </xf>
    <xf numFmtId="0" fontId="33" fillId="0" borderId="7" xfId="0" applyFont="1" applyBorder="1" applyAlignment="1" applyProtection="1">
      <alignment horizontal="left"/>
      <protection locked="0"/>
    </xf>
    <xf numFmtId="166" fontId="33" fillId="0" borderId="6" xfId="0" applyNumberFormat="1" applyFont="1" applyBorder="1" applyAlignment="1" applyProtection="1">
      <alignment horizontal="center"/>
    </xf>
    <xf numFmtId="164" fontId="34" fillId="0" borderId="7" xfId="0" applyNumberFormat="1" applyFont="1" applyBorder="1" applyAlignment="1" applyProtection="1">
      <alignment horizontal="center"/>
    </xf>
    <xf numFmtId="0" fontId="33" fillId="0" borderId="8" xfId="0" applyNumberFormat="1" applyFont="1" applyBorder="1" applyAlignment="1">
      <alignment horizontal="center"/>
    </xf>
    <xf numFmtId="0" fontId="34" fillId="0" borderId="7" xfId="0" applyFont="1" applyBorder="1" applyAlignment="1" applyProtection="1">
      <alignment horizontal="center"/>
      <protection locked="0"/>
    </xf>
    <xf numFmtId="0" fontId="33" fillId="0" borderId="0" xfId="0" applyFont="1" applyFill="1" applyProtection="1">
      <protection locked="0"/>
    </xf>
    <xf numFmtId="0" fontId="33" fillId="0" borderId="0" xfId="0" applyFont="1" applyAlignment="1" applyProtection="1">
      <alignment horizontal="left"/>
      <protection locked="0"/>
    </xf>
    <xf numFmtId="0" fontId="33" fillId="0" borderId="0" xfId="0" applyFont="1" applyAlignment="1" applyProtection="1">
      <alignment horizontal="center"/>
      <protection locked="0"/>
    </xf>
    <xf numFmtId="0" fontId="34" fillId="0" borderId="0" xfId="0" applyFont="1" applyAlignment="1" applyProtection="1">
      <alignment horizontal="center"/>
      <protection locked="0"/>
    </xf>
    <xf numFmtId="0" fontId="33" fillId="0" borderId="0" xfId="0" applyFont="1" applyAlignment="1">
      <alignment horizontal="center"/>
    </xf>
    <xf numFmtId="0" fontId="9" fillId="15" borderId="7" xfId="6" applyBorder="1" applyAlignment="1" applyProtection="1">
      <alignment horizontal="center"/>
      <protection locked="0"/>
    </xf>
    <xf numFmtId="0" fontId="9" fillId="14" borderId="7" xfId="5" applyBorder="1" applyAlignment="1" applyProtection="1">
      <alignment horizontal="center"/>
      <protection locked="0"/>
    </xf>
    <xf numFmtId="165" fontId="21" fillId="0" borderId="7" xfId="0" applyNumberFormat="1" applyFont="1" applyBorder="1" applyAlignment="1" applyProtection="1">
      <alignment horizontal="center"/>
      <protection locked="0"/>
    </xf>
    <xf numFmtId="165" fontId="21" fillId="0" borderId="8" xfId="0" applyNumberFormat="1" applyFont="1" applyBorder="1" applyAlignment="1">
      <alignment horizontal="center"/>
    </xf>
    <xf numFmtId="165" fontId="0" fillId="0" borderId="1" xfId="0" applyNumberFormat="1" applyFont="1" applyBorder="1" applyAlignment="1" applyProtection="1">
      <alignment horizontal="center"/>
      <protection locked="0"/>
    </xf>
    <xf numFmtId="165" fontId="0" fillId="0" borderId="4" xfId="0" applyNumberFormat="1" applyFont="1" applyBorder="1" applyAlignment="1" applyProtection="1">
      <alignment horizontal="center"/>
      <protection locked="0"/>
    </xf>
    <xf numFmtId="165" fontId="21" fillId="0" borderId="4" xfId="0" applyNumberFormat="1" applyFont="1" applyBorder="1" applyAlignment="1" applyProtection="1">
      <alignment horizontal="center"/>
      <protection locked="0"/>
    </xf>
    <xf numFmtId="165" fontId="0" fillId="0" borderId="6" xfId="0" applyNumberFormat="1" applyFont="1" applyBorder="1" applyAlignment="1" applyProtection="1">
      <alignment horizontal="center"/>
      <protection locked="0"/>
    </xf>
    <xf numFmtId="0" fontId="9" fillId="14" borderId="10" xfId="5" applyBorder="1" applyAlignment="1" applyProtection="1">
      <alignment horizontal="center"/>
      <protection locked="0"/>
    </xf>
    <xf numFmtId="0" fontId="0" fillId="22" borderId="10" xfId="0" applyFont="1" applyFill="1" applyBorder="1" applyAlignment="1" applyProtection="1">
      <alignment horizontal="center"/>
      <protection locked="0"/>
    </xf>
    <xf numFmtId="0" fontId="0" fillId="17" borderId="10" xfId="0" applyFont="1" applyFill="1" applyBorder="1" applyAlignment="1" applyProtection="1">
      <alignment horizontal="center"/>
      <protection locked="0"/>
    </xf>
    <xf numFmtId="0" fontId="9" fillId="16" borderId="11" xfId="7" applyBorder="1" applyAlignment="1" applyProtection="1">
      <alignment horizontal="center"/>
      <protection locked="0"/>
    </xf>
    <xf numFmtId="0" fontId="19" fillId="0" borderId="11" xfId="8" applyFont="1" applyFill="1" applyBorder="1" applyAlignment="1"/>
    <xf numFmtId="0" fontId="33" fillId="0" borderId="7" xfId="0" applyFont="1" applyFill="1" applyBorder="1" applyAlignment="1" applyProtection="1">
      <alignment shrinkToFit="1"/>
      <protection locked="0"/>
    </xf>
    <xf numFmtId="0" fontId="33" fillId="0" borderId="31" xfId="0" applyFont="1" applyFill="1" applyBorder="1" applyProtection="1">
      <protection locked="0"/>
    </xf>
    <xf numFmtId="0" fontId="33" fillId="0" borderId="10" xfId="0" applyFont="1" applyFill="1" applyBorder="1" applyAlignment="1" applyProtection="1">
      <alignment horizontal="left"/>
      <protection locked="0"/>
    </xf>
    <xf numFmtId="0" fontId="34" fillId="22" borderId="7" xfId="4" applyFont="1" applyFill="1" applyBorder="1" applyAlignment="1" applyProtection="1">
      <alignment horizontal="center"/>
      <protection locked="0"/>
    </xf>
    <xf numFmtId="0" fontId="33" fillId="22" borderId="7" xfId="0" applyFont="1" applyFill="1" applyBorder="1" applyAlignment="1" applyProtection="1">
      <alignment horizontal="center"/>
      <protection locked="0"/>
    </xf>
    <xf numFmtId="164" fontId="33" fillId="8" borderId="11" xfId="0" applyNumberFormat="1" applyFont="1" applyFill="1" applyBorder="1" applyAlignment="1" applyProtection="1">
      <alignment horizontal="center"/>
    </xf>
    <xf numFmtId="0" fontId="26" fillId="0" borderId="8" xfId="0" applyNumberFormat="1" applyFont="1" applyBorder="1" applyAlignment="1">
      <alignment horizontal="center"/>
    </xf>
    <xf numFmtId="0" fontId="26" fillId="0" borderId="3" xfId="0" applyNumberFormat="1" applyFont="1" applyBorder="1" applyAlignment="1">
      <alignment horizontal="center"/>
    </xf>
    <xf numFmtId="0" fontId="33" fillId="17" borderId="2" xfId="0" applyFont="1" applyFill="1" applyBorder="1" applyAlignment="1" applyProtection="1">
      <alignment horizontal="center"/>
      <protection locked="0"/>
    </xf>
    <xf numFmtId="0" fontId="9" fillId="15" borderId="2" xfId="6" applyBorder="1" applyAlignment="1" applyProtection="1">
      <alignment horizontal="center"/>
      <protection locked="0"/>
    </xf>
    <xf numFmtId="0" fontId="38" fillId="0" borderId="19" xfId="0" applyFont="1" applyFill="1" applyBorder="1" applyAlignment="1" applyProtection="1">
      <alignment wrapText="1"/>
      <protection locked="0"/>
    </xf>
    <xf numFmtId="0" fontId="38" fillId="0" borderId="20" xfId="0" applyFont="1" applyBorder="1" applyAlignment="1" applyProtection="1">
      <alignment horizontal="center" wrapText="1"/>
      <protection locked="0"/>
    </xf>
    <xf numFmtId="0" fontId="38" fillId="0" borderId="21" xfId="0" applyFont="1" applyBorder="1" applyAlignment="1" applyProtection="1">
      <alignment horizontal="center" wrapText="1"/>
      <protection locked="0"/>
    </xf>
    <xf numFmtId="0" fontId="39" fillId="12" borderId="18" xfId="3" applyFont="1" applyBorder="1" applyAlignment="1" applyProtection="1">
      <alignment horizontal="center" wrapText="1"/>
      <protection locked="0"/>
    </xf>
    <xf numFmtId="0" fontId="38" fillId="19" borderId="20" xfId="0" applyFont="1" applyFill="1" applyBorder="1" applyAlignment="1" applyProtection="1">
      <alignment horizontal="center" wrapText="1"/>
      <protection locked="0"/>
    </xf>
    <xf numFmtId="0" fontId="38" fillId="19" borderId="21" xfId="0" applyFont="1" applyFill="1" applyBorder="1" applyAlignment="1" applyProtection="1">
      <alignment horizontal="center" wrapText="1"/>
      <protection locked="0"/>
    </xf>
    <xf numFmtId="0" fontId="39" fillId="12" borderId="20" xfId="3" applyFont="1" applyBorder="1" applyAlignment="1" applyProtection="1">
      <alignment horizontal="center" wrapText="1"/>
      <protection locked="0"/>
    </xf>
    <xf numFmtId="0" fontId="39" fillId="12" borderId="19" xfId="3" applyFont="1" applyBorder="1" applyAlignment="1" applyProtection="1">
      <alignment horizontal="center" wrapText="1"/>
      <protection locked="0"/>
    </xf>
    <xf numFmtId="0" fontId="40" fillId="2" borderId="18" xfId="0" applyFont="1" applyFill="1" applyBorder="1" applyAlignment="1" applyProtection="1">
      <alignment horizontal="center" wrapText="1"/>
      <protection locked="0"/>
    </xf>
    <xf numFmtId="0" fontId="40" fillId="2" borderId="20" xfId="0" applyFont="1" applyFill="1" applyBorder="1" applyAlignment="1" applyProtection="1">
      <alignment horizontal="center" wrapText="1"/>
      <protection locked="0"/>
    </xf>
    <xf numFmtId="0" fontId="40" fillId="2" borderId="21" xfId="0" applyFont="1" applyFill="1" applyBorder="1" applyAlignment="1" applyProtection="1">
      <alignment horizontal="center" wrapText="1"/>
      <protection locked="0"/>
    </xf>
    <xf numFmtId="0" fontId="38" fillId="8" borderId="19" xfId="0" applyFont="1" applyFill="1" applyBorder="1" applyAlignment="1" applyProtection="1">
      <alignment horizontal="center" wrapText="1"/>
      <protection locked="0"/>
    </xf>
    <xf numFmtId="0" fontId="38" fillId="8" borderId="20" xfId="0" applyFont="1" applyFill="1" applyBorder="1" applyAlignment="1" applyProtection="1">
      <alignment horizontal="center" wrapText="1"/>
      <protection locked="0"/>
    </xf>
    <xf numFmtId="0" fontId="38" fillId="8" borderId="21" xfId="0" applyFont="1" applyFill="1" applyBorder="1" applyAlignment="1" applyProtection="1">
      <alignment horizontal="center" wrapText="1"/>
      <protection locked="0"/>
    </xf>
    <xf numFmtId="0" fontId="38" fillId="3" borderId="19" xfId="0" applyFont="1" applyFill="1" applyBorder="1" applyAlignment="1" applyProtection="1">
      <alignment horizontal="center" wrapText="1"/>
      <protection locked="0"/>
    </xf>
    <xf numFmtId="0" fontId="38" fillId="3" borderId="20" xfId="0" applyFont="1" applyFill="1" applyBorder="1" applyAlignment="1" applyProtection="1">
      <alignment horizontal="center" wrapText="1"/>
      <protection locked="0"/>
    </xf>
    <xf numFmtId="0" fontId="38" fillId="3" borderId="21" xfId="0" applyFont="1" applyFill="1" applyBorder="1" applyAlignment="1" applyProtection="1">
      <alignment horizontal="center" wrapText="1"/>
      <protection locked="0"/>
    </xf>
    <xf numFmtId="0" fontId="41" fillId="11" borderId="19" xfId="2" applyFont="1" applyFill="1" applyBorder="1" applyAlignment="1" applyProtection="1">
      <alignment horizontal="center" wrapText="1"/>
      <protection locked="0"/>
    </xf>
    <xf numFmtId="0" fontId="41" fillId="11" borderId="20" xfId="2" applyFont="1" applyFill="1" applyBorder="1" applyAlignment="1" applyProtection="1">
      <alignment horizontal="center" wrapText="1"/>
      <protection locked="0"/>
    </xf>
    <xf numFmtId="0" fontId="41" fillId="11" borderId="21" xfId="2" applyFont="1" applyFill="1" applyBorder="1" applyAlignment="1" applyProtection="1">
      <alignment horizontal="center" wrapText="1"/>
      <protection locked="0"/>
    </xf>
    <xf numFmtId="0" fontId="38" fillId="5" borderId="19" xfId="0" applyFont="1" applyFill="1" applyBorder="1" applyAlignment="1" applyProtection="1">
      <alignment horizontal="center" wrapText="1"/>
      <protection locked="0"/>
    </xf>
    <xf numFmtId="0" fontId="38" fillId="5" borderId="20" xfId="0" applyFont="1" applyFill="1" applyBorder="1" applyAlignment="1" applyProtection="1">
      <alignment horizontal="center" wrapText="1"/>
      <protection locked="0"/>
    </xf>
    <xf numFmtId="0" fontId="38" fillId="5" borderId="21" xfId="0" applyFont="1" applyFill="1" applyBorder="1" applyAlignment="1" applyProtection="1">
      <alignment horizontal="center" wrapText="1"/>
      <protection locked="0"/>
    </xf>
    <xf numFmtId="0" fontId="38" fillId="4" borderId="19" xfId="0" applyFont="1" applyFill="1" applyBorder="1" applyAlignment="1" applyProtection="1">
      <alignment horizontal="center" wrapText="1"/>
      <protection locked="0"/>
    </xf>
    <xf numFmtId="0" fontId="38" fillId="4" borderId="20" xfId="0" applyFont="1" applyFill="1" applyBorder="1" applyAlignment="1" applyProtection="1">
      <alignment horizontal="center" wrapText="1"/>
      <protection locked="0"/>
    </xf>
    <xf numFmtId="0" fontId="38" fillId="4" borderId="21" xfId="0" applyFont="1" applyFill="1" applyBorder="1" applyAlignment="1" applyProtection="1">
      <alignment horizontal="center" wrapText="1"/>
      <protection locked="0"/>
    </xf>
    <xf numFmtId="0" fontId="38" fillId="6" borderId="19" xfId="0" applyFont="1" applyFill="1" applyBorder="1" applyAlignment="1" applyProtection="1">
      <alignment horizontal="center" wrapText="1"/>
      <protection locked="0"/>
    </xf>
    <xf numFmtId="0" fontId="38" fillId="6" borderId="20" xfId="0" applyFont="1" applyFill="1" applyBorder="1" applyAlignment="1" applyProtection="1">
      <alignment horizontal="center" wrapText="1"/>
      <protection locked="0"/>
    </xf>
    <xf numFmtId="0" fontId="41" fillId="10" borderId="19" xfId="1" applyFont="1" applyFill="1" applyBorder="1" applyAlignment="1">
      <alignment horizontal="center" wrapText="1"/>
    </xf>
    <xf numFmtId="0" fontId="41" fillId="10" borderId="20" xfId="1" applyFont="1" applyFill="1" applyBorder="1" applyAlignment="1">
      <alignment horizontal="center" wrapText="1"/>
    </xf>
    <xf numFmtId="0" fontId="41" fillId="10" borderId="20" xfId="1" applyFont="1" applyFill="1" applyBorder="1" applyAlignment="1" applyProtection="1">
      <alignment horizontal="center" wrapText="1"/>
      <protection locked="0"/>
    </xf>
    <xf numFmtId="0" fontId="41" fillId="10" borderId="21" xfId="1" applyFont="1" applyFill="1" applyBorder="1" applyAlignment="1">
      <alignment horizontal="center" wrapText="1"/>
    </xf>
    <xf numFmtId="0" fontId="38" fillId="0" borderId="0" xfId="0" applyFont="1" applyAlignment="1">
      <alignment wrapText="1"/>
    </xf>
    <xf numFmtId="0" fontId="42" fillId="0" borderId="5" xfId="0" applyFont="1" applyFill="1" applyBorder="1" applyAlignment="1" applyProtection="1">
      <alignment shrinkToFit="1"/>
      <protection locked="0"/>
    </xf>
    <xf numFmtId="0" fontId="42" fillId="0" borderId="4" xfId="0" applyFont="1" applyBorder="1" applyAlignment="1" applyProtection="1">
      <alignment horizontal="left"/>
      <protection locked="0"/>
    </xf>
    <xf numFmtId="0" fontId="42" fillId="15" borderId="0" xfId="6" applyFont="1" applyBorder="1" applyAlignment="1" applyProtection="1">
      <alignment horizontal="center"/>
      <protection locked="0"/>
    </xf>
    <xf numFmtId="0" fontId="42" fillId="0" borderId="0" xfId="0" applyFont="1" applyBorder="1" applyAlignment="1" applyProtection="1">
      <alignment horizontal="center"/>
    </xf>
    <xf numFmtId="164" fontId="42" fillId="0" borderId="5" xfId="0" applyNumberFormat="1" applyFont="1" applyBorder="1" applyAlignment="1" applyProtection="1">
      <alignment horizontal="center"/>
    </xf>
    <xf numFmtId="164" fontId="42" fillId="0" borderId="10" xfId="0" applyNumberFormat="1" applyFont="1" applyBorder="1" applyAlignment="1" applyProtection="1">
      <alignment horizontal="center"/>
    </xf>
    <xf numFmtId="166" fontId="42" fillId="0" borderId="4" xfId="0" applyNumberFormat="1" applyFont="1" applyBorder="1" applyAlignment="1" applyProtection="1">
      <alignment horizontal="center"/>
    </xf>
    <xf numFmtId="164" fontId="42" fillId="0" borderId="0" xfId="0" applyNumberFormat="1" applyFont="1" applyBorder="1" applyAlignment="1" applyProtection="1">
      <alignment horizontal="center"/>
    </xf>
    <xf numFmtId="164" fontId="42" fillId="2" borderId="10" xfId="0" applyNumberFormat="1" applyFont="1" applyFill="1" applyBorder="1" applyAlignment="1" applyProtection="1">
      <alignment horizontal="center"/>
    </xf>
    <xf numFmtId="164" fontId="42" fillId="8" borderId="10" xfId="0" applyNumberFormat="1" applyFont="1" applyFill="1" applyBorder="1" applyAlignment="1" applyProtection="1">
      <alignment horizontal="center"/>
    </xf>
    <xf numFmtId="164" fontId="42" fillId="0" borderId="4" xfId="0" applyNumberFormat="1" applyFont="1" applyBorder="1" applyAlignment="1" applyProtection="1">
      <alignment horizontal="center"/>
    </xf>
    <xf numFmtId="164" fontId="42" fillId="0" borderId="1" xfId="0" applyNumberFormat="1" applyFont="1" applyBorder="1" applyAlignment="1" applyProtection="1">
      <alignment horizontal="center"/>
    </xf>
    <xf numFmtId="164" fontId="42" fillId="0" borderId="3" xfId="0" applyNumberFormat="1" applyFont="1" applyBorder="1" applyAlignment="1" applyProtection="1">
      <alignment horizontal="center"/>
    </xf>
    <xf numFmtId="165" fontId="42" fillId="0" borderId="0" xfId="0" applyNumberFormat="1" applyFont="1" applyBorder="1" applyAlignment="1" applyProtection="1">
      <alignment horizontal="center"/>
      <protection locked="0"/>
    </xf>
    <xf numFmtId="164" fontId="42" fillId="0" borderId="0" xfId="0" applyNumberFormat="1" applyFont="1" applyBorder="1" applyAlignment="1" applyProtection="1">
      <alignment horizontal="center"/>
      <protection locked="0"/>
    </xf>
    <xf numFmtId="0" fontId="42" fillId="0" borderId="0" xfId="0" applyFont="1" applyFill="1" applyBorder="1" applyAlignment="1" applyProtection="1">
      <alignment horizontal="center"/>
      <protection locked="0"/>
    </xf>
    <xf numFmtId="165" fontId="42" fillId="0" borderId="5" xfId="0" applyNumberFormat="1" applyFont="1" applyBorder="1" applyAlignment="1" applyProtection="1">
      <alignment horizontal="center"/>
      <protection locked="0"/>
    </xf>
    <xf numFmtId="0" fontId="42" fillId="0" borderId="4" xfId="0" applyFont="1" applyBorder="1" applyAlignment="1" applyProtection="1">
      <alignment horizontal="center"/>
      <protection locked="0"/>
    </xf>
    <xf numFmtId="0" fontId="42" fillId="0" borderId="0" xfId="0" applyFont="1" applyBorder="1" applyAlignment="1" applyProtection="1">
      <alignment horizontal="center"/>
      <protection locked="0"/>
    </xf>
    <xf numFmtId="0" fontId="42" fillId="0" borderId="5" xfId="0" applyFont="1" applyBorder="1" applyAlignment="1" applyProtection="1">
      <alignment horizontal="center"/>
      <protection locked="0"/>
    </xf>
    <xf numFmtId="0" fontId="42" fillId="0" borderId="4" xfId="0" applyFont="1" applyBorder="1" applyAlignment="1">
      <alignment horizontal="center"/>
    </xf>
    <xf numFmtId="0" fontId="42" fillId="0" borderId="0" xfId="0" applyFont="1" applyBorder="1" applyAlignment="1">
      <alignment horizontal="center"/>
    </xf>
    <xf numFmtId="0" fontId="43" fillId="0" borderId="0" xfId="0" applyFont="1" applyBorder="1" applyAlignment="1">
      <alignment horizontal="center"/>
    </xf>
    <xf numFmtId="0" fontId="42" fillId="0" borderId="5" xfId="0" applyFont="1" applyBorder="1" applyAlignment="1">
      <alignment horizontal="center"/>
    </xf>
    <xf numFmtId="0" fontId="42" fillId="0" borderId="1" xfId="0" applyFont="1" applyBorder="1" applyAlignment="1" applyProtection="1">
      <alignment horizontal="center"/>
      <protection locked="0"/>
    </xf>
    <xf numFmtId="0" fontId="42" fillId="0" borderId="0" xfId="0" applyFont="1"/>
    <xf numFmtId="164" fontId="42" fillId="0" borderId="4" xfId="0" applyNumberFormat="1" applyFont="1" applyBorder="1" applyAlignment="1" applyProtection="1">
      <alignment horizontal="center"/>
      <protection locked="0"/>
    </xf>
    <xf numFmtId="0" fontId="42" fillId="14" borderId="0" xfId="5" applyFont="1" applyBorder="1" applyAlignment="1" applyProtection="1">
      <alignment horizontal="center"/>
      <protection locked="0"/>
    </xf>
    <xf numFmtId="0" fontId="42" fillId="0" borderId="6" xfId="0" applyFont="1" applyBorder="1" applyAlignment="1" applyProtection="1">
      <alignment horizontal="left"/>
      <protection locked="0"/>
    </xf>
    <xf numFmtId="0" fontId="42" fillId="0" borderId="7" xfId="0" applyFont="1" applyBorder="1" applyAlignment="1" applyProtection="1">
      <alignment horizontal="center"/>
    </xf>
    <xf numFmtId="164" fontId="42" fillId="0" borderId="11" xfId="0" applyNumberFormat="1" applyFont="1" applyBorder="1" applyAlignment="1" applyProtection="1">
      <alignment horizontal="center"/>
    </xf>
    <xf numFmtId="164" fontId="42" fillId="0" borderId="6" xfId="0" applyNumberFormat="1" applyFont="1" applyBorder="1" applyAlignment="1" applyProtection="1">
      <alignment horizontal="center"/>
    </xf>
    <xf numFmtId="164" fontId="42" fillId="2" borderId="11" xfId="0" applyNumberFormat="1" applyFont="1" applyFill="1" applyBorder="1" applyAlignment="1" applyProtection="1">
      <alignment horizontal="center"/>
    </xf>
    <xf numFmtId="164" fontId="42" fillId="0" borderId="7" xfId="0" applyNumberFormat="1" applyFont="1" applyBorder="1" applyAlignment="1" applyProtection="1">
      <alignment horizontal="center"/>
    </xf>
    <xf numFmtId="164" fontId="42" fillId="8" borderId="11" xfId="0" applyNumberFormat="1" applyFont="1" applyFill="1" applyBorder="1" applyAlignment="1" applyProtection="1">
      <alignment horizontal="center"/>
    </xf>
    <xf numFmtId="164" fontId="42" fillId="0" borderId="8" xfId="0" applyNumberFormat="1" applyFont="1" applyBorder="1" applyAlignment="1" applyProtection="1">
      <alignment horizontal="center"/>
    </xf>
    <xf numFmtId="165" fontId="42" fillId="0" borderId="7" xfId="0" applyNumberFormat="1" applyFont="1" applyBorder="1" applyAlignment="1" applyProtection="1">
      <alignment horizontal="center"/>
      <protection locked="0"/>
    </xf>
    <xf numFmtId="164" fontId="42" fillId="0" borderId="7" xfId="0" applyNumberFormat="1" applyFont="1" applyBorder="1" applyAlignment="1" applyProtection="1">
      <alignment horizontal="center"/>
      <protection locked="0"/>
    </xf>
    <xf numFmtId="0" fontId="42" fillId="0" borderId="7" xfId="0" applyFont="1" applyBorder="1" applyAlignment="1" applyProtection="1">
      <alignment horizontal="center"/>
      <protection locked="0"/>
    </xf>
    <xf numFmtId="165" fontId="42" fillId="0" borderId="8" xfId="0" applyNumberFormat="1" applyFont="1" applyBorder="1" applyAlignment="1" applyProtection="1">
      <alignment horizontal="center"/>
      <protection locked="0"/>
    </xf>
    <xf numFmtId="0" fontId="42" fillId="0" borderId="6" xfId="0" applyFont="1" applyBorder="1" applyAlignment="1" applyProtection="1">
      <alignment horizontal="center"/>
      <protection locked="0"/>
    </xf>
    <xf numFmtId="0" fontId="42" fillId="0" borderId="8" xfId="0" applyFont="1" applyBorder="1" applyAlignment="1" applyProtection="1">
      <alignment horizontal="center"/>
      <protection locked="0"/>
    </xf>
    <xf numFmtId="0" fontId="42" fillId="0" borderId="6" xfId="0" applyFont="1" applyBorder="1" applyAlignment="1">
      <alignment horizontal="center"/>
    </xf>
    <xf numFmtId="0" fontId="42" fillId="0" borderId="7" xfId="0" applyFont="1" applyBorder="1" applyAlignment="1">
      <alignment horizontal="center"/>
    </xf>
    <xf numFmtId="0" fontId="43" fillId="0" borderId="7" xfId="0" applyFont="1" applyBorder="1" applyAlignment="1">
      <alignment horizontal="center"/>
    </xf>
    <xf numFmtId="0" fontId="42" fillId="0" borderId="8" xfId="0" applyFont="1" applyBorder="1" applyAlignment="1">
      <alignment horizontal="center"/>
    </xf>
    <xf numFmtId="0" fontId="42" fillId="0" borderId="3" xfId="0" applyFont="1" applyFill="1" applyBorder="1" applyAlignment="1" applyProtection="1">
      <alignment shrinkToFit="1"/>
      <protection locked="0"/>
    </xf>
    <xf numFmtId="0" fontId="42" fillId="0" borderId="1" xfId="0" applyFont="1" applyFill="1" applyBorder="1" applyAlignment="1" applyProtection="1">
      <alignment horizontal="left"/>
      <protection locked="0"/>
    </xf>
    <xf numFmtId="0" fontId="42" fillId="14" borderId="2" xfId="5" applyFont="1" applyBorder="1" applyAlignment="1" applyProtection="1">
      <alignment horizontal="center"/>
      <protection locked="0"/>
    </xf>
    <xf numFmtId="0" fontId="42" fillId="0" borderId="1" xfId="0" applyFont="1" applyBorder="1" applyAlignment="1" applyProtection="1">
      <alignment horizontal="left"/>
      <protection locked="0"/>
    </xf>
    <xf numFmtId="164" fontId="42" fillId="0" borderId="2" xfId="0" applyNumberFormat="1" applyFont="1" applyBorder="1" applyAlignment="1" applyProtection="1">
      <alignment horizontal="center"/>
    </xf>
    <xf numFmtId="165" fontId="42" fillId="0" borderId="2" xfId="0" applyNumberFormat="1" applyFont="1" applyBorder="1" applyAlignment="1" applyProtection="1">
      <alignment horizontal="center"/>
      <protection locked="0"/>
    </xf>
    <xf numFmtId="164" fontId="42" fillId="0" borderId="2" xfId="0" applyNumberFormat="1" applyFont="1" applyBorder="1" applyAlignment="1" applyProtection="1">
      <alignment horizontal="center"/>
      <protection locked="0"/>
    </xf>
    <xf numFmtId="0" fontId="42" fillId="0" borderId="2" xfId="0" applyFont="1" applyBorder="1" applyAlignment="1" applyProtection="1">
      <alignment horizontal="center"/>
      <protection locked="0"/>
    </xf>
    <xf numFmtId="165" fontId="42" fillId="0" borderId="3" xfId="0" applyNumberFormat="1" applyFont="1" applyBorder="1" applyAlignment="1" applyProtection="1">
      <alignment horizontal="center"/>
      <protection locked="0"/>
    </xf>
    <xf numFmtId="0" fontId="42" fillId="0" borderId="1" xfId="0" applyFont="1" applyFill="1" applyBorder="1" applyAlignment="1" applyProtection="1">
      <alignment horizontal="center"/>
      <protection locked="0"/>
    </xf>
    <xf numFmtId="0" fontId="42" fillId="0" borderId="2" xfId="0" applyFont="1" applyFill="1" applyBorder="1" applyAlignment="1" applyProtection="1">
      <alignment horizontal="center"/>
      <protection locked="0"/>
    </xf>
    <xf numFmtId="0" fontId="42" fillId="0" borderId="3" xfId="0" applyFont="1" applyFill="1" applyBorder="1" applyAlignment="1" applyProtection="1">
      <alignment horizontal="center"/>
      <protection locked="0"/>
    </xf>
    <xf numFmtId="0" fontId="42" fillId="0" borderId="0" xfId="0" applyFont="1" applyFill="1"/>
    <xf numFmtId="0" fontId="42" fillId="22" borderId="0" xfId="0" applyFont="1" applyFill="1" applyBorder="1" applyAlignment="1" applyProtection="1">
      <alignment horizontal="center"/>
      <protection locked="0"/>
    </xf>
    <xf numFmtId="164" fontId="42" fillId="0" borderId="5" xfId="0" applyNumberFormat="1" applyFont="1" applyBorder="1" applyAlignment="1" applyProtection="1">
      <alignment horizontal="center"/>
      <protection locked="0"/>
    </xf>
    <xf numFmtId="0" fontId="44" fillId="0" borderId="4" xfId="0" applyFont="1" applyBorder="1" applyAlignment="1">
      <alignment horizontal="center"/>
    </xf>
    <xf numFmtId="0" fontId="44" fillId="0" borderId="0" xfId="0" applyFont="1" applyBorder="1" applyAlignment="1">
      <alignment horizontal="center"/>
    </xf>
    <xf numFmtId="0" fontId="44" fillId="0" borderId="5" xfId="0" applyFont="1" applyBorder="1" applyAlignment="1">
      <alignment horizontal="center"/>
    </xf>
    <xf numFmtId="0" fontId="43" fillId="13" borderId="0" xfId="4" applyFont="1" applyBorder="1" applyAlignment="1" applyProtection="1">
      <alignment horizontal="center"/>
      <protection locked="0"/>
    </xf>
    <xf numFmtId="0" fontId="42" fillId="0" borderId="0" xfId="0" applyFont="1" applyBorder="1" applyProtection="1">
      <protection locked="0"/>
    </xf>
    <xf numFmtId="164" fontId="43" fillId="0" borderId="0" xfId="0" applyNumberFormat="1" applyFont="1" applyBorder="1" applyAlignment="1" applyProtection="1">
      <alignment horizontal="center"/>
    </xf>
    <xf numFmtId="0" fontId="42" fillId="0" borderId="5" xfId="0" applyNumberFormat="1" applyFont="1" applyBorder="1" applyAlignment="1">
      <alignment horizontal="center"/>
    </xf>
    <xf numFmtId="0" fontId="43" fillId="0" borderId="0" xfId="0" applyFont="1" applyBorder="1" applyAlignment="1" applyProtection="1">
      <alignment horizontal="center"/>
      <protection locked="0"/>
    </xf>
    <xf numFmtId="0" fontId="44" fillId="0" borderId="0" xfId="0" applyFont="1" applyBorder="1" applyAlignment="1" applyProtection="1">
      <alignment horizontal="center"/>
      <protection locked="0"/>
    </xf>
    <xf numFmtId="0" fontId="44" fillId="0" borderId="5" xfId="0" applyFont="1" applyBorder="1" applyAlignment="1" applyProtection="1">
      <alignment horizontal="center"/>
      <protection locked="0"/>
    </xf>
    <xf numFmtId="0" fontId="42" fillId="17" borderId="0" xfId="0" applyFont="1" applyFill="1" applyBorder="1" applyAlignment="1" applyProtection="1">
      <alignment horizontal="center"/>
      <protection locked="0"/>
    </xf>
    <xf numFmtId="0" fontId="42" fillId="0" borderId="3" xfId="0" applyFont="1" applyBorder="1" applyAlignment="1" applyProtection="1">
      <alignment horizontal="center"/>
      <protection locked="0"/>
    </xf>
    <xf numFmtId="0" fontId="42" fillId="0" borderId="8" xfId="0" applyFont="1" applyFill="1" applyBorder="1" applyAlignment="1" applyProtection="1">
      <alignment shrinkToFit="1"/>
      <protection locked="0"/>
    </xf>
    <xf numFmtId="0" fontId="42" fillId="14" borderId="8" xfId="5" applyFont="1" applyBorder="1" applyAlignment="1" applyProtection="1">
      <alignment horizontal="center"/>
      <protection locked="0"/>
    </xf>
    <xf numFmtId="166" fontId="42" fillId="0" borderId="0" xfId="0" applyNumberFormat="1" applyFont="1" applyBorder="1" applyAlignment="1" applyProtection="1">
      <alignment horizontal="center"/>
      <protection locked="0"/>
    </xf>
    <xf numFmtId="0" fontId="42" fillId="16" borderId="2" xfId="7" applyFont="1" applyBorder="1" applyAlignment="1" applyProtection="1">
      <alignment horizontal="center"/>
      <protection locked="0"/>
    </xf>
    <xf numFmtId="166" fontId="42" fillId="0" borderId="2" xfId="0" applyNumberFormat="1" applyFont="1" applyBorder="1" applyAlignment="1" applyProtection="1">
      <alignment horizontal="center"/>
      <protection locked="0"/>
    </xf>
    <xf numFmtId="165" fontId="44" fillId="0" borderId="0" xfId="0" applyNumberFormat="1" applyFont="1" applyBorder="1" applyAlignment="1" applyProtection="1">
      <alignment horizontal="center"/>
      <protection locked="0"/>
    </xf>
    <xf numFmtId="165" fontId="44" fillId="0" borderId="5" xfId="0" applyNumberFormat="1" applyFont="1" applyBorder="1" applyAlignment="1" applyProtection="1">
      <alignment horizontal="center"/>
      <protection locked="0"/>
    </xf>
    <xf numFmtId="0" fontId="44" fillId="0" borderId="5" xfId="0" applyNumberFormat="1" applyFont="1" applyBorder="1" applyAlignment="1">
      <alignment horizontal="center"/>
    </xf>
    <xf numFmtId="0" fontId="42" fillId="16" borderId="0" xfId="7" applyFont="1" applyBorder="1" applyAlignment="1" applyProtection="1">
      <alignment horizontal="center"/>
      <protection locked="0"/>
    </xf>
    <xf numFmtId="0" fontId="42" fillId="22" borderId="7" xfId="0" applyFont="1" applyFill="1" applyBorder="1" applyAlignment="1" applyProtection="1">
      <alignment horizontal="center"/>
      <protection locked="0"/>
    </xf>
    <xf numFmtId="0" fontId="44" fillId="0" borderId="6" xfId="0" applyFont="1" applyBorder="1" applyAlignment="1">
      <alignment horizontal="center"/>
    </xf>
    <xf numFmtId="0" fontId="44" fillId="0" borderId="7" xfId="0" applyFont="1" applyBorder="1" applyAlignment="1">
      <alignment horizontal="center"/>
    </xf>
    <xf numFmtId="0" fontId="44" fillId="0" borderId="8" xfId="0" applyFont="1" applyBorder="1" applyAlignment="1">
      <alignment horizontal="center"/>
    </xf>
    <xf numFmtId="0" fontId="42" fillId="0" borderId="0" xfId="0" applyFont="1" applyFill="1" applyBorder="1" applyAlignment="1" applyProtection="1">
      <alignment shrinkToFit="1"/>
      <protection locked="0"/>
    </xf>
    <xf numFmtId="0" fontId="42" fillId="0" borderId="0" xfId="0" applyFont="1" applyBorder="1"/>
    <xf numFmtId="0" fontId="42" fillId="0" borderId="0" xfId="0" applyFont="1" applyBorder="1" applyAlignment="1" applyProtection="1">
      <alignment horizontal="left"/>
      <protection locked="0"/>
    </xf>
    <xf numFmtId="0" fontId="42" fillId="0" borderId="7" xfId="0" applyFont="1" applyFill="1" applyBorder="1" applyAlignment="1" applyProtection="1">
      <alignment shrinkToFit="1"/>
      <protection locked="0"/>
    </xf>
    <xf numFmtId="0" fontId="42" fillId="0" borderId="7" xfId="0" applyFont="1" applyBorder="1" applyAlignment="1" applyProtection="1">
      <alignment horizontal="left"/>
      <protection locked="0"/>
    </xf>
    <xf numFmtId="166" fontId="42" fillId="0" borderId="6" xfId="0" applyNumberFormat="1" applyFont="1" applyBorder="1" applyAlignment="1" applyProtection="1">
      <alignment horizontal="center"/>
    </xf>
    <xf numFmtId="164" fontId="42" fillId="0" borderId="8" xfId="0" applyNumberFormat="1" applyFont="1" applyBorder="1" applyAlignment="1" applyProtection="1">
      <alignment horizontal="center"/>
      <protection locked="0"/>
    </xf>
    <xf numFmtId="0" fontId="44" fillId="0" borderId="8" xfId="0" applyFont="1" applyBorder="1" applyAlignment="1" applyProtection="1">
      <alignment horizontal="center"/>
      <protection locked="0"/>
    </xf>
    <xf numFmtId="0" fontId="42" fillId="0" borderId="0" xfId="0" applyFont="1" applyFill="1" applyProtection="1">
      <protection locked="0"/>
    </xf>
    <xf numFmtId="0" fontId="42" fillId="0" borderId="0" xfId="0" applyFont="1" applyAlignment="1" applyProtection="1">
      <alignment horizontal="left"/>
      <protection locked="0"/>
    </xf>
    <xf numFmtId="0" fontId="42" fillId="0" borderId="0" xfId="0" applyFont="1" applyAlignment="1" applyProtection="1">
      <alignment horizontal="center"/>
      <protection locked="0"/>
    </xf>
    <xf numFmtId="0" fontId="42" fillId="0" borderId="0" xfId="0" applyFont="1" applyAlignment="1">
      <alignment horizontal="center"/>
    </xf>
    <xf numFmtId="0" fontId="43" fillId="13" borderId="2" xfId="4" applyFont="1" applyBorder="1" applyAlignment="1" applyProtection="1">
      <alignment horizontal="center"/>
      <protection locked="0"/>
    </xf>
    <xf numFmtId="0" fontId="21" fillId="0" borderId="2" xfId="0" applyFont="1" applyBorder="1" applyAlignment="1">
      <alignment horizontal="center"/>
    </xf>
    <xf numFmtId="0" fontId="33" fillId="0" borderId="11" xfId="0" applyFont="1" applyFill="1" applyBorder="1" applyAlignment="1" applyProtection="1">
      <alignment shrinkToFit="1"/>
      <protection locked="0"/>
    </xf>
    <xf numFmtId="164" fontId="33" fillId="8" borderId="6" xfId="0" applyNumberFormat="1" applyFont="1" applyFill="1" applyBorder="1" applyAlignment="1" applyProtection="1">
      <alignment horizontal="center"/>
    </xf>
    <xf numFmtId="164" fontId="34" fillId="0" borderId="6" xfId="0" applyNumberFormat="1" applyFont="1" applyBorder="1" applyAlignment="1" applyProtection="1">
      <alignment horizontal="center"/>
      <protection locked="0"/>
    </xf>
    <xf numFmtId="164" fontId="34" fillId="0" borderId="8" xfId="0" applyNumberFormat="1" applyFont="1" applyBorder="1" applyAlignment="1" applyProtection="1">
      <alignment horizontal="center"/>
      <protection locked="0"/>
    </xf>
    <xf numFmtId="0" fontId="0" fillId="22" borderId="9" xfId="0" applyFont="1" applyFill="1" applyBorder="1" applyAlignment="1" applyProtection="1">
      <alignment horizontal="center"/>
      <protection locked="0"/>
    </xf>
    <xf numFmtId="0" fontId="21" fillId="0" borderId="3" xfId="0" applyNumberFormat="1" applyFont="1" applyBorder="1" applyAlignment="1">
      <alignment horizontal="center"/>
    </xf>
    <xf numFmtId="0" fontId="0" fillId="0" borderId="1" xfId="0" applyFont="1" applyFill="1" applyBorder="1" applyAlignment="1" applyProtection="1">
      <alignment horizontal="center"/>
      <protection locked="0"/>
    </xf>
    <xf numFmtId="0" fontId="0" fillId="0" borderId="2" xfId="0" applyFont="1" applyFill="1" applyBorder="1" applyAlignment="1" applyProtection="1">
      <alignment horizontal="center"/>
      <protection locked="0"/>
    </xf>
    <xf numFmtId="0" fontId="0" fillId="0" borderId="3" xfId="0" applyFont="1" applyFill="1" applyBorder="1" applyAlignment="1" applyProtection="1">
      <alignment horizontal="center"/>
      <protection locked="0"/>
    </xf>
    <xf numFmtId="0" fontId="9" fillId="16" borderId="2" xfId="7" applyBorder="1" applyAlignment="1" applyProtection="1">
      <alignment horizontal="center"/>
      <protection locked="0"/>
    </xf>
    <xf numFmtId="0" fontId="35" fillId="0" borderId="8" xfId="0" applyFont="1" applyBorder="1" applyAlignment="1">
      <alignment horizontal="center"/>
    </xf>
    <xf numFmtId="165" fontId="37" fillId="0" borderId="8" xfId="0" applyNumberFormat="1" applyFont="1" applyBorder="1" applyAlignment="1" applyProtection="1">
      <alignment horizontal="center"/>
      <protection locked="0"/>
    </xf>
    <xf numFmtId="166" fontId="26" fillId="0" borderId="2" xfId="0" applyNumberFormat="1" applyFont="1" applyBorder="1" applyAlignment="1" applyProtection="1">
      <alignment horizontal="center"/>
      <protection locked="0"/>
    </xf>
    <xf numFmtId="0" fontId="0" fillId="0" borderId="1" xfId="0" applyFont="1" applyFill="1" applyBorder="1" applyAlignment="1" applyProtection="1">
      <alignment horizontal="left"/>
      <protection locked="0"/>
    </xf>
    <xf numFmtId="0" fontId="42" fillId="16" borderId="7" xfId="7" applyFont="1" applyBorder="1" applyAlignment="1" applyProtection="1">
      <alignment horizontal="center"/>
      <protection locked="0"/>
    </xf>
    <xf numFmtId="0" fontId="12" fillId="0" borderId="18" xfId="0" applyFont="1" applyBorder="1" applyAlignment="1" applyProtection="1">
      <alignment horizontal="left" vertical="center" wrapText="1"/>
      <protection locked="0"/>
    </xf>
    <xf numFmtId="0" fontId="12" fillId="18" borderId="18" xfId="0" applyFont="1" applyFill="1" applyBorder="1" applyAlignment="1" applyProtection="1">
      <alignment horizontal="left" vertical="center" wrapText="1"/>
      <protection locked="0"/>
    </xf>
    <xf numFmtId="0" fontId="4" fillId="7" borderId="12" xfId="1" applyFont="1" applyBorder="1" applyAlignment="1">
      <alignment horizontal="center" wrapText="1"/>
    </xf>
    <xf numFmtId="0" fontId="4" fillId="7" borderId="13" xfId="1" applyFont="1" applyBorder="1" applyAlignment="1">
      <alignment horizontal="center" wrapText="1"/>
    </xf>
    <xf numFmtId="0" fontId="8" fillId="7" borderId="12" xfId="1" applyFont="1" applyBorder="1" applyAlignment="1">
      <alignment horizontal="center" wrapText="1"/>
    </xf>
    <xf numFmtId="0" fontId="8" fillId="7" borderId="13" xfId="1" applyFont="1" applyBorder="1" applyAlignment="1">
      <alignment horizontal="center" wrapText="1"/>
    </xf>
    <xf numFmtId="0" fontId="8" fillId="7" borderId="34" xfId="1" applyFont="1" applyBorder="1" applyAlignment="1">
      <alignment horizontal="center" wrapText="1"/>
    </xf>
    <xf numFmtId="0" fontId="8" fillId="7" borderId="36" xfId="1" applyFont="1" applyBorder="1" applyAlignment="1">
      <alignment horizontal="center" wrapText="1"/>
    </xf>
    <xf numFmtId="0" fontId="8" fillId="7" borderId="35" xfId="1" applyFont="1" applyBorder="1" applyAlignment="1">
      <alignment horizontal="center" wrapText="1"/>
    </xf>
    <xf numFmtId="0" fontId="8" fillId="7" borderId="16" xfId="1" applyFont="1" applyBorder="1" applyAlignment="1">
      <alignment horizontal="center" wrapText="1"/>
    </xf>
    <xf numFmtId="0" fontId="8" fillId="7" borderId="37" xfId="1" applyFont="1" applyBorder="1" applyAlignment="1">
      <alignment horizontal="center" wrapText="1"/>
    </xf>
    <xf numFmtId="0" fontId="8" fillId="7" borderId="17" xfId="1" applyFont="1" applyBorder="1" applyAlignment="1">
      <alignment horizontal="center" wrapText="1"/>
    </xf>
    <xf numFmtId="0" fontId="0" fillId="0" borderId="32" xfId="0" applyFont="1" applyBorder="1" applyAlignment="1" applyProtection="1">
      <alignment horizontal="left"/>
      <protection locked="0"/>
    </xf>
    <xf numFmtId="0" fontId="0" fillId="0" borderId="0" xfId="0" applyFont="1" applyFill="1" applyBorder="1" applyAlignment="1" applyProtection="1">
      <alignment horizontal="left"/>
      <protection locked="0"/>
    </xf>
    <xf numFmtId="0" fontId="9" fillId="16" borderId="7" xfId="7" applyBorder="1" applyAlignment="1" applyProtection="1">
      <alignment horizontal="center"/>
      <protection locked="0"/>
    </xf>
    <xf numFmtId="0" fontId="21" fillId="0" borderId="7" xfId="0" applyFont="1" applyBorder="1" applyAlignment="1" applyProtection="1">
      <alignment horizontal="center"/>
      <protection locked="0"/>
    </xf>
    <xf numFmtId="0" fontId="21" fillId="0" borderId="8" xfId="0" applyFont="1" applyBorder="1" applyAlignment="1" applyProtection="1">
      <alignment horizontal="center"/>
      <protection locked="0"/>
    </xf>
    <xf numFmtId="0" fontId="0" fillId="0" borderId="2" xfId="0" applyFont="1" applyFill="1" applyBorder="1" applyAlignment="1" applyProtection="1">
      <alignment shrinkToFit="1"/>
      <protection locked="0"/>
    </xf>
    <xf numFmtId="166" fontId="0" fillId="0" borderId="1" xfId="0" applyNumberFormat="1" applyFont="1" applyBorder="1" applyAlignment="1" applyProtection="1">
      <alignment horizontal="center"/>
    </xf>
    <xf numFmtId="0" fontId="0" fillId="0" borderId="1" xfId="0" applyFont="1" applyBorder="1" applyAlignment="1">
      <alignment horizontal="center"/>
    </xf>
    <xf numFmtId="0" fontId="0" fillId="0" borderId="2" xfId="0" applyFont="1" applyBorder="1"/>
    <xf numFmtId="0" fontId="0" fillId="0" borderId="2" xfId="0" applyFont="1" applyFill="1" applyBorder="1"/>
    <xf numFmtId="0" fontId="0" fillId="0" borderId="2" xfId="0" applyNumberFormat="1" applyFont="1" applyBorder="1" applyAlignment="1" applyProtection="1">
      <alignment horizontal="center"/>
      <protection locked="0"/>
    </xf>
    <xf numFmtId="0" fontId="0" fillId="0" borderId="39" xfId="0" applyFont="1" applyBorder="1" applyAlignment="1" applyProtection="1">
      <alignment horizontal="left"/>
      <protection locked="0"/>
    </xf>
    <xf numFmtId="0" fontId="1" fillId="0" borderId="18" xfId="0" applyFont="1" applyBorder="1" applyAlignment="1" applyProtection="1">
      <alignment horizontal="center" wrapText="1"/>
      <protection locked="0"/>
    </xf>
    <xf numFmtId="0" fontId="9" fillId="15" borderId="4" xfId="6" applyBorder="1" applyAlignment="1" applyProtection="1">
      <alignment horizontal="center"/>
      <protection locked="0"/>
    </xf>
    <xf numFmtId="0" fontId="9" fillId="14" borderId="9" xfId="5" applyBorder="1" applyAlignment="1" applyProtection="1">
      <alignment horizontal="center"/>
      <protection locked="0"/>
    </xf>
    <xf numFmtId="0" fontId="0" fillId="17" borderId="1" xfId="0" applyFont="1" applyFill="1" applyBorder="1" applyAlignment="1" applyProtection="1">
      <alignment horizontal="center"/>
      <protection locked="0"/>
    </xf>
    <xf numFmtId="0" fontId="0" fillId="17" borderId="4" xfId="0" applyFont="1" applyFill="1" applyBorder="1" applyAlignment="1" applyProtection="1">
      <alignment horizontal="center"/>
      <protection locked="0"/>
    </xf>
    <xf numFmtId="0" fontId="9" fillId="16" borderId="1" xfId="7" applyBorder="1" applyAlignment="1" applyProtection="1">
      <alignment horizontal="center"/>
      <protection locked="0"/>
    </xf>
    <xf numFmtId="0" fontId="9" fillId="16" borderId="4" xfId="7" applyBorder="1" applyAlignment="1" applyProtection="1">
      <alignment horizontal="center"/>
      <protection locked="0"/>
    </xf>
    <xf numFmtId="0" fontId="9" fillId="16" borderId="10" xfId="7" applyBorder="1" applyAlignment="1" applyProtection="1">
      <alignment horizontal="center"/>
      <protection locked="0"/>
    </xf>
    <xf numFmtId="0" fontId="0" fillId="22" borderId="1" xfId="0" applyFont="1" applyFill="1" applyBorder="1" applyAlignment="1" applyProtection="1">
      <alignment horizontal="center"/>
      <protection locked="0"/>
    </xf>
    <xf numFmtId="0" fontId="0" fillId="22" borderId="4" xfId="0" applyFont="1" applyFill="1" applyBorder="1" applyAlignment="1" applyProtection="1">
      <alignment horizontal="center"/>
      <protection locked="0"/>
    </xf>
    <xf numFmtId="0" fontId="0" fillId="22" borderId="6" xfId="0" applyFont="1" applyFill="1" applyBorder="1" applyAlignment="1" applyProtection="1">
      <alignment horizontal="center"/>
      <protection locked="0"/>
    </xf>
  </cellXfs>
  <cellStyles count="9">
    <cellStyle name="20% - Accent1" xfId="5" builtinId="30"/>
    <cellStyle name="20% - Accent2" xfId="6" builtinId="34"/>
    <cellStyle name="40% - Accent6" xfId="7" builtinId="51"/>
    <cellStyle name="60% - Accent6" xfId="2" builtinId="52"/>
    <cellStyle name="Accent6" xfId="1" builtinId="49"/>
    <cellStyle name="Bad" xfId="4" builtinId="27"/>
    <cellStyle name="Neutral" xfId="3" builtinId="28"/>
    <cellStyle name="Normal" xfId="0" builtinId="0"/>
    <cellStyle name="Normal_Sheet1" xfId="8" xr:uid="{00000000-0005-0000-0000-000008000000}"/>
  </cellStyles>
  <dxfs count="404">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ont>
        <color rgb="FF9C0006"/>
      </font>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rgb="FF9C0006"/>
      </font>
    </dxf>
    <dxf>
      <font>
        <color rgb="FF9C0006"/>
      </font>
    </dxf>
    <dxf>
      <font>
        <color rgb="FF9C0006"/>
      </font>
      <fill>
        <patternFill>
          <bgColor rgb="FFFFC7CE"/>
        </patternFill>
      </fill>
    </dxf>
    <dxf>
      <font>
        <color rgb="FF006100"/>
      </font>
      <fill>
        <patternFill>
          <bgColor rgb="FFC6EFCE"/>
        </patternFill>
      </fill>
    </dxf>
    <dxf>
      <font>
        <color rgb="FF9C0006"/>
      </font>
    </dxf>
    <dxf>
      <font>
        <color rgb="FF9C0006"/>
      </font>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theme="0"/>
      </font>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border outline="0">
        <left style="medium">
          <color indexed="64"/>
        </left>
        <right style="medium">
          <color indexed="64"/>
        </right>
        <top style="medium">
          <color theme="1"/>
        </top>
        <bottom style="medium">
          <color theme="1"/>
        </bottom>
      </border>
    </dxf>
    <dxf>
      <border outline="0">
        <bottom style="medium">
          <color theme="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border outline="0">
        <left style="medium">
          <color indexed="64"/>
        </left>
        <right style="medium">
          <color indexed="64"/>
        </right>
        <top style="medium">
          <color theme="1"/>
        </top>
        <bottom style="medium">
          <color theme="1"/>
        </bottom>
      </border>
    </dxf>
    <dxf>
      <border outline="0">
        <bottom style="medium">
          <color theme="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border outline="0">
        <left style="medium">
          <color indexed="64"/>
        </left>
        <right style="medium">
          <color indexed="64"/>
        </right>
        <top style="medium">
          <color theme="1"/>
        </top>
        <bottom style="medium">
          <color theme="1"/>
        </bottom>
      </border>
    </dxf>
    <dxf>
      <border outline="0">
        <bottom style="medium">
          <color theme="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border outline="0">
        <left style="medium">
          <color indexed="64"/>
        </left>
        <right style="medium">
          <color indexed="64"/>
        </right>
        <top style="medium">
          <color theme="1"/>
        </top>
        <bottom style="medium">
          <color theme="1"/>
        </bottom>
      </border>
    </dxf>
    <dxf>
      <border outline="0">
        <bottom style="medium">
          <color theme="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border outline="0">
        <left style="medium">
          <color indexed="64"/>
        </left>
        <right style="medium">
          <color indexed="64"/>
        </right>
        <top style="medium">
          <color theme="1"/>
        </top>
        <bottom style="medium">
          <color theme="1"/>
        </bottom>
      </border>
    </dxf>
    <dxf>
      <border outline="0">
        <bottom style="medium">
          <color theme="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border outline="0">
        <left style="medium">
          <color indexed="64"/>
        </left>
        <right style="medium">
          <color indexed="64"/>
        </right>
        <top style="medium">
          <color theme="1"/>
        </top>
        <bottom style="medium">
          <color theme="1"/>
        </bottom>
      </border>
    </dxf>
    <dxf>
      <border outline="0">
        <bottom style="medium">
          <color theme="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border outline="0">
        <left style="medium">
          <color indexed="64"/>
        </left>
        <right style="medium">
          <color indexed="64"/>
        </right>
        <top style="medium">
          <color theme="1"/>
        </top>
        <bottom style="medium">
          <color theme="1"/>
        </bottom>
      </border>
    </dxf>
    <dxf>
      <border outline="0">
        <bottom style="medium">
          <color theme="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border outline="0">
        <left style="medium">
          <color indexed="64"/>
        </left>
        <right style="medium">
          <color indexed="64"/>
        </right>
        <top style="medium">
          <color theme="1"/>
        </top>
        <bottom style="medium">
          <color theme="1"/>
        </bottom>
      </border>
    </dxf>
    <dxf>
      <border outline="0">
        <bottom style="medium">
          <color theme="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border outline="0">
        <left style="medium">
          <color indexed="64"/>
        </left>
        <right style="medium">
          <color indexed="64"/>
        </right>
        <top style="medium">
          <color theme="1"/>
        </top>
        <bottom style="medium">
          <color theme="1"/>
        </bottom>
      </border>
    </dxf>
    <dxf>
      <border outline="0">
        <bottom style="medium">
          <color theme="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border outline="0">
        <left style="medium">
          <color indexed="64"/>
        </left>
        <right style="medium">
          <color indexed="64"/>
        </right>
        <top style="medium">
          <color theme="1"/>
        </top>
        <bottom style="medium">
          <color theme="1"/>
        </bottom>
      </border>
    </dxf>
    <dxf>
      <border outline="0">
        <bottom style="medium">
          <color theme="1"/>
        </bottom>
      </border>
    </dxf>
    <dxf>
      <font>
        <b/>
        <i val="0"/>
        <strike val="0"/>
        <condense val="0"/>
        <extend val="0"/>
        <outline val="0"/>
        <shadow val="0"/>
        <u val="none"/>
        <vertAlign val="baseline"/>
        <sz val="11"/>
        <color theme="0"/>
        <name val="Calibri"/>
        <scheme val="minor"/>
      </font>
      <fill>
        <patternFill patternType="solid">
          <fgColor theme="9"/>
          <bgColor theme="9"/>
        </patternFill>
      </fill>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rgb="FF000000"/>
        <name val="Calibri"/>
        <scheme val="none"/>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rgb="FF000000"/>
        <name val="Calibri"/>
        <scheme val="none"/>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rgb="FF000000"/>
        <name val="Calibri"/>
        <scheme val="none"/>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rgb="FF000000"/>
        <name val="Calibri"/>
        <scheme val="none"/>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rgb="FF000000"/>
        <name val="Calibri"/>
        <scheme val="none"/>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rgb="FF000000"/>
        <name val="Calibri"/>
        <scheme val="none"/>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rgb="FF000000"/>
        <name val="Calibri"/>
        <scheme val="none"/>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border diagonalUp="0" diagonalDown="0">
        <left/>
        <right/>
        <top style="medium">
          <color auto="1"/>
        </top>
        <bottom style="medium">
          <color auto="1"/>
        </bottom>
        <vertical/>
        <horizontal style="medium">
          <color auto="1"/>
        </horizontal>
      </border>
    </dxf>
    <dxf>
      <font>
        <b val="0"/>
        <i val="0"/>
        <strike val="0"/>
        <condense val="0"/>
        <extend val="0"/>
        <outline val="0"/>
        <shadow val="0"/>
        <u val="none"/>
        <vertAlign val="baseline"/>
        <sz val="11"/>
        <color theme="1"/>
        <name val="Calibri"/>
        <scheme val="minor"/>
      </font>
      <border diagonalUp="0" diagonalDown="0">
        <left/>
        <right/>
        <top style="medium">
          <color auto="1"/>
        </top>
        <bottom style="medium">
          <color auto="1"/>
        </bottom>
        <vertical/>
        <horizontal style="medium">
          <color auto="1"/>
        </horizontal>
      </border>
    </dxf>
    <dxf>
      <font>
        <b val="0"/>
        <i val="0"/>
        <strike val="0"/>
        <condense val="0"/>
        <extend val="0"/>
        <outline val="0"/>
        <shadow val="0"/>
        <u val="none"/>
        <vertAlign val="baseline"/>
        <sz val="11"/>
        <color rgb="FF000000"/>
        <name val="Calibri"/>
        <scheme val="none"/>
      </font>
    </dxf>
    <dxf>
      <font>
        <b val="0"/>
        <i val="0"/>
        <strike val="0"/>
        <condense val="0"/>
        <extend val="0"/>
        <outline val="0"/>
        <shadow val="0"/>
        <u val="none"/>
        <vertAlign val="baseline"/>
        <sz val="11"/>
        <color theme="1"/>
        <name val="Calibri"/>
        <scheme val="minor"/>
      </font>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rgb="FF9C0006"/>
      </font>
    </dxf>
    <dxf>
      <font>
        <color rgb="FF9C0006"/>
      </font>
    </dxf>
    <dxf>
      <font>
        <color rgb="FF9C0006"/>
      </font>
      <fill>
        <patternFill>
          <bgColor rgb="FFFFC7CE"/>
        </patternFill>
      </fill>
    </dxf>
    <dxf>
      <font>
        <color rgb="FF006100"/>
      </font>
      <fill>
        <patternFill>
          <bgColor rgb="FFC6EFCE"/>
        </patternFill>
      </fill>
    </dxf>
    <dxf>
      <font>
        <color rgb="FF9C0006"/>
      </font>
    </dxf>
    <dxf>
      <font>
        <color rgb="FF9C0006"/>
      </font>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theme="0"/>
      </font>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rgb="FF9C0006"/>
      </font>
    </dxf>
    <dxf>
      <font>
        <color rgb="FF9C0006"/>
      </font>
    </dxf>
    <dxf>
      <font>
        <color rgb="FF9C0006"/>
      </font>
      <fill>
        <patternFill>
          <bgColor rgb="FFFFC7CE"/>
        </patternFill>
      </fill>
    </dxf>
    <dxf>
      <font>
        <color rgb="FF006100"/>
      </font>
      <fill>
        <patternFill>
          <bgColor rgb="FFC6EFCE"/>
        </patternFill>
      </fill>
    </dxf>
    <dxf>
      <font>
        <color rgb="FF9C0006"/>
      </font>
    </dxf>
    <dxf>
      <font>
        <color rgb="FF9C0006"/>
      </font>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theme="0"/>
      </font>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theme="0"/>
      </font>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rgb="FF9C0006"/>
      </font>
    </dxf>
    <dxf>
      <font>
        <color rgb="FF9C0006"/>
      </font>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dxf>
    <dxf>
      <font>
        <color rgb="FF9C0006"/>
      </font>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rgb="FF9C0006"/>
      </font>
    </dxf>
    <dxf>
      <font>
        <color rgb="FF9C0006"/>
      </font>
      <fill>
        <patternFill>
          <bgColor rgb="FFFFC7CE"/>
        </patternFill>
      </fill>
    </dxf>
    <dxf>
      <font>
        <color rgb="FF9C0006"/>
      </font>
    </dxf>
    <dxf>
      <font>
        <color theme="0"/>
      </font>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rgb="FF9C0006"/>
      </font>
    </dxf>
    <dxf>
      <font>
        <color rgb="FF9C0006"/>
      </font>
      <fill>
        <patternFill>
          <bgColor rgb="FFFFC7CE"/>
        </patternFill>
      </fill>
    </dxf>
    <dxf>
      <font>
        <color rgb="FF9C0006"/>
      </font>
    </dxf>
    <dxf>
      <font>
        <color theme="0"/>
      </font>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rgb="FF9C0006"/>
      </font>
    </dxf>
    <dxf>
      <font>
        <color rgb="FF9C0006"/>
      </font>
      <fill>
        <patternFill>
          <bgColor rgb="FFFFC7CE"/>
        </patternFill>
      </fill>
    </dxf>
    <dxf>
      <font>
        <color rgb="FF9C0006"/>
      </font>
    </dxf>
    <dxf>
      <font>
        <color theme="0"/>
      </font>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rgb="FF9C0006"/>
      </font>
    </dxf>
    <dxf>
      <font>
        <color rgb="FF9C0006"/>
      </font>
      <fill>
        <patternFill>
          <bgColor rgb="FFFFC7CE"/>
        </patternFill>
      </fill>
    </dxf>
    <dxf>
      <font>
        <color rgb="FF9C0006"/>
      </font>
    </dxf>
    <dxf>
      <font>
        <color theme="0"/>
      </font>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rgb="FF9C0006"/>
      </font>
    </dxf>
    <dxf>
      <font>
        <color rgb="FF9C0006"/>
      </font>
    </dxf>
    <dxf>
      <font>
        <color rgb="FF9C0006"/>
      </font>
    </dxf>
    <dxf>
      <font>
        <color rgb="FF9C0006"/>
      </font>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dxf>
    <dxf>
      <font>
        <color rgb="FF9C0006"/>
      </font>
      <fill>
        <patternFill>
          <bgColor rgb="FFFFC7CE"/>
        </patternFill>
      </fill>
    </dxf>
    <dxf>
      <font>
        <color rgb="FF9C0006"/>
      </font>
    </dxf>
    <dxf>
      <font>
        <color theme="0"/>
      </font>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rgb="FF9C0006"/>
      </font>
    </dxf>
    <dxf>
      <font>
        <color rgb="FF9C0006"/>
      </font>
    </dxf>
    <dxf>
      <font>
        <color rgb="FF9C0006"/>
      </font>
      <fill>
        <patternFill>
          <bgColor rgb="FFFFC7CE"/>
        </patternFill>
      </fill>
    </dxf>
    <dxf>
      <font>
        <color rgb="FF006100"/>
      </font>
      <fill>
        <patternFill>
          <bgColor rgb="FFC6EFCE"/>
        </patternFill>
      </fill>
    </dxf>
    <dxf>
      <font>
        <color theme="0"/>
      </font>
    </dxf>
    <dxf>
      <font>
        <color rgb="FF9C0006"/>
      </font>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dxf>
    <dxf>
      <font>
        <color rgb="FF9C0006"/>
      </font>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rgb="FF9C0006"/>
      </font>
    </dxf>
    <dxf>
      <font>
        <color rgb="FF9C0006"/>
      </font>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dxf>
    <dxf>
      <font>
        <color theme="0"/>
      </font>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rgb="FF9C0006"/>
      </font>
    </dxf>
    <dxf>
      <font>
        <color rgb="FF9C0006"/>
      </font>
      <fill>
        <patternFill>
          <bgColor rgb="FFFFC7CE"/>
        </patternFill>
      </fill>
    </dxf>
    <dxf>
      <font>
        <color rgb="FF006100"/>
      </font>
      <fill>
        <patternFill>
          <bgColor rgb="FFC6EFCE"/>
        </patternFill>
      </fill>
    </dxf>
    <dxf>
      <font>
        <color theme="0"/>
      </font>
    </dxf>
    <dxf>
      <font>
        <color rgb="FF9C0006"/>
      </font>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dxf>
    <dxf>
      <font>
        <color rgb="FF9C0006"/>
      </font>
    </dxf>
    <dxf>
      <font>
        <color rgb="FF9C0006"/>
      </font>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rgb="FF9C0006"/>
      </font>
    </dxf>
    <dxf>
      <font>
        <color rgb="FF9C0006"/>
      </font>
    </dxf>
    <dxf>
      <font>
        <color rgb="FF9C0006"/>
      </font>
      <fill>
        <patternFill>
          <bgColor rgb="FFFFC7CE"/>
        </patternFill>
      </fill>
    </dxf>
    <dxf>
      <font>
        <color rgb="FF006100"/>
      </font>
      <fill>
        <patternFill>
          <bgColor rgb="FFC6EFCE"/>
        </patternFill>
      </fill>
    </dxf>
    <dxf>
      <font>
        <color theme="0"/>
      </font>
    </dxf>
    <dxf>
      <font>
        <color rgb="FF9C0006"/>
      </font>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theme="0"/>
      </font>
    </dxf>
    <dxf>
      <font>
        <color rgb="FF9C0006"/>
      </font>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dxf>
    <dxf>
      <font>
        <color rgb="FF9C0006"/>
      </font>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dxf>
    <dxf>
      <font>
        <color rgb="FF9C0006"/>
      </font>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theme="0"/>
      </font>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theme="0"/>
      </font>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b val="0"/>
        <i val="0"/>
        <strike val="0"/>
        <condense val="0"/>
        <extend val="0"/>
        <outline val="0"/>
        <shadow val="0"/>
        <u val="none"/>
        <vertAlign val="baseline"/>
        <sz val="11"/>
        <color theme="1"/>
        <name val="Calibri"/>
        <scheme val="minor"/>
      </font>
      <numFmt numFmtId="19" formatCode="m/d/yyyy"/>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scheme val="minor"/>
      </font>
      <alignment horizontal="left" vertical="top" textRotation="0" wrapText="0" indent="0" justifyLastLine="0" shrinkToFit="0" readingOrder="0"/>
      <protection locked="0" hidden="0"/>
    </dxf>
    <dxf>
      <font>
        <b val="0"/>
        <i val="0"/>
        <strike val="0"/>
        <condense val="0"/>
        <extend val="0"/>
        <outline val="0"/>
        <shadow val="0"/>
        <u val="none"/>
        <vertAlign val="baseline"/>
        <sz val="11"/>
        <color theme="1"/>
        <name val="Calibri"/>
        <scheme val="minor"/>
      </font>
      <alignment horizontal="left" vertical="top" textRotation="0" wrapText="0" indent="0" justifyLastLine="0" shrinkToFit="0" readingOrder="0"/>
      <protection locked="0" hidden="0"/>
    </dxf>
    <dxf>
      <font>
        <b val="0"/>
        <i val="0"/>
        <strike val="0"/>
        <condense val="0"/>
        <extend val="0"/>
        <outline val="0"/>
        <shadow val="0"/>
        <u val="none"/>
        <vertAlign val="baseline"/>
        <sz val="11"/>
        <color theme="1"/>
        <name val="Calibri"/>
        <scheme val="minor"/>
      </font>
      <alignment horizontal="left" vertical="top" textRotation="0" wrapText="0" indent="0" justifyLastLine="0" shrinkToFit="0" readingOrder="0"/>
      <protection locked="0" hidden="0"/>
    </dxf>
    <dxf>
      <fill>
        <patternFill patternType="solid">
          <fgColor theme="5" tint="0.79998168889431442"/>
          <bgColor theme="5" tint="0.79998168889431442"/>
        </patternFill>
      </fill>
    </dxf>
    <dxf>
      <fill>
        <patternFill patternType="solid">
          <fgColor theme="5" tint="0.79998168889431442"/>
          <bgColor theme="5" tint="0.79998168889431442"/>
        </patternFill>
      </fill>
    </dxf>
    <dxf>
      <font>
        <b/>
        <color theme="5" tint="-0.249977111117893"/>
      </font>
    </dxf>
    <dxf>
      <font>
        <b/>
        <color theme="5" tint="-0.249977111117893"/>
      </font>
    </dxf>
    <dxf>
      <font>
        <b/>
        <color theme="5" tint="-0.249977111117893"/>
      </font>
      <border>
        <top style="thin">
          <color theme="5"/>
        </top>
      </border>
    </dxf>
    <dxf>
      <font>
        <b/>
        <i val="0"/>
        <color auto="1"/>
      </font>
      <border>
        <bottom style="thin">
          <color theme="5"/>
        </bottom>
      </border>
    </dxf>
    <dxf>
      <font>
        <color auto="1"/>
      </font>
      <border>
        <top style="thin">
          <color theme="5"/>
        </top>
        <bottom style="thin">
          <color theme="5"/>
        </bottom>
      </border>
    </dxf>
    <dxf>
      <fill>
        <patternFill patternType="solid">
          <fgColor theme="5" tint="0.79998168889431442"/>
          <bgColor theme="5" tint="0.79998168889431442"/>
        </patternFill>
      </fill>
    </dxf>
    <dxf>
      <fill>
        <patternFill patternType="solid">
          <fgColor theme="5" tint="0.79998168889431442"/>
          <bgColor theme="5" tint="0.79998168889431442"/>
        </patternFill>
      </fill>
    </dxf>
    <dxf>
      <font>
        <b/>
        <color theme="5" tint="-0.249977111117893"/>
      </font>
    </dxf>
    <dxf>
      <font>
        <b/>
        <color theme="5" tint="-0.249977111117893"/>
      </font>
    </dxf>
    <dxf>
      <font>
        <b/>
        <color theme="5" tint="-0.249977111117893"/>
      </font>
      <border>
        <top style="thin">
          <color theme="5"/>
        </top>
      </border>
    </dxf>
    <dxf>
      <font>
        <b/>
        <color theme="5" tint="-0.249977111117893"/>
      </font>
      <border>
        <bottom style="thin">
          <color theme="5"/>
        </bottom>
      </border>
    </dxf>
    <dxf>
      <font>
        <color auto="1"/>
      </font>
      <border>
        <top style="thin">
          <color theme="5"/>
        </top>
        <bottom style="thin">
          <color theme="5"/>
        </bottom>
      </border>
    </dxf>
    <dxf>
      <font>
        <color auto="1"/>
      </font>
    </dxf>
    <dxf>
      <font>
        <b/>
        <i val="0"/>
      </font>
      <fill>
        <patternFill>
          <bgColor rgb="FFFFFF00"/>
        </patternFill>
      </fill>
    </dxf>
    <dxf>
      <font>
        <strike val="0"/>
      </font>
      <fill>
        <patternFill>
          <bgColor rgb="FFFF7C80"/>
        </patternFill>
      </fill>
    </dxf>
    <dxf>
      <font>
        <b/>
        <i val="0"/>
      </font>
      <fill>
        <patternFill>
          <bgColor rgb="FFFF0000"/>
        </patternFill>
      </fill>
    </dxf>
  </dxfs>
  <tableStyles count="4" defaultTableStyle="TableStyleMedium2" defaultPivotStyle="PivotStyleLight16">
    <tableStyle name="Table Style 1" pivot="0" count="3" xr9:uid="{00000000-0011-0000-FFFF-FFFF00000000}">
      <tableStyleElement type="headerRow" dxfId="403"/>
      <tableStyleElement type="firstRowStripe" dxfId="402"/>
      <tableStyleElement type="lastHeaderCell" dxfId="401"/>
    </tableStyle>
    <tableStyle name="Table Style 2" pivot="0" count="1" xr9:uid="{00000000-0011-0000-FFFF-FFFF01000000}">
      <tableStyleElement type="wholeTable" dxfId="400"/>
    </tableStyle>
    <tableStyle name="TableStyleLight3 2" pivot="0" count="7" xr9:uid="{00000000-0011-0000-FFFF-FFFF02000000}">
      <tableStyleElement type="wholeTable" dxfId="399"/>
      <tableStyleElement type="headerRow" dxfId="398"/>
      <tableStyleElement type="totalRow" dxfId="397"/>
      <tableStyleElement type="firstColumn" dxfId="396"/>
      <tableStyleElement type="lastColumn" dxfId="395"/>
      <tableStyleElement type="firstRowStripe" dxfId="394"/>
      <tableStyleElement type="firstColumnStripe" dxfId="393"/>
    </tableStyle>
    <tableStyle name="TableStyleLight3 2 2" pivot="0" count="7" xr9:uid="{00000000-0011-0000-FFFF-FFFF03000000}">
      <tableStyleElement type="wholeTable" dxfId="392"/>
      <tableStyleElement type="headerRow" dxfId="391"/>
      <tableStyleElement type="totalRow" dxfId="390"/>
      <tableStyleElement type="firstColumn" dxfId="389"/>
      <tableStyleElement type="lastColumn" dxfId="388"/>
      <tableStyleElement type="firstRowStripe" dxfId="387"/>
      <tableStyleElement type="firstColumnStripe" dxfId="386"/>
    </tableStyle>
  </tableStyles>
  <colors>
    <mruColors>
      <color rgb="FFFF7C80"/>
      <color rgb="FFFF5050"/>
      <color rgb="FFFFFF66"/>
      <color rgb="FFD3A7FF"/>
      <color rgb="FFCC99FF"/>
      <color rgb="FFD2E6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0000000}" name="Table15" displayName="Table15" ref="A1:C11" totalsRowShown="0" headerRowDxfId="385" dataDxfId="384">
  <autoFilter ref="A1:C11" xr:uid="{00000000-0009-0000-0100-000004000000}"/>
  <tableColumns count="3">
    <tableColumn id="1" xr3:uid="{00000000-0010-0000-0000-000001000000}" name="Version #" dataDxfId="383"/>
    <tableColumn id="4" xr3:uid="{00000000-0010-0000-0000-000004000000}" name="Date" dataDxfId="382"/>
    <tableColumn id="3" xr3:uid="{00000000-0010-0000-0000-000003000000}" name="Changes" dataDxfId="381"/>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00000000-000C-0000-FFFF-FFFF01000000}" name="AERES" displayName="AERES" ref="A10:B13" totalsRowShown="0" headerRowDxfId="93" dataDxfId="92">
  <autoFilter ref="A10:B13" xr:uid="{00000000-0009-0000-0100-000029000000}"/>
  <tableColumns count="2">
    <tableColumn id="1" xr3:uid="{00000000-0010-0000-0100-000001000000}" name="LETTER" dataDxfId="91"/>
    <tableColumn id="2" xr3:uid="{00000000-0010-0000-0100-000002000000}" name="NUMBER" dataDxfId="90"/>
  </tableColumns>
  <tableStyleInfo name="TableStyleMedium2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00000000-000C-0000-FFFF-FFFF02000000}" name="HEC" displayName="HEC" ref="A4:B8" totalsRowShown="0" headerRowDxfId="89" dataDxfId="88">
  <autoFilter ref="A4:B8" xr:uid="{00000000-0009-0000-0100-00002A000000}"/>
  <tableColumns count="2">
    <tableColumn id="1" xr3:uid="{00000000-0010-0000-0200-000001000000}" name="LETTER" dataDxfId="87"/>
    <tableColumn id="2" xr3:uid="{00000000-0010-0000-0200-000002000000}" name="NUMBER" dataDxfId="86"/>
  </tableColumns>
  <tableStyleInfo name="TableStyleMedium2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00000000-000C-0000-FFFF-FFFF03000000}" name="VHB" displayName="VHB" ref="A21:B29" totalsRowShown="0" headerRowDxfId="85" dataDxfId="84">
  <autoFilter ref="A21:B29" xr:uid="{00000000-0009-0000-0100-00002B000000}"/>
  <tableColumns count="2">
    <tableColumn id="1" xr3:uid="{00000000-0010-0000-0300-000001000000}" name="LETTER" dataDxfId="83"/>
    <tableColumn id="2" xr3:uid="{00000000-0010-0000-0300-000002000000}" name="NUMBER" dataDxfId="82"/>
  </tableColumns>
  <tableStyleInfo name="TableStyleMedium2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00000000-000C-0000-FFFF-FFFF04000000}" name="ABS" displayName="ABS" ref="A31:B36" totalsRowShown="0" dataDxfId="81">
  <autoFilter ref="A31:B36" xr:uid="{00000000-0009-0000-0100-00002C000000}"/>
  <tableColumns count="2">
    <tableColumn id="1" xr3:uid="{00000000-0010-0000-0400-000001000000}" name="OLD" dataDxfId="80"/>
    <tableColumn id="2" xr3:uid="{00000000-0010-0000-0400-000002000000}" name="NEW" dataDxfId="79"/>
  </tableColumns>
  <tableStyleInfo name="TableStyleMedium2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00000000-000C-0000-FFFF-FFFF05000000}" name="UQ" displayName="UQ" ref="D4:E8" totalsRowShown="0" headerRowDxfId="78" dataDxfId="77">
  <autoFilter ref="D4:E8" xr:uid="{00000000-0009-0000-0100-00002D000000}"/>
  <tableColumns count="2">
    <tableColumn id="1" xr3:uid="{00000000-0010-0000-0500-000001000000}" name="OLD" dataDxfId="76"/>
    <tableColumn id="2" xr3:uid="{00000000-0010-0000-0500-000002000000}" name="NEW" dataDxfId="75"/>
  </tableColumns>
  <tableStyleInfo name="TableStyleMedium2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00000000-000C-0000-FFFF-FFFF06000000}" name="FNEG" displayName="FNEG" ref="D10:E15" totalsRowShown="0" headerRowDxfId="74" dataDxfId="73">
  <autoFilter ref="D10:E15" xr:uid="{00000000-0009-0000-0100-00002E000000}"/>
  <tableColumns count="2">
    <tableColumn id="1" xr3:uid="{00000000-0010-0000-0600-000001000000}" name="OLD" dataDxfId="72"/>
    <tableColumn id="2" xr3:uid="{00000000-0010-0000-0600-000002000000}" name="NEW" dataDxfId="71"/>
  </tableColumns>
  <tableStyleInfo name="TableStyleMedium2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00000000-000C-0000-FFFF-FFFF07000000}" name="ABDC" displayName="ABDC" ref="A15:B19" totalsRowShown="0" headerRowDxfId="70" dataDxfId="69">
  <autoFilter ref="A15:B19" xr:uid="{00000000-0009-0000-0100-00002F000000}"/>
  <sortState xmlns:xlrd2="http://schemas.microsoft.com/office/spreadsheetml/2017/richdata2" ref="A20:B23">
    <sortCondition ref="A19:A23"/>
  </sortState>
  <tableColumns count="2">
    <tableColumn id="1" xr3:uid="{00000000-0010-0000-0700-000001000000}" name="LETTER" dataDxfId="68"/>
    <tableColumn id="2" xr3:uid="{00000000-0010-0000-0700-000002000000}" name="NUMBER" dataDxfId="67"/>
  </tableColumns>
  <tableStyleInfo name="TableStyleMedium2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00000000-000C-0000-FFFF-FFFF08000000}" name="CNRS" displayName="CNRS" ref="D17:E22" totalsRowShown="0" headerRowDxfId="66" dataDxfId="65">
  <autoFilter ref="D17:E22" xr:uid="{00000000-0009-0000-0100-000030000000}"/>
  <tableColumns count="2">
    <tableColumn id="1" xr3:uid="{00000000-0010-0000-0800-000001000000}" name="OLD" dataDxfId="64"/>
    <tableColumn id="2" xr3:uid="{00000000-0010-0000-0800-000002000000}" name="NEW" dataDxfId="63"/>
  </tableColumns>
  <tableStyleInfo name="TableStyleMedium2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9000000}" name="UQ_Score" displayName="UQ_Score" ref="G4:H8" totalsRowShown="0" headerRowDxfId="62" headerRowBorderDxfId="61" tableBorderDxfId="60">
  <autoFilter ref="G4:H8" xr:uid="{00000000-0009-0000-0100-000001000000}"/>
  <tableColumns count="2">
    <tableColumn id="1" xr3:uid="{00000000-0010-0000-0900-000001000000}" name="Number"/>
    <tableColumn id="2" xr3:uid="{00000000-0010-0000-0900-000002000000}" name="Score"/>
  </tableColumns>
  <tableStyleInfo name="TableStyleMedium21"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A000000}" name="Fneg_Score" displayName="Fneg_Score" ref="G10:H14" totalsRowShown="0" headerRowDxfId="59" headerRowBorderDxfId="58" tableBorderDxfId="57">
  <autoFilter ref="G10:H14" xr:uid="{00000000-0009-0000-0100-000002000000}"/>
  <tableColumns count="2">
    <tableColumn id="1" xr3:uid="{00000000-0010-0000-0A00-000001000000}" name="Number"/>
    <tableColumn id="2" xr3:uid="{00000000-0010-0000-0A00-000002000000}" name="Score"/>
  </tableColumns>
  <tableStyleInfo name="TableStyleMedium21"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B000000}" name="Cra_Score" displayName="Cra_Score" ref="G16:H20" totalsRowShown="0" headerRowDxfId="56" headerRowBorderDxfId="55" tableBorderDxfId="54">
  <autoFilter ref="G16:H20" xr:uid="{00000000-0009-0000-0100-000003000000}"/>
  <tableColumns count="2">
    <tableColumn id="1" xr3:uid="{00000000-0010-0000-0B00-000001000000}" name="Number"/>
    <tableColumn id="2" xr3:uid="{00000000-0010-0000-0B00-000002000000}" name="Score"/>
  </tableColumns>
  <tableStyleInfo name="TableStyleMedium21"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C000000}" name="ABS_Score" displayName="ABS_Score" ref="G22:H27" totalsRowShown="0" headerRowDxfId="53" headerRowBorderDxfId="52" tableBorderDxfId="51">
  <autoFilter ref="G22:H27" xr:uid="{00000000-0009-0000-0100-000005000000}"/>
  <tableColumns count="2">
    <tableColumn id="1" xr3:uid="{00000000-0010-0000-0C00-000001000000}" name="Number"/>
    <tableColumn id="2" xr3:uid="{00000000-0010-0000-0C00-000002000000}" name="Score"/>
  </tableColumns>
  <tableStyleInfo name="TableStyleMedium21"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D000000}" name="Cnrs_Score" displayName="Cnrs_Score" ref="G29:H33" totalsRowShown="0" headerRowDxfId="50" headerRowBorderDxfId="49" tableBorderDxfId="48">
  <autoFilter ref="G29:H33" xr:uid="{00000000-0009-0000-0100-000006000000}"/>
  <tableColumns count="2">
    <tableColumn id="1" xr3:uid="{00000000-0010-0000-0D00-000001000000}" name="Number"/>
    <tableColumn id="2" xr3:uid="{00000000-0010-0000-0D00-000002000000}" name="Score"/>
  </tableColumns>
  <tableStyleInfo name="TableStyleMedium21"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E000000}" name="HEC_Score" displayName="HEC_Score" ref="G35:H39" totalsRowShown="0" headerRowDxfId="47" headerRowBorderDxfId="46" tableBorderDxfId="45">
  <autoFilter ref="G35:H39" xr:uid="{00000000-0009-0000-0100-000007000000}"/>
  <tableColumns count="2">
    <tableColumn id="1" xr3:uid="{00000000-0010-0000-0E00-000001000000}" name="Number"/>
    <tableColumn id="2" xr3:uid="{00000000-0010-0000-0E00-000002000000}" name="Score"/>
  </tableColumns>
  <tableStyleInfo name="TableStyleMedium21"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F000000}" name="Aeres_Score" displayName="Aeres_Score" ref="G41:H44" totalsRowShown="0" headerRowDxfId="44" headerRowBorderDxfId="43" tableBorderDxfId="42">
  <autoFilter ref="G41:H44" xr:uid="{00000000-0009-0000-0100-000008000000}"/>
  <tableColumns count="2">
    <tableColumn id="1" xr3:uid="{00000000-0010-0000-0F00-000001000000}" name="Number"/>
    <tableColumn id="2" xr3:uid="{00000000-0010-0000-0F00-000002000000}" name="Score"/>
  </tableColumns>
  <tableStyleInfo name="TableStyleMedium21"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10000000}" name="Abdc_Score" displayName="Abdc_Score" ref="G46:H50" totalsRowShown="0" headerRowDxfId="41" headerRowBorderDxfId="40" tableBorderDxfId="39">
  <autoFilter ref="G46:H50" xr:uid="{00000000-0009-0000-0100-000009000000}"/>
  <tableColumns count="2">
    <tableColumn id="1" xr3:uid="{00000000-0010-0000-1000-000001000000}" name="Number"/>
    <tableColumn id="2" xr3:uid="{00000000-0010-0000-1000-000002000000}" name="Score"/>
  </tableColumns>
  <tableStyleInfo name="TableStyleMedium21"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11000000}" name="Vhb_Score" displayName="Vhb_Score" ref="G52:H58" totalsRowShown="0" headerRowDxfId="38" headerRowBorderDxfId="37" tableBorderDxfId="36">
  <autoFilter ref="G52:H58" xr:uid="{00000000-0009-0000-0100-00000A000000}"/>
  <tableColumns count="2">
    <tableColumn id="1" xr3:uid="{00000000-0010-0000-1100-000001000000}" name="Number"/>
    <tableColumn id="2" xr3:uid="{00000000-0010-0000-1100-000002000000}" name="Score"/>
  </tableColumns>
  <tableStyleInfo name="TableStyleMedium21"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12000000}" name="IndexCalc" displayName="IndexCalc" ref="J4:L12" totalsRowShown="0" headerRowDxfId="35" headerRowBorderDxfId="34" tableBorderDxfId="33">
  <autoFilter ref="J4:L12" xr:uid="{00000000-0009-0000-0100-00000B000000}"/>
  <tableColumns count="3">
    <tableColumn id="1" xr3:uid="{00000000-0010-0000-1200-000001000000}" name="Index"/>
    <tableColumn id="3" xr3:uid="{00000000-0010-0000-1200-000003000000}" name="MAX"/>
    <tableColumn id="2" xr3:uid="{00000000-0010-0000-1200-000002000000}" name="Calc">
      <calculatedColumnFormula>100/IndexCalc[[#This Row],[MAX]]</calculatedColumnFormula>
    </tableColumn>
  </tableColumns>
  <tableStyleInfo name="TableStyleMedium2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8" Type="http://schemas.openxmlformats.org/officeDocument/2006/relationships/table" Target="../tables/table9.xml"/><Relationship Id="rId13" Type="http://schemas.openxmlformats.org/officeDocument/2006/relationships/table" Target="../tables/table14.xml"/><Relationship Id="rId18" Type="http://schemas.openxmlformats.org/officeDocument/2006/relationships/table" Target="../tables/table19.xml"/><Relationship Id="rId3" Type="http://schemas.openxmlformats.org/officeDocument/2006/relationships/table" Target="../tables/table4.xml"/><Relationship Id="rId7" Type="http://schemas.openxmlformats.org/officeDocument/2006/relationships/table" Target="../tables/table8.xml"/><Relationship Id="rId12" Type="http://schemas.openxmlformats.org/officeDocument/2006/relationships/table" Target="../tables/table13.xml"/><Relationship Id="rId17" Type="http://schemas.openxmlformats.org/officeDocument/2006/relationships/table" Target="../tables/table18.xml"/><Relationship Id="rId2" Type="http://schemas.openxmlformats.org/officeDocument/2006/relationships/table" Target="../tables/table3.xml"/><Relationship Id="rId16" Type="http://schemas.openxmlformats.org/officeDocument/2006/relationships/table" Target="../tables/table17.xml"/><Relationship Id="rId1" Type="http://schemas.openxmlformats.org/officeDocument/2006/relationships/table" Target="../tables/table2.xml"/><Relationship Id="rId6" Type="http://schemas.openxmlformats.org/officeDocument/2006/relationships/table" Target="../tables/table7.xml"/><Relationship Id="rId11" Type="http://schemas.openxmlformats.org/officeDocument/2006/relationships/table" Target="../tables/table12.xml"/><Relationship Id="rId5" Type="http://schemas.openxmlformats.org/officeDocument/2006/relationships/table" Target="../tables/table6.xml"/><Relationship Id="rId15" Type="http://schemas.openxmlformats.org/officeDocument/2006/relationships/table" Target="../tables/table16.xml"/><Relationship Id="rId10" Type="http://schemas.openxmlformats.org/officeDocument/2006/relationships/table" Target="../tables/table11.xml"/><Relationship Id="rId4" Type="http://schemas.openxmlformats.org/officeDocument/2006/relationships/table" Target="../tables/table5.xml"/><Relationship Id="rId9" Type="http://schemas.openxmlformats.org/officeDocument/2006/relationships/table" Target="../tables/table10.xml"/><Relationship Id="rId14" Type="http://schemas.openxmlformats.org/officeDocument/2006/relationships/table" Target="../tables/table1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dimension ref="A1:C11"/>
  <sheetViews>
    <sheetView zoomScaleNormal="100" workbookViewId="0">
      <selection activeCell="I19" sqref="I19"/>
    </sheetView>
  </sheetViews>
  <sheetFormatPr defaultRowHeight="15" x14ac:dyDescent="0.25"/>
  <cols>
    <col min="1" max="1" width="12.5703125" customWidth="1"/>
    <col min="2" max="2" width="10.7109375" bestFit="1" customWidth="1"/>
    <col min="3" max="3" width="49.42578125" customWidth="1"/>
  </cols>
  <sheetData>
    <row r="1" spans="1:3" x14ac:dyDescent="0.25">
      <c r="A1" s="115" t="s">
        <v>920</v>
      </c>
      <c r="B1" s="115" t="s">
        <v>921</v>
      </c>
      <c r="C1" s="115" t="s">
        <v>919</v>
      </c>
    </row>
    <row r="2" spans="1:3" ht="45" x14ac:dyDescent="0.25">
      <c r="A2" s="115" t="s">
        <v>1471</v>
      </c>
      <c r="B2" s="249">
        <v>43019</v>
      </c>
      <c r="C2" s="132" t="s">
        <v>1472</v>
      </c>
    </row>
    <row r="3" spans="1:3" ht="135" x14ac:dyDescent="0.25">
      <c r="A3" s="115" t="s">
        <v>1451</v>
      </c>
      <c r="B3" s="249">
        <v>42990</v>
      </c>
      <c r="C3" s="132" t="s">
        <v>1452</v>
      </c>
    </row>
    <row r="4" spans="1:3" ht="45" x14ac:dyDescent="0.25">
      <c r="A4" s="115" t="s">
        <v>1449</v>
      </c>
      <c r="B4" s="249">
        <v>42914</v>
      </c>
      <c r="C4" s="132" t="s">
        <v>1450</v>
      </c>
    </row>
    <row r="5" spans="1:3" ht="60" x14ac:dyDescent="0.25">
      <c r="A5" s="115" t="s">
        <v>1399</v>
      </c>
      <c r="B5" s="132">
        <v>42887</v>
      </c>
      <c r="C5" s="132" t="s">
        <v>1400</v>
      </c>
    </row>
    <row r="6" spans="1:3" ht="90" x14ac:dyDescent="0.25">
      <c r="A6" s="115" t="s">
        <v>1051</v>
      </c>
      <c r="B6" s="132">
        <v>42836</v>
      </c>
      <c r="C6" s="132" t="s">
        <v>1052</v>
      </c>
    </row>
    <row r="7" spans="1:3" ht="90" x14ac:dyDescent="0.25">
      <c r="A7" s="115" t="s">
        <v>1009</v>
      </c>
      <c r="B7" s="146">
        <v>42821</v>
      </c>
      <c r="C7" s="132" t="s">
        <v>1042</v>
      </c>
    </row>
    <row r="8" spans="1:3" ht="150" x14ac:dyDescent="0.25">
      <c r="A8" s="115" t="s">
        <v>964</v>
      </c>
      <c r="B8" s="132">
        <v>42807</v>
      </c>
      <c r="C8" s="132" t="s">
        <v>1006</v>
      </c>
    </row>
    <row r="9" spans="1:3" ht="105" x14ac:dyDescent="0.25">
      <c r="A9" s="115" t="s">
        <v>945</v>
      </c>
      <c r="B9" s="132">
        <v>42800</v>
      </c>
      <c r="C9" s="132" t="s">
        <v>948</v>
      </c>
    </row>
    <row r="10" spans="1:3" ht="75" x14ac:dyDescent="0.25">
      <c r="A10" s="115" t="s">
        <v>946</v>
      </c>
      <c r="B10" s="132">
        <v>42800</v>
      </c>
      <c r="C10" s="117" t="s">
        <v>943</v>
      </c>
    </row>
    <row r="11" spans="1:3" ht="75" x14ac:dyDescent="0.25">
      <c r="A11" s="115" t="s">
        <v>947</v>
      </c>
      <c r="B11" s="132">
        <v>42797</v>
      </c>
      <c r="C11" s="117" t="s">
        <v>944</v>
      </c>
    </row>
  </sheetData>
  <sheetProtection sheet="1" objects="1" scenarios="1"/>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CD15"/>
  <sheetViews>
    <sheetView zoomScaleNormal="100" workbookViewId="0">
      <selection activeCell="AP6" sqref="AP6"/>
    </sheetView>
  </sheetViews>
  <sheetFormatPr defaultColWidth="9.140625" defaultRowHeight="15" x14ac:dyDescent="0.25"/>
  <cols>
    <col min="1" max="1" width="42.28515625" style="46" customWidth="1"/>
    <col min="2" max="2" width="14.28515625" style="87" customWidth="1"/>
    <col min="3" max="3" width="31.140625" style="45" customWidth="1"/>
    <col min="4" max="4" width="15" style="87" customWidth="1"/>
    <col min="5" max="5" width="22.5703125" style="119" customWidth="1"/>
    <col min="6" max="6" width="15.5703125" style="87" customWidth="1"/>
    <col min="7" max="7" width="17.85546875" style="87" customWidth="1"/>
    <col min="8" max="8" width="20.42578125" style="87" customWidth="1"/>
    <col min="9" max="9" width="24.28515625" style="87" hidden="1" customWidth="1"/>
    <col min="10" max="10" width="24.42578125" style="87" hidden="1" customWidth="1"/>
    <col min="11" max="11" width="25.140625" style="87" hidden="1" customWidth="1"/>
    <col min="12" max="12" width="24.28515625" style="87" hidden="1" customWidth="1"/>
    <col min="13" max="13" width="25" style="87" customWidth="1"/>
    <col min="14" max="14" width="24.140625" style="87" customWidth="1"/>
    <col min="15" max="15" width="12.85546875" style="87" customWidth="1"/>
    <col min="16" max="17" width="10.42578125" style="87" customWidth="1"/>
    <col min="18" max="18" width="22.7109375" style="87" customWidth="1"/>
    <col min="19" max="20" width="10.42578125" style="87" hidden="1" customWidth="1"/>
    <col min="21" max="21" width="17.140625" style="87" customWidth="1"/>
    <col min="22" max="22" width="20.140625" style="87" customWidth="1"/>
    <col min="23" max="23" width="15.140625" style="87" hidden="1" customWidth="1"/>
    <col min="24" max="24" width="22.5703125" style="45" hidden="1" customWidth="1"/>
    <col min="25" max="25" width="23.42578125" style="45" hidden="1" customWidth="1"/>
    <col min="26" max="26" width="23.85546875" style="45" hidden="1" customWidth="1"/>
    <col min="27" max="27" width="27" style="45" hidden="1" customWidth="1"/>
    <col min="28" max="28" width="21.85546875" style="45" bestFit="1" customWidth="1"/>
    <col min="29" max="29" width="22.5703125" style="45" customWidth="1"/>
    <col min="30" max="30" width="17.42578125" style="45" hidden="1" customWidth="1"/>
    <col min="31" max="31" width="16.85546875" style="45" hidden="1" customWidth="1"/>
    <col min="32" max="32" width="13.85546875" style="45" hidden="1" customWidth="1"/>
    <col min="33" max="33" width="15.28515625" style="45" hidden="1" customWidth="1"/>
    <col min="34" max="34" width="19.7109375" style="45" customWidth="1"/>
    <col min="35" max="35" width="18.28515625" style="45" customWidth="1"/>
    <col min="36" max="36" width="13.7109375" style="45" customWidth="1"/>
    <col min="37" max="37" width="15.28515625" style="45" customWidth="1"/>
    <col min="38" max="38" width="14.42578125" style="45" customWidth="1"/>
    <col min="39" max="43" width="11.85546875" style="45" customWidth="1"/>
    <col min="44" max="44" width="20" style="45" customWidth="1"/>
    <col min="45" max="45" width="20.28515625" style="45" customWidth="1"/>
    <col min="46" max="46" width="21" style="45" customWidth="1"/>
    <col min="47" max="47" width="20.28515625" style="45" customWidth="1"/>
    <col min="48" max="48" width="21.140625" style="45" customWidth="1"/>
    <col min="49" max="49" width="20.5703125" style="45" customWidth="1"/>
    <col min="50" max="50" width="20.7109375" style="45" customWidth="1"/>
    <col min="51" max="51" width="23.7109375" style="45" customWidth="1"/>
    <col min="52" max="52" width="13.5703125" style="45" hidden="1" customWidth="1"/>
    <col min="53" max="53" width="12.85546875" style="45" hidden="1" customWidth="1"/>
    <col min="54" max="54" width="15.28515625" style="45" hidden="1" customWidth="1"/>
    <col min="55" max="55" width="17.85546875" style="45" hidden="1" customWidth="1"/>
    <col min="56" max="56" width="13.140625" style="45" bestFit="1" customWidth="1"/>
    <col min="57" max="57" width="18.28515625" style="45" customWidth="1"/>
    <col min="58" max="58" width="23" style="45" customWidth="1"/>
    <col min="59" max="59" width="24.140625" style="45" customWidth="1"/>
    <col min="60" max="60" width="24.42578125" style="45" bestFit="1" customWidth="1"/>
    <col min="61" max="61" width="22.85546875" style="45" bestFit="1" customWidth="1"/>
    <col min="62" max="63" width="21.5703125" style="45" bestFit="1" customWidth="1"/>
    <col min="64" max="64" width="23.28515625" style="45" customWidth="1"/>
    <col min="65" max="65" width="22.5703125" style="45" bestFit="1" customWidth="1"/>
    <col min="66" max="66" width="24.140625" style="45" bestFit="1" customWidth="1"/>
    <col min="67" max="67" width="15.140625" style="2" customWidth="1"/>
    <col min="68" max="68" width="14.7109375" style="2" customWidth="1"/>
    <col min="69" max="69" width="14.140625" style="2" customWidth="1"/>
    <col min="70" max="70" width="14.7109375" style="2" customWidth="1"/>
    <col min="71" max="71" width="9" style="2" customWidth="1"/>
    <col min="72" max="72" width="9.7109375" style="2" customWidth="1"/>
    <col min="73" max="73" width="9.28515625" style="2" customWidth="1"/>
    <col min="74" max="74" width="9.85546875" style="2" customWidth="1"/>
    <col min="75" max="77" width="9.140625" style="4" customWidth="1"/>
    <col min="78" max="16384" width="9.140625" style="4"/>
  </cols>
  <sheetData>
    <row r="1" spans="1:82" s="1" customFormat="1" ht="109.5" customHeight="1" x14ac:dyDescent="0.25">
      <c r="A1" s="152" t="s">
        <v>2</v>
      </c>
      <c r="B1" s="153" t="s">
        <v>0</v>
      </c>
      <c r="C1" s="154" t="s">
        <v>1</v>
      </c>
      <c r="D1" s="153" t="s">
        <v>3</v>
      </c>
      <c r="E1" s="153" t="s">
        <v>888</v>
      </c>
      <c r="F1" s="153" t="s">
        <v>1007</v>
      </c>
      <c r="G1" s="154" t="s">
        <v>4</v>
      </c>
      <c r="H1" s="155" t="s">
        <v>912</v>
      </c>
      <c r="I1" s="156" t="s">
        <v>913</v>
      </c>
      <c r="J1" s="156" t="s">
        <v>914</v>
      </c>
      <c r="K1" s="156" t="s">
        <v>915</v>
      </c>
      <c r="L1" s="156" t="s">
        <v>916</v>
      </c>
      <c r="M1" s="156" t="s">
        <v>917</v>
      </c>
      <c r="N1" s="157" t="s">
        <v>918</v>
      </c>
      <c r="O1" s="158" t="s">
        <v>358</v>
      </c>
      <c r="P1" s="159" t="s">
        <v>1008</v>
      </c>
      <c r="Q1" s="158" t="s">
        <v>911</v>
      </c>
      <c r="R1" s="186" t="s">
        <v>909</v>
      </c>
      <c r="S1" s="187" t="s">
        <v>1053</v>
      </c>
      <c r="T1" s="188" t="s">
        <v>1054</v>
      </c>
      <c r="U1" s="158" t="s">
        <v>886</v>
      </c>
      <c r="V1" s="158" t="s">
        <v>358</v>
      </c>
      <c r="W1" s="160" t="s">
        <v>910</v>
      </c>
      <c r="X1" s="160" t="s">
        <v>5</v>
      </c>
      <c r="Y1" s="161" t="s">
        <v>6</v>
      </c>
      <c r="Z1" s="161" t="s">
        <v>7</v>
      </c>
      <c r="AA1" s="161" t="s">
        <v>8</v>
      </c>
      <c r="AB1" s="161" t="s">
        <v>9</v>
      </c>
      <c r="AC1" s="162" t="s">
        <v>10</v>
      </c>
      <c r="AD1" s="160" t="s">
        <v>352</v>
      </c>
      <c r="AE1" s="161" t="s">
        <v>353</v>
      </c>
      <c r="AF1" s="161" t="s">
        <v>354</v>
      </c>
      <c r="AG1" s="161" t="s">
        <v>355</v>
      </c>
      <c r="AH1" s="161" t="s">
        <v>356</v>
      </c>
      <c r="AI1" s="162" t="s">
        <v>357</v>
      </c>
      <c r="AJ1" s="163" t="s">
        <v>1043</v>
      </c>
      <c r="AK1" s="164" t="s">
        <v>1044</v>
      </c>
      <c r="AL1" s="164" t="s">
        <v>1045</v>
      </c>
      <c r="AM1" s="164" t="s">
        <v>1046</v>
      </c>
      <c r="AN1" s="164" t="s">
        <v>1047</v>
      </c>
      <c r="AO1" s="164" t="s">
        <v>1048</v>
      </c>
      <c r="AP1" s="164" t="s">
        <v>1049</v>
      </c>
      <c r="AQ1" s="165" t="s">
        <v>1050</v>
      </c>
      <c r="AR1" s="166" t="s">
        <v>11</v>
      </c>
      <c r="AS1" s="167" t="s">
        <v>12</v>
      </c>
      <c r="AT1" s="167" t="s">
        <v>13</v>
      </c>
      <c r="AU1" s="167" t="s">
        <v>14</v>
      </c>
      <c r="AV1" s="167" t="s">
        <v>15</v>
      </c>
      <c r="AW1" s="167" t="s">
        <v>16</v>
      </c>
      <c r="AX1" s="167" t="s">
        <v>17</v>
      </c>
      <c r="AY1" s="168" t="s">
        <v>18</v>
      </c>
      <c r="AZ1" s="169" t="s">
        <v>24</v>
      </c>
      <c r="BA1" s="170" t="s">
        <v>25</v>
      </c>
      <c r="BB1" s="170" t="s">
        <v>26</v>
      </c>
      <c r="BC1" s="170" t="s">
        <v>27</v>
      </c>
      <c r="BD1" s="170" t="s">
        <v>28</v>
      </c>
      <c r="BE1" s="171" t="s">
        <v>29</v>
      </c>
      <c r="BF1" s="172" t="s">
        <v>19</v>
      </c>
      <c r="BG1" s="173" t="s">
        <v>20</v>
      </c>
      <c r="BH1" s="173" t="s">
        <v>21</v>
      </c>
      <c r="BI1" s="173" t="s">
        <v>22</v>
      </c>
      <c r="BJ1" s="174" t="s">
        <v>23</v>
      </c>
      <c r="BK1" s="175" t="s">
        <v>264</v>
      </c>
      <c r="BL1" s="176" t="s">
        <v>265</v>
      </c>
      <c r="BM1" s="176" t="s">
        <v>359</v>
      </c>
      <c r="BN1" s="176" t="s">
        <v>266</v>
      </c>
      <c r="BO1" s="177" t="s">
        <v>31</v>
      </c>
      <c r="BP1" s="178" t="s">
        <v>32</v>
      </c>
      <c r="BQ1" s="178" t="s">
        <v>33</v>
      </c>
      <c r="BR1" s="178" t="s">
        <v>34</v>
      </c>
      <c r="BS1" s="178" t="s">
        <v>267</v>
      </c>
      <c r="BT1" s="178" t="s">
        <v>268</v>
      </c>
      <c r="BU1" s="179" t="s">
        <v>30</v>
      </c>
      <c r="BV1" s="180" t="s">
        <v>361</v>
      </c>
    </row>
    <row r="2" spans="1:82" x14ac:dyDescent="0.25">
      <c r="A2" s="227"/>
      <c r="B2" s="228"/>
      <c r="C2" s="229" t="s">
        <v>144</v>
      </c>
      <c r="D2" s="230"/>
      <c r="E2" s="231" t="str">
        <f>IF(R2=0,"",RANK($R2,$R$2:$R$28,0))</f>
        <v/>
      </c>
      <c r="F2" s="231">
        <f>COUNT($AH2:$AI2,$AR2:$AY2)</f>
        <v>0</v>
      </c>
      <c r="G2" s="232" t="str">
        <f>IF($F2&lt;=1,"",STDEV($AB2:$AC2,$AJ2:$AQ2))</f>
        <v/>
      </c>
      <c r="H2" s="114" t="b">
        <f>IF($Q2=0,FALSE,IF(OR($V2=TRUE,AVERAGE($AJ2:$AQ2)=100),TRUE,FALSE))</f>
        <v>0</v>
      </c>
      <c r="I2" s="233">
        <f t="shared" ref="I2:N2" si="0">IF($H2=TRUE,IF(ISBLANK(AZ2),10000,AZ2),10000)</f>
        <v>10000</v>
      </c>
      <c r="J2" s="233">
        <f t="shared" si="0"/>
        <v>10000</v>
      </c>
      <c r="K2" s="233">
        <f t="shared" si="0"/>
        <v>10000</v>
      </c>
      <c r="L2" s="233">
        <f t="shared" si="0"/>
        <v>10000</v>
      </c>
      <c r="M2" s="233">
        <f t="shared" si="0"/>
        <v>10000</v>
      </c>
      <c r="N2" s="233">
        <f t="shared" si="0"/>
        <v>10000</v>
      </c>
      <c r="O2" s="114" t="b">
        <f>$V2</f>
        <v>0</v>
      </c>
      <c r="P2" s="231">
        <f>COUNT($AH2:$AI2)</f>
        <v>0</v>
      </c>
      <c r="Q2" s="231">
        <f>COUNT($AR2:$AY2)</f>
        <v>0</v>
      </c>
      <c r="R2" s="234">
        <f>IF(AND($P2=0,$Q2=0),0,AVERAGE($AB2:$AC2,$AR2:$AY2))</f>
        <v>0</v>
      </c>
      <c r="S2" s="185">
        <f>IF($P2=0,0,(AVERAGE($AB2:$AC2)))</f>
        <v>0</v>
      </c>
      <c r="T2" s="232">
        <f>IF($Q2=0,0,(AVERAGE($AR2:$AY2)))</f>
        <v>0</v>
      </c>
      <c r="U2" s="235" t="str">
        <f>IF(F2=0,"",(AVERAGE($AH2:$AI2,$AR2:$AY2)))</f>
        <v/>
      </c>
      <c r="V2" s="62" t="b">
        <f>IF($Q2=0,FALSE,IF(OR(MAX($U$2:$U$28)=$U2,LARGE($U$2:$U$28,2)=$U2),TRUE,FALSE))</f>
        <v>0</v>
      </c>
      <c r="W2" s="236">
        <f>IF($F2=0,0,AVERAGE($AB2:$AC2,$AJ2:$AQ2))</f>
        <v>0</v>
      </c>
      <c r="X2" s="185" t="str">
        <f>IF(AZ2="","",IF(((AZ2/MIN(I$2:I$28))*100)&gt;=100,100,(AZ2/MIN(I$2:I$28))*100))</f>
        <v/>
      </c>
      <c r="Y2" s="235" t="str">
        <f>IF(BA2="","",IF(((BA2/MIN(J$2:J$28))*100)&gt;=100,100,(BA2/MIN(J$2:J$28))*100))</f>
        <v/>
      </c>
      <c r="Z2" s="235" t="str">
        <f>IF(BB2="","",IF(((BB2/MIN(K$2:K$28))*100)&gt;=100,100,(BB2/MIN(K$2:K$28))*100))</f>
        <v/>
      </c>
      <c r="AA2" s="235" t="str">
        <f>IF(BC2="","",IF(((BC2/MIN(L$2:L$28))*100)&gt;=100,100,(BC2/MIN(L$2:L$28))*100))</f>
        <v/>
      </c>
      <c r="AB2" s="235" t="str">
        <f>IF(BD2="","",IF(((BD2/MIN(M$2:M$28))*100)&gt;=100,100,(BD2/MIN(M$2:M$28))*100))</f>
        <v/>
      </c>
      <c r="AC2" s="232" t="str">
        <f>IF(BE2="","",IF(((BE2/MIN(N$2:N$13))*100)&gt;=100,100,(BE2/MIN(N$2:N$28))*100))</f>
        <v/>
      </c>
      <c r="AD2" s="235" t="str">
        <f t="shared" ref="AD2:AI2" si="1">IF(ISBLANK(AZ2),"",PERCENTRANK(AZ$2:AZ$28,AZ2,)*100)</f>
        <v/>
      </c>
      <c r="AE2" s="235" t="str">
        <f t="shared" si="1"/>
        <v/>
      </c>
      <c r="AF2" s="235" t="str">
        <f t="shared" si="1"/>
        <v/>
      </c>
      <c r="AG2" s="235" t="str">
        <f t="shared" si="1"/>
        <v/>
      </c>
      <c r="AH2" s="235" t="str">
        <f t="shared" si="1"/>
        <v/>
      </c>
      <c r="AI2" s="235" t="str">
        <f t="shared" si="1"/>
        <v/>
      </c>
      <c r="AJ2" s="66" t="e">
        <f>IF(VLOOKUP(TRUE,$V$2:$AY$28,COUNTA($V$1:AR$1),FALSE)="",AR2,IF(AR2="","",(AR2/VLOOKUP(TRUE,$V$2:$AY$28,COUNTA($V$1:AR$1),FALSE))*100))</f>
        <v>#N/A</v>
      </c>
      <c r="AK2" s="235" t="e">
        <f>IF(VLOOKUP(TRUE,$V$2:$AY$28,COUNTA($V$1:AS$1),FALSE)="",AS2,IF(AS2="","",(AS2/VLOOKUP(TRUE,$V$2:$AY$28,COUNTA($V$1:AS$1),FALSE))*100))</f>
        <v>#N/A</v>
      </c>
      <c r="AL2" s="235" t="e">
        <f>IF(VLOOKUP(TRUE,$V$2:$AY$28,COUNTA($V$1:AT$1),FALSE)="",AT2,IF(AT2="","",(AT2/VLOOKUP(TRUE,$V$2:$AY$28,COUNTA($V$1:AT$1),FALSE))*100))</f>
        <v>#N/A</v>
      </c>
      <c r="AM2" s="235" t="e">
        <f>IF(VLOOKUP(TRUE,$V$2:$AY$28,COUNTA($V$1:AU$1),FALSE)="",AU2,IF(AU2="","",(AU2/VLOOKUP(TRUE,$V$2:$AY$28,COUNTA($V$1:AU$1),FALSE))*100))</f>
        <v>#N/A</v>
      </c>
      <c r="AN2" s="235" t="e">
        <f>IF(VLOOKUP(TRUE,$V$2:$AY$28,COUNTA($V$1:AV$1),FALSE)="",AV2,IF(AV2="","",(AV2/VLOOKUP(TRUE,$V$2:$AY$28,COUNTA($V$1:AV$1),FALSE))*100))</f>
        <v>#N/A</v>
      </c>
      <c r="AO2" s="235" t="e">
        <f>IF(VLOOKUP(TRUE,$V$2:$AY$28,COUNTA($V$1:AW$1),FALSE)="",AW2,IF(AW2="","",(AW2/VLOOKUP(TRUE,$V$2:$AY$28,COUNTA($V$1:AW$1),FALSE))*100))</f>
        <v>#N/A</v>
      </c>
      <c r="AP2" s="237" t="e">
        <f>IF(VLOOKUP(TRUE,$V$2:$AY$28,COUNTA($V$1:AX$1),FALSE)="",AX2,IF(AX2="","",(AX2/VLOOKUP(TRUE,$V$2:$AY$28,COUNTA($V$1:AX$1),FALSE))*100))</f>
        <v>#N/A</v>
      </c>
      <c r="AQ2" s="232" t="e">
        <f>IF(VLOOKUP(TRUE,$V$2:$AY$28,COUNTA($V$1:AY$1),FALSE)="",AY2,IF(AY2="","",(AY2/VLOOKUP(TRUE,$V$2:$AY$28,COUNTA($V$1:AY$1),FALSE))*100))</f>
        <v>#N/A</v>
      </c>
      <c r="AR2" s="185" t="str">
        <f>IF(BS2="","",BS2*VLOOKUP("UQ",IndexCalc[],3,FALSE))</f>
        <v/>
      </c>
      <c r="AS2" s="235" t="str">
        <f>IF(BT2="","",BT2*VLOOKUP("Fneg",IndexCalc[],3,FALSE))</f>
        <v/>
      </c>
      <c r="AT2" s="235" t="str">
        <f>IF(BU2="","",BU2*VLOOKUP("ABS",IndexCalc[],3,FALSE))</f>
        <v/>
      </c>
      <c r="AU2" s="235" t="str">
        <f>IF(BV2="","",BV2*VLOOKUP("Cnrs",IndexCalc[],3,FALSE))</f>
        <v/>
      </c>
      <c r="AV2" s="235" t="str">
        <f>IF(BO2="","",BO2*VLOOKUP("HEC",IndexCalc[],3,FALSE))</f>
        <v/>
      </c>
      <c r="AW2" s="235" t="str">
        <f>IF(BP2="","",BP2*VLOOKUP("Aeres",IndexCalc[],3,FALSE))</f>
        <v/>
      </c>
      <c r="AX2" s="235" t="str">
        <f>IF(BQ2="","",BQ2*VLOOKUP("Abdc",IndexCalc[],3,FALSE))</f>
        <v/>
      </c>
      <c r="AY2" s="232" t="str">
        <f>IF(BR2="","",BR2*VLOOKUP("Vhb",IndexCalc[],3,FALSE))</f>
        <v/>
      </c>
      <c r="AZ2" s="238"/>
      <c r="BA2" s="239"/>
      <c r="BB2" s="240"/>
      <c r="BC2" s="238"/>
      <c r="BD2" s="238"/>
      <c r="BE2" s="241"/>
      <c r="BF2" s="242"/>
      <c r="BG2" s="240"/>
      <c r="BH2" s="243"/>
      <c r="BI2" s="240"/>
      <c r="BJ2" s="244"/>
      <c r="BK2" s="242"/>
      <c r="BL2" s="240"/>
      <c r="BM2" s="240"/>
      <c r="BN2" s="240"/>
      <c r="BO2" s="245" t="str">
        <f>IF(ISBLANK($BF2),"",VLOOKUP($BF2,HEC[#All],2,FALSE))</f>
        <v/>
      </c>
      <c r="BP2" s="246" t="str">
        <f>IF(ISBLANK($BG2),"",VLOOKUP($BG2,AERES[#All],2,FALSE))</f>
        <v/>
      </c>
      <c r="BQ2" s="247" t="str">
        <f>IF(ISBLANK($BH2),"",VLOOKUP($BH2,ABDC[#All],2,FALSE))</f>
        <v/>
      </c>
      <c r="BR2" s="246" t="str">
        <f>IF(ISBLANK($BI2),"",VLOOKUP($BI2,VHB[#All],2,FALSE))</f>
        <v/>
      </c>
      <c r="BS2" s="246" t="str">
        <f>IF(ISBLANK($BK2),"",VLOOKUP($BK2,UQ[#All],2,FALSE))</f>
        <v/>
      </c>
      <c r="BT2" s="246" t="str">
        <f>IF(ISBLANK($BL2),"",VLOOKUP($BL2,FNEG[#All],2,FALSE))</f>
        <v/>
      </c>
      <c r="BU2" s="246" t="str">
        <f>IF(ISBLANK($BM2),"",VLOOKUP($BM2,ABS[#All],2,FALSE))</f>
        <v/>
      </c>
      <c r="BV2" s="248" t="str">
        <f>IF(ISBLANK($BN2),"",VLOOKUP($BN2,CNRS[#All],2,FALSE))</f>
        <v/>
      </c>
    </row>
    <row r="3" spans="1:82" s="131" customFormat="1" ht="90.75" thickBot="1" x14ac:dyDescent="0.3">
      <c r="A3" s="218" t="s">
        <v>924</v>
      </c>
      <c r="B3" s="123" t="s">
        <v>922</v>
      </c>
      <c r="C3" s="124" t="s">
        <v>923</v>
      </c>
      <c r="D3" s="219" t="s">
        <v>925</v>
      </c>
      <c r="E3" s="125" t="s">
        <v>926</v>
      </c>
      <c r="F3" s="125" t="s">
        <v>927</v>
      </c>
      <c r="G3" s="126" t="s">
        <v>928</v>
      </c>
      <c r="H3" s="220" t="s">
        <v>929</v>
      </c>
      <c r="I3" s="221" t="s">
        <v>935</v>
      </c>
      <c r="J3" s="221" t="s">
        <v>934</v>
      </c>
      <c r="K3" s="221" t="s">
        <v>933</v>
      </c>
      <c r="L3" s="221" t="s">
        <v>930</v>
      </c>
      <c r="M3" s="221" t="s">
        <v>931</v>
      </c>
      <c r="N3" s="222" t="s">
        <v>932</v>
      </c>
      <c r="O3" s="142" t="s">
        <v>936</v>
      </c>
      <c r="P3" s="125" t="s">
        <v>937</v>
      </c>
      <c r="Q3" s="125" t="s">
        <v>911</v>
      </c>
      <c r="R3" s="223" t="s">
        <v>1469</v>
      </c>
      <c r="S3" s="184" t="s">
        <v>938</v>
      </c>
      <c r="T3" s="133" t="s">
        <v>939</v>
      </c>
      <c r="U3" s="126" t="s">
        <v>940</v>
      </c>
      <c r="V3" s="142" t="s">
        <v>941</v>
      </c>
      <c r="W3" s="189" t="s">
        <v>942</v>
      </c>
      <c r="X3" s="126" t="s">
        <v>949</v>
      </c>
      <c r="Y3" s="126" t="s">
        <v>950</v>
      </c>
      <c r="Z3" s="126" t="s">
        <v>950</v>
      </c>
      <c r="AA3" s="126" t="s">
        <v>951</v>
      </c>
      <c r="AB3" s="126" t="s">
        <v>952</v>
      </c>
      <c r="AC3" s="126" t="s">
        <v>953</v>
      </c>
      <c r="AD3" s="126" t="s">
        <v>954</v>
      </c>
      <c r="AE3" s="126" t="s">
        <v>955</v>
      </c>
      <c r="AF3" s="126" t="s">
        <v>956</v>
      </c>
      <c r="AG3" s="126" t="s">
        <v>957</v>
      </c>
      <c r="AH3" s="126" t="s">
        <v>958</v>
      </c>
      <c r="AI3" s="142" t="s">
        <v>958</v>
      </c>
      <c r="AJ3" s="126" t="s">
        <v>998</v>
      </c>
      <c r="AK3" s="126" t="s">
        <v>999</v>
      </c>
      <c r="AL3" s="126" t="s">
        <v>1000</v>
      </c>
      <c r="AM3" s="126" t="s">
        <v>1001</v>
      </c>
      <c r="AN3" s="126" t="s">
        <v>1002</v>
      </c>
      <c r="AO3" s="126" t="s">
        <v>1003</v>
      </c>
      <c r="AP3" s="126" t="s">
        <v>1004</v>
      </c>
      <c r="AQ3" s="142" t="s">
        <v>1005</v>
      </c>
      <c r="AR3" s="126" t="s">
        <v>985</v>
      </c>
      <c r="AS3" s="126" t="s">
        <v>986</v>
      </c>
      <c r="AT3" s="126" t="s">
        <v>991</v>
      </c>
      <c r="AU3" s="126" t="s">
        <v>994</v>
      </c>
      <c r="AV3" s="126" t="s">
        <v>995</v>
      </c>
      <c r="AW3" s="126" t="s">
        <v>996</v>
      </c>
      <c r="AX3" s="126" t="s">
        <v>997</v>
      </c>
      <c r="AY3" s="142" t="s">
        <v>993</v>
      </c>
      <c r="AZ3" s="127" t="s">
        <v>959</v>
      </c>
      <c r="BA3" s="127" t="s">
        <v>960</v>
      </c>
      <c r="BB3" s="128" t="s">
        <v>961</v>
      </c>
      <c r="BC3" s="127" t="s">
        <v>965</v>
      </c>
      <c r="BD3" s="127" t="s">
        <v>966</v>
      </c>
      <c r="BE3" s="224" t="s">
        <v>967</v>
      </c>
      <c r="BF3" s="129" t="s">
        <v>968</v>
      </c>
      <c r="BG3" s="129" t="s">
        <v>972</v>
      </c>
      <c r="BH3" s="129" t="s">
        <v>971</v>
      </c>
      <c r="BI3" s="129" t="s">
        <v>970</v>
      </c>
      <c r="BJ3" s="225" t="s">
        <v>969</v>
      </c>
      <c r="BK3" s="129" t="s">
        <v>973</v>
      </c>
      <c r="BL3" s="129" t="s">
        <v>974</v>
      </c>
      <c r="BM3" s="129" t="s">
        <v>975</v>
      </c>
      <c r="BN3" s="225" t="s">
        <v>976</v>
      </c>
      <c r="BO3" s="130" t="s">
        <v>977</v>
      </c>
      <c r="BP3" s="130" t="s">
        <v>978</v>
      </c>
      <c r="BQ3" s="130" t="s">
        <v>979</v>
      </c>
      <c r="BR3" s="130" t="s">
        <v>980</v>
      </c>
      <c r="BS3" s="130" t="s">
        <v>981</v>
      </c>
      <c r="BT3" s="130" t="s">
        <v>982</v>
      </c>
      <c r="BU3" s="130" t="s">
        <v>983</v>
      </c>
      <c r="BV3" s="226" t="s">
        <v>984</v>
      </c>
    </row>
    <row r="5" spans="1:82" s="45" customFormat="1" ht="36.6" customHeight="1" x14ac:dyDescent="0.25">
      <c r="A5" s="91"/>
      <c r="B5" s="90" t="s">
        <v>908</v>
      </c>
      <c r="C5" s="119"/>
      <c r="D5" s="119"/>
      <c r="E5" s="119"/>
      <c r="BO5" s="2"/>
      <c r="BP5" s="2"/>
      <c r="BQ5" s="2"/>
      <c r="BR5" s="2"/>
      <c r="BS5" s="2"/>
      <c r="BT5" s="2"/>
      <c r="BU5" s="2"/>
      <c r="BV5" s="2"/>
      <c r="BW5" s="4"/>
      <c r="BX5" s="4"/>
      <c r="BY5" s="4"/>
      <c r="BZ5" s="4"/>
      <c r="CA5" s="4"/>
      <c r="CB5" s="4"/>
      <c r="CC5" s="4"/>
      <c r="CD5" s="4"/>
    </row>
    <row r="6" spans="1:82" s="45" customFormat="1" ht="65.25" customHeight="1" x14ac:dyDescent="0.25">
      <c r="A6" s="46"/>
      <c r="B6" s="88"/>
      <c r="C6" s="750" t="s">
        <v>899</v>
      </c>
      <c r="D6" s="750"/>
      <c r="E6" s="750"/>
      <c r="F6" s="750"/>
      <c r="G6" s="750"/>
      <c r="H6" s="118"/>
      <c r="I6" s="118"/>
      <c r="J6" s="118"/>
      <c r="K6" s="118"/>
      <c r="L6" s="118"/>
      <c r="M6" s="118"/>
      <c r="N6" s="118"/>
      <c r="O6" s="118"/>
      <c r="P6" s="118"/>
      <c r="Q6" s="118"/>
      <c r="R6" s="118"/>
      <c r="S6" s="118"/>
      <c r="T6" s="118"/>
      <c r="U6" s="118"/>
      <c r="V6" s="118"/>
      <c r="W6" s="118"/>
      <c r="X6" s="118"/>
      <c r="Y6" s="118"/>
      <c r="Z6" s="118"/>
      <c r="AA6" s="118"/>
      <c r="BO6" s="2"/>
      <c r="BP6" s="2"/>
      <c r="BQ6" s="2"/>
      <c r="BR6" s="2"/>
      <c r="BS6" s="2"/>
      <c r="BT6" s="2"/>
      <c r="BU6" s="2"/>
      <c r="BV6" s="2"/>
      <c r="BW6" s="4"/>
      <c r="BX6" s="4"/>
      <c r="BY6" s="4"/>
      <c r="BZ6" s="4"/>
      <c r="CA6" s="4"/>
      <c r="CB6" s="4"/>
      <c r="CC6" s="4"/>
      <c r="CD6" s="4"/>
    </row>
    <row r="7" spans="1:82" s="45" customFormat="1" ht="58.5" customHeight="1" x14ac:dyDescent="0.25">
      <c r="A7" s="46"/>
      <c r="B7" s="88" t="s">
        <v>900</v>
      </c>
      <c r="C7" s="749" t="s">
        <v>901</v>
      </c>
      <c r="D7" s="749"/>
      <c r="E7" s="749"/>
      <c r="F7" s="749"/>
      <c r="G7" s="749"/>
      <c r="H7" s="118"/>
      <c r="I7" s="118"/>
      <c r="J7" s="118"/>
      <c r="K7" s="118"/>
      <c r="L7" s="118"/>
      <c r="M7" s="118"/>
      <c r="N7" s="118"/>
      <c r="O7" s="118"/>
      <c r="P7" s="118"/>
      <c r="Q7" s="118"/>
      <c r="R7" s="118"/>
      <c r="S7" s="118"/>
      <c r="T7" s="118"/>
      <c r="U7" s="118"/>
      <c r="V7" s="118"/>
      <c r="W7" s="118"/>
      <c r="X7" s="118"/>
      <c r="Y7" s="118"/>
      <c r="Z7" s="118"/>
      <c r="AA7" s="118"/>
      <c r="BO7" s="2"/>
      <c r="BP7" s="2"/>
      <c r="BQ7" s="2"/>
      <c r="BR7" s="2"/>
      <c r="BS7" s="2"/>
      <c r="BT7" s="2"/>
      <c r="BU7" s="2"/>
      <c r="BV7" s="2"/>
      <c r="BW7" s="4"/>
      <c r="BX7" s="4"/>
      <c r="BY7" s="4"/>
      <c r="BZ7" s="4"/>
      <c r="CA7" s="4"/>
      <c r="CB7" s="4"/>
      <c r="CC7" s="4"/>
      <c r="CD7" s="4"/>
    </row>
    <row r="8" spans="1:82" s="45" customFormat="1" ht="76.5" customHeight="1" x14ac:dyDescent="0.25">
      <c r="A8" s="46"/>
      <c r="B8" s="88" t="s">
        <v>902</v>
      </c>
      <c r="C8" s="749" t="s">
        <v>903</v>
      </c>
      <c r="D8" s="749"/>
      <c r="E8" s="749"/>
      <c r="F8" s="749"/>
      <c r="G8" s="749"/>
      <c r="H8" s="118"/>
      <c r="I8" s="118"/>
      <c r="J8" s="118"/>
      <c r="K8" s="118"/>
      <c r="L8" s="118"/>
      <c r="M8" s="118"/>
      <c r="N8" s="118"/>
      <c r="O8" s="118"/>
      <c r="P8" s="118"/>
      <c r="Q8" s="118"/>
      <c r="R8" s="118"/>
      <c r="S8" s="118"/>
      <c r="T8" s="118"/>
      <c r="U8" s="118"/>
      <c r="V8" s="118"/>
      <c r="W8" s="118"/>
      <c r="X8" s="118"/>
      <c r="Y8" s="118"/>
      <c r="Z8" s="118"/>
      <c r="AA8" s="118"/>
      <c r="BO8" s="2"/>
      <c r="BP8" s="2"/>
      <c r="BQ8" s="2"/>
      <c r="BR8" s="2"/>
      <c r="BS8" s="2"/>
      <c r="BT8" s="2"/>
      <c r="BU8" s="2"/>
      <c r="BV8" s="2"/>
      <c r="BW8" s="4"/>
      <c r="BX8" s="4"/>
      <c r="BY8" s="4"/>
      <c r="BZ8" s="4"/>
      <c r="CA8" s="4"/>
      <c r="CB8" s="4"/>
      <c r="CC8" s="4"/>
      <c r="CD8" s="4"/>
    </row>
    <row r="9" spans="1:82" s="45" customFormat="1" ht="66.75" customHeight="1" x14ac:dyDescent="0.25">
      <c r="A9" s="46"/>
      <c r="B9" s="88" t="s">
        <v>962</v>
      </c>
      <c r="C9" s="749" t="s">
        <v>963</v>
      </c>
      <c r="D9" s="749"/>
      <c r="E9" s="749"/>
      <c r="F9" s="749"/>
      <c r="G9" s="749"/>
      <c r="H9" s="119"/>
      <c r="I9" s="118"/>
      <c r="J9" s="118"/>
      <c r="K9" s="118"/>
      <c r="L9" s="118"/>
      <c r="M9" s="118"/>
      <c r="N9" s="118"/>
      <c r="O9" s="118"/>
      <c r="P9" s="118"/>
      <c r="Q9" s="118"/>
      <c r="R9" s="118"/>
      <c r="S9" s="118"/>
      <c r="T9" s="118"/>
      <c r="U9" s="118"/>
      <c r="V9" s="118"/>
      <c r="W9" s="118"/>
      <c r="X9" s="118"/>
      <c r="Y9" s="118"/>
      <c r="Z9" s="118"/>
      <c r="AA9" s="118"/>
      <c r="BO9" s="2"/>
      <c r="BP9" s="2"/>
      <c r="BQ9" s="2"/>
      <c r="BR9" s="2"/>
      <c r="BS9" s="2"/>
      <c r="BT9" s="2"/>
      <c r="BU9" s="2"/>
      <c r="BV9" s="2"/>
      <c r="BW9" s="4"/>
      <c r="BX9" s="4"/>
      <c r="BY9" s="4"/>
      <c r="BZ9" s="4"/>
      <c r="CA9" s="4"/>
      <c r="CB9" s="4"/>
      <c r="CC9" s="4"/>
      <c r="CD9" s="4"/>
    </row>
    <row r="10" spans="1:82" ht="58.5" customHeight="1" x14ac:dyDescent="0.25">
      <c r="B10" s="88" t="s">
        <v>904</v>
      </c>
      <c r="C10" s="749" t="s">
        <v>905</v>
      </c>
      <c r="D10" s="749"/>
      <c r="E10" s="749"/>
      <c r="F10" s="749"/>
      <c r="G10" s="749"/>
      <c r="H10" s="118"/>
      <c r="I10" s="118"/>
      <c r="J10" s="118"/>
      <c r="K10" s="118"/>
      <c r="L10" s="118"/>
      <c r="M10" s="118"/>
      <c r="N10" s="118"/>
      <c r="O10" s="118"/>
      <c r="P10" s="118"/>
      <c r="Q10" s="118"/>
      <c r="R10" s="118"/>
      <c r="S10" s="118"/>
      <c r="T10" s="118"/>
      <c r="U10" s="118"/>
      <c r="V10" s="118"/>
      <c r="W10" s="118"/>
      <c r="X10" s="118"/>
      <c r="Y10" s="118"/>
      <c r="Z10" s="118"/>
      <c r="AA10" s="118"/>
    </row>
    <row r="11" spans="1:82" ht="57" customHeight="1" x14ac:dyDescent="0.25">
      <c r="B11" s="89" t="s">
        <v>906</v>
      </c>
      <c r="C11" s="749" t="s">
        <v>907</v>
      </c>
      <c r="D11" s="749"/>
      <c r="E11" s="749"/>
      <c r="F11" s="749"/>
      <c r="G11" s="749"/>
      <c r="H11" s="118"/>
    </row>
    <row r="13" spans="1:82" x14ac:dyDescent="0.25">
      <c r="D13" s="115"/>
      <c r="E13" s="115"/>
      <c r="F13" s="115"/>
    </row>
    <row r="14" spans="1:82" x14ac:dyDescent="0.25">
      <c r="D14" s="115"/>
      <c r="E14" s="116"/>
      <c r="F14" s="117"/>
    </row>
    <row r="15" spans="1:82" x14ac:dyDescent="0.25">
      <c r="D15" s="115"/>
      <c r="E15" s="116"/>
      <c r="F15" s="117"/>
    </row>
  </sheetData>
  <sheetProtection sheet="1" formatCells="0" formatColumns="0" formatRows="0" insertRows="0" deleteRows="0"/>
  <mergeCells count="6">
    <mergeCell ref="C9:G9"/>
    <mergeCell ref="C10:G10"/>
    <mergeCell ref="C11:G11"/>
    <mergeCell ref="C6:G6"/>
    <mergeCell ref="C7:G7"/>
    <mergeCell ref="C8:G8"/>
  </mergeCells>
  <conditionalFormatting sqref="V3">
    <cfRule type="cellIs" dxfId="380" priority="50" operator="equal">
      <formula>TRUE</formula>
    </cfRule>
  </conditionalFormatting>
  <conditionalFormatting sqref="V3">
    <cfRule type="cellIs" dxfId="379" priority="49" operator="equal">
      <formula>FALSE</formula>
    </cfRule>
  </conditionalFormatting>
  <conditionalFormatting sqref="O3">
    <cfRule type="cellIs" dxfId="378" priority="48" operator="equal">
      <formula>TRUE</formula>
    </cfRule>
  </conditionalFormatting>
  <conditionalFormatting sqref="O3">
    <cfRule type="cellIs" dxfId="377" priority="47" operator="equal">
      <formula>FALSE</formula>
    </cfRule>
  </conditionalFormatting>
  <conditionalFormatting sqref="H3">
    <cfRule type="cellIs" dxfId="376" priority="46" operator="equal">
      <formula>TRUE</formula>
    </cfRule>
  </conditionalFormatting>
  <conditionalFormatting sqref="H3">
    <cfRule type="cellIs" dxfId="375" priority="45" operator="equal">
      <formula>FALSE</formula>
    </cfRule>
  </conditionalFormatting>
  <conditionalFormatting sqref="I3:N3">
    <cfRule type="cellIs" dxfId="374" priority="38" operator="equal">
      <formula>10000</formula>
    </cfRule>
  </conditionalFormatting>
  <conditionalFormatting sqref="I3">
    <cfRule type="top10" dxfId="373" priority="55" bottom="1" rank="1"/>
  </conditionalFormatting>
  <conditionalFormatting sqref="J3">
    <cfRule type="top10" dxfId="372" priority="56" bottom="1" rank="1"/>
  </conditionalFormatting>
  <conditionalFormatting sqref="K3">
    <cfRule type="top10" dxfId="371" priority="57" bottom="1" rank="1"/>
  </conditionalFormatting>
  <conditionalFormatting sqref="L3">
    <cfRule type="top10" dxfId="370" priority="58" bottom="1" rank="1"/>
  </conditionalFormatting>
  <conditionalFormatting sqref="M3">
    <cfRule type="top10" dxfId="369" priority="59" bottom="1" rank="1"/>
  </conditionalFormatting>
  <conditionalFormatting sqref="N3">
    <cfRule type="top10" dxfId="368" priority="60" bottom="1" rank="1"/>
  </conditionalFormatting>
  <conditionalFormatting sqref="J3">
    <cfRule type="top10" dxfId="367" priority="37" bottom="1" rank="1"/>
  </conditionalFormatting>
  <conditionalFormatting sqref="K3">
    <cfRule type="top10" dxfId="366" priority="36" bottom="1" rank="1"/>
  </conditionalFormatting>
  <conditionalFormatting sqref="L3">
    <cfRule type="top10" dxfId="365" priority="35" bottom="1" rank="1"/>
  </conditionalFormatting>
  <conditionalFormatting sqref="M3">
    <cfRule type="top10" dxfId="364" priority="34" bottom="1" rank="1"/>
  </conditionalFormatting>
  <conditionalFormatting sqref="N3">
    <cfRule type="top10" dxfId="363" priority="33" bottom="1" rank="1"/>
  </conditionalFormatting>
  <conditionalFormatting sqref="I2:N2">
    <cfRule type="cellIs" dxfId="362" priority="3" operator="equal">
      <formula>10000</formula>
    </cfRule>
  </conditionalFormatting>
  <conditionalFormatting sqref="O2">
    <cfRule type="cellIs" dxfId="361" priority="15" operator="equal">
      <formula>TRUE</formula>
    </cfRule>
  </conditionalFormatting>
  <conditionalFormatting sqref="O2">
    <cfRule type="cellIs" dxfId="360" priority="14" operator="equal">
      <formula>FALSE</formula>
    </cfRule>
  </conditionalFormatting>
  <conditionalFormatting sqref="H2">
    <cfRule type="cellIs" dxfId="359" priority="13" operator="equal">
      <formula>TRUE</formula>
    </cfRule>
  </conditionalFormatting>
  <conditionalFormatting sqref="H2">
    <cfRule type="cellIs" dxfId="358" priority="12" operator="equal">
      <formula>FALSE</formula>
    </cfRule>
  </conditionalFormatting>
  <conditionalFormatting sqref="I2:N2">
    <cfRule type="top10" dxfId="357" priority="9" bottom="1" rank="1"/>
  </conditionalFormatting>
  <conditionalFormatting sqref="J2">
    <cfRule type="top10" dxfId="356" priority="8" bottom="1" rank="1"/>
  </conditionalFormatting>
  <conditionalFormatting sqref="K2">
    <cfRule type="top10" dxfId="355" priority="7" bottom="1" rank="1"/>
  </conditionalFormatting>
  <conditionalFormatting sqref="L2">
    <cfRule type="top10" dxfId="354" priority="6" bottom="1" rank="1"/>
  </conditionalFormatting>
  <conditionalFormatting sqref="M2">
    <cfRule type="top10" dxfId="353" priority="5" bottom="1" rank="1"/>
  </conditionalFormatting>
  <conditionalFormatting sqref="N2">
    <cfRule type="top10" dxfId="352" priority="4" bottom="1" rank="1"/>
  </conditionalFormatting>
  <conditionalFormatting sqref="A1:A2">
    <cfRule type="duplicateValues" dxfId="351" priority="11"/>
  </conditionalFormatting>
  <conditionalFormatting sqref="B1:B2">
    <cfRule type="duplicateValues" dxfId="350" priority="10"/>
  </conditionalFormatting>
  <conditionalFormatting sqref="V2">
    <cfRule type="cellIs" dxfId="349" priority="2" operator="equal">
      <formula>TRUE</formula>
    </cfRule>
  </conditionalFormatting>
  <conditionalFormatting sqref="V2">
    <cfRule type="cellIs" dxfId="348" priority="1" operator="equal">
      <formula>FALSE</formula>
    </cfRule>
  </conditionalFormatting>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22F40F-A4DD-4721-A86D-D83E6F0EE3B6}">
  <dimension ref="A1:CD28"/>
  <sheetViews>
    <sheetView tabSelected="1" topLeftCell="A7" zoomScaleNormal="100" workbookViewId="0">
      <pane xSplit="1" topLeftCell="B1" activePane="topRight" state="frozen"/>
      <selection activeCell="BY7" sqref="BY7"/>
      <selection pane="topRight" activeCell="D19" sqref="D19"/>
    </sheetView>
  </sheetViews>
  <sheetFormatPr defaultColWidth="9.140625" defaultRowHeight="15" x14ac:dyDescent="0.25"/>
  <cols>
    <col min="1" max="1" width="42.28515625" style="46" customWidth="1"/>
    <col min="2" max="2" width="10.5703125" style="87" customWidth="1"/>
    <col min="3" max="3" width="10.5703125" style="18" customWidth="1"/>
    <col min="4" max="4" width="15" style="87" customWidth="1"/>
    <col min="5" max="5" width="12.28515625" style="119" customWidth="1"/>
    <col min="6" max="7" width="10.42578125" style="87" customWidth="1"/>
    <col min="8" max="8" width="14" style="87" customWidth="1"/>
    <col min="9" max="9" width="11.28515625" style="87" customWidth="1"/>
    <col min="10" max="10" width="13.7109375" style="87" customWidth="1"/>
    <col min="11" max="11" width="11" style="87" customWidth="1"/>
    <col min="12" max="12" width="13.7109375" style="87" customWidth="1"/>
    <col min="13" max="13" width="13.85546875" style="87" customWidth="1"/>
    <col min="14" max="14" width="10.85546875" style="87" customWidth="1"/>
    <col min="15" max="15" width="12.85546875" style="87" customWidth="1"/>
    <col min="16" max="20" width="10.42578125" style="87" customWidth="1"/>
    <col min="21" max="21" width="11.5703125" style="87" customWidth="1"/>
    <col min="22" max="22" width="12.85546875" style="87" customWidth="1"/>
    <col min="23" max="23" width="10.42578125" style="87" customWidth="1"/>
    <col min="24" max="35" width="9.140625" style="119" customWidth="1"/>
    <col min="36" max="36" width="11" style="119" customWidth="1"/>
    <col min="37" max="39" width="11.140625" style="119" customWidth="1"/>
    <col min="40" max="41" width="11.28515625" style="119" customWidth="1"/>
    <col min="42" max="42" width="11" style="119" customWidth="1"/>
    <col min="43" max="43" width="11.42578125" style="119" customWidth="1"/>
    <col min="44" max="44" width="9.140625" style="119" customWidth="1"/>
    <col min="45" max="45" width="9.5703125" style="119" customWidth="1"/>
    <col min="46" max="48" width="9.140625" style="119" customWidth="1"/>
    <col min="49" max="49" width="10.42578125" style="119" customWidth="1"/>
    <col min="50" max="50" width="9.5703125" style="119" customWidth="1"/>
    <col min="51" max="51" width="10.42578125" style="119" customWidth="1"/>
    <col min="52" max="58" width="9.140625" style="119" customWidth="1"/>
    <col min="59" max="59" width="10.5703125" style="119" customWidth="1"/>
    <col min="60" max="60" width="9.5703125" style="119" customWidth="1"/>
    <col min="61" max="63" width="9.140625" style="119" customWidth="1"/>
    <col min="64" max="64" width="9.5703125" style="119" customWidth="1"/>
    <col min="65" max="66" width="9.140625" style="119" customWidth="1"/>
    <col min="67" max="67" width="9.140625" style="2" customWidth="1"/>
    <col min="68" max="68" width="11.28515625" style="2" customWidth="1"/>
    <col min="69" max="69" width="9.85546875" style="2" customWidth="1"/>
    <col min="70" max="70" width="9.140625" style="2" customWidth="1"/>
    <col min="71" max="71" width="9" style="2" customWidth="1"/>
    <col min="72" max="72" width="9.7109375" style="2" customWidth="1"/>
    <col min="73" max="73" width="9.28515625" style="2" customWidth="1"/>
    <col min="74" max="74" width="9.85546875" style="2" customWidth="1"/>
    <col min="75" max="77" width="9.140625" style="4" customWidth="1"/>
    <col min="78" max="16384" width="9.140625" style="4"/>
  </cols>
  <sheetData>
    <row r="1" spans="1:82" s="1" customFormat="1" ht="109.5" customHeight="1" x14ac:dyDescent="0.25">
      <c r="A1" s="152" t="s">
        <v>2</v>
      </c>
      <c r="B1" s="153" t="s">
        <v>0</v>
      </c>
      <c r="C1" s="773" t="s">
        <v>1</v>
      </c>
      <c r="D1" s="153" t="s">
        <v>3</v>
      </c>
      <c r="E1" s="153" t="s">
        <v>888</v>
      </c>
      <c r="F1" s="153" t="s">
        <v>1007</v>
      </c>
      <c r="G1" s="154" t="s">
        <v>4</v>
      </c>
      <c r="H1" s="155" t="s">
        <v>912</v>
      </c>
      <c r="I1" s="156" t="s">
        <v>913</v>
      </c>
      <c r="J1" s="156" t="s">
        <v>914</v>
      </c>
      <c r="K1" s="156" t="s">
        <v>915</v>
      </c>
      <c r="L1" s="156" t="s">
        <v>916</v>
      </c>
      <c r="M1" s="156" t="s">
        <v>917</v>
      </c>
      <c r="N1" s="157" t="s">
        <v>918</v>
      </c>
      <c r="O1" s="158" t="s">
        <v>358</v>
      </c>
      <c r="P1" s="159" t="s">
        <v>1008</v>
      </c>
      <c r="Q1" s="158" t="s">
        <v>911</v>
      </c>
      <c r="R1" s="186" t="s">
        <v>909</v>
      </c>
      <c r="S1" s="187" t="s">
        <v>1053</v>
      </c>
      <c r="T1" s="188" t="s">
        <v>1054</v>
      </c>
      <c r="U1" s="158" t="s">
        <v>886</v>
      </c>
      <c r="V1" s="158" t="s">
        <v>358</v>
      </c>
      <c r="W1" s="160" t="s">
        <v>910</v>
      </c>
      <c r="X1" s="160" t="s">
        <v>5</v>
      </c>
      <c r="Y1" s="161" t="s">
        <v>6</v>
      </c>
      <c r="Z1" s="161" t="s">
        <v>7</v>
      </c>
      <c r="AA1" s="161" t="s">
        <v>8</v>
      </c>
      <c r="AB1" s="161" t="s">
        <v>9</v>
      </c>
      <c r="AC1" s="162" t="s">
        <v>10</v>
      </c>
      <c r="AD1" s="160" t="s">
        <v>352</v>
      </c>
      <c r="AE1" s="161" t="s">
        <v>353</v>
      </c>
      <c r="AF1" s="161" t="s">
        <v>354</v>
      </c>
      <c r="AG1" s="161" t="s">
        <v>355</v>
      </c>
      <c r="AH1" s="161" t="s">
        <v>356</v>
      </c>
      <c r="AI1" s="162" t="s">
        <v>357</v>
      </c>
      <c r="AJ1" s="163" t="s">
        <v>1043</v>
      </c>
      <c r="AK1" s="164" t="s">
        <v>1044</v>
      </c>
      <c r="AL1" s="164" t="s">
        <v>1045</v>
      </c>
      <c r="AM1" s="164" t="s">
        <v>1046</v>
      </c>
      <c r="AN1" s="164" t="s">
        <v>1047</v>
      </c>
      <c r="AO1" s="164" t="s">
        <v>1048</v>
      </c>
      <c r="AP1" s="164" t="s">
        <v>1049</v>
      </c>
      <c r="AQ1" s="165" t="s">
        <v>1050</v>
      </c>
      <c r="AR1" s="166" t="s">
        <v>11</v>
      </c>
      <c r="AS1" s="167" t="s">
        <v>12</v>
      </c>
      <c r="AT1" s="167" t="s">
        <v>13</v>
      </c>
      <c r="AU1" s="167" t="s">
        <v>14</v>
      </c>
      <c r="AV1" s="167" t="s">
        <v>15</v>
      </c>
      <c r="AW1" s="167" t="s">
        <v>16</v>
      </c>
      <c r="AX1" s="167" t="s">
        <v>17</v>
      </c>
      <c r="AY1" s="168" t="s">
        <v>18</v>
      </c>
      <c r="AZ1" s="169" t="s">
        <v>24</v>
      </c>
      <c r="BA1" s="170" t="s">
        <v>25</v>
      </c>
      <c r="BB1" s="170" t="s">
        <v>26</v>
      </c>
      <c r="BC1" s="170" t="s">
        <v>27</v>
      </c>
      <c r="BD1" s="170" t="s">
        <v>28</v>
      </c>
      <c r="BE1" s="171" t="s">
        <v>29</v>
      </c>
      <c r="BF1" s="172" t="s">
        <v>19</v>
      </c>
      <c r="BG1" s="173" t="s">
        <v>20</v>
      </c>
      <c r="BH1" s="173" t="s">
        <v>21</v>
      </c>
      <c r="BI1" s="173" t="s">
        <v>22</v>
      </c>
      <c r="BJ1" s="174" t="s">
        <v>23</v>
      </c>
      <c r="BK1" s="175" t="s">
        <v>264</v>
      </c>
      <c r="BL1" s="176" t="s">
        <v>265</v>
      </c>
      <c r="BM1" s="176" t="s">
        <v>359</v>
      </c>
      <c r="BN1" s="176" t="s">
        <v>266</v>
      </c>
      <c r="BO1" s="177" t="s">
        <v>31</v>
      </c>
      <c r="BP1" s="178" t="s">
        <v>32</v>
      </c>
      <c r="BQ1" s="178" t="s">
        <v>33</v>
      </c>
      <c r="BR1" s="178" t="s">
        <v>34</v>
      </c>
      <c r="BS1" s="178" t="s">
        <v>267</v>
      </c>
      <c r="BT1" s="178" t="s">
        <v>268</v>
      </c>
      <c r="BU1" s="179" t="s">
        <v>30</v>
      </c>
      <c r="BV1" s="180" t="s">
        <v>361</v>
      </c>
    </row>
    <row r="2" spans="1:82" x14ac:dyDescent="0.25">
      <c r="A2" s="209" t="s">
        <v>549</v>
      </c>
      <c r="B2" s="278" t="s">
        <v>827</v>
      </c>
      <c r="C2" s="774" t="s">
        <v>144</v>
      </c>
      <c r="D2" s="11" t="s">
        <v>885</v>
      </c>
      <c r="E2" s="59">
        <f t="shared" ref="E2:E28" si="0">IF(R2=0,"",RANK($R2,$R$2:$R$28,0))</f>
        <v>1</v>
      </c>
      <c r="F2" s="59">
        <f t="shared" ref="F2:F28" si="1">COUNT($AH2:$AI2,$AR2:$AY2)</f>
        <v>10</v>
      </c>
      <c r="G2" s="65">
        <f t="shared" ref="G2:G28" si="2">IF($F2&lt;=1,"",STDEV($AB2:$AC2,$AJ2:$AQ2))</f>
        <v>0</v>
      </c>
      <c r="H2" s="98" t="b">
        <f t="shared" ref="H2:H28" si="3">IF($Q2=0,FALSE,IF(OR($V2=TRUE,AVERAGE($AJ2:$AQ2)=100),TRUE,FALSE))</f>
        <v>1</v>
      </c>
      <c r="I2" s="108">
        <f t="shared" ref="I2:N28" si="4">IF($H2=TRUE,IF(ISBLANK(AZ2),10000,AZ2),10000)</f>
        <v>1.2E-2</v>
      </c>
      <c r="J2" s="108">
        <f t="shared" si="4"/>
        <v>3.1</v>
      </c>
      <c r="K2" s="108">
        <f t="shared" si="4"/>
        <v>75</v>
      </c>
      <c r="L2" s="108">
        <f t="shared" si="4"/>
        <v>9.51</v>
      </c>
      <c r="M2" s="108">
        <f t="shared" si="4"/>
        <v>6.984</v>
      </c>
      <c r="N2" s="108">
        <f t="shared" si="4"/>
        <v>5.58</v>
      </c>
      <c r="O2" s="98" t="b">
        <f t="shared" ref="O2:O28" si="5">$V2</f>
        <v>1</v>
      </c>
      <c r="P2" s="59">
        <f t="shared" ref="P2:P28" si="6">COUNT($AH2:$AI2)</f>
        <v>2</v>
      </c>
      <c r="Q2" s="59">
        <f t="shared" ref="Q2:Q28" si="7">COUNT($AR2:$AY2)</f>
        <v>8</v>
      </c>
      <c r="R2" s="149">
        <f>IF($F2=0,0,AVERAGE($AB2:$AC2,$AR2:$AY2))</f>
        <v>100</v>
      </c>
      <c r="S2" s="66">
        <f t="shared" ref="S2:S28" si="8">IF($P2=0,0,(AVERAGE($AB2:$AC2)))</f>
        <v>100</v>
      </c>
      <c r="T2" s="65">
        <f>IF($Q2=0,0,(AVERAGE($AR2:$AY2)))</f>
        <v>100</v>
      </c>
      <c r="U2" s="62">
        <f>IF(F2=0,"",(AVERAGE($AH2:$AI2,$AR2:$AY2)))</f>
        <v>99.37</v>
      </c>
      <c r="V2" s="62" t="b">
        <f t="shared" ref="V2:V28" si="9">IF($Q2=0,FALSE,IF(OR(MAX($U$2:$U$28)=$U2,LARGE($U$2:$U$28,2)=$U2),TRUE,FALSE))</f>
        <v>1</v>
      </c>
      <c r="W2" s="143">
        <f t="shared" ref="W2:W28" si="10">IF($F2=0,0,AVERAGE($AB2:$AC2,$AJ2:$AQ2))</f>
        <v>100</v>
      </c>
      <c r="X2" s="66">
        <f t="shared" ref="X2:AB28" si="11">IF(AZ2="","",IF(((AZ2/MIN(I$2:I$28))*100)&gt;=100,100,(AZ2/MIN(I$2:I$28))*100))</f>
        <v>100</v>
      </c>
      <c r="Y2" s="62">
        <f t="shared" si="11"/>
        <v>100</v>
      </c>
      <c r="Z2" s="62">
        <f t="shared" si="11"/>
        <v>100</v>
      </c>
      <c r="AA2" s="62">
        <f t="shared" si="11"/>
        <v>100</v>
      </c>
      <c r="AB2" s="64">
        <f t="shared" si="11"/>
        <v>100</v>
      </c>
      <c r="AC2" s="65">
        <f t="shared" ref="AC2:AC28" si="12">IF(BE2="","",IF(((BE2/MIN(N$2:N$13))*100)&gt;=100,100,(BE2/MIN(N$2:N$28))*100))</f>
        <v>100</v>
      </c>
      <c r="AD2" s="62">
        <f t="shared" ref="AD2:AI28" si="13">IF(ISBLANK(AZ2),"",PERCENTRANK(AZ$2:AZ$28,AZ2,)*100)</f>
        <v>80</v>
      </c>
      <c r="AE2" s="62">
        <f t="shared" si="13"/>
        <v>100</v>
      </c>
      <c r="AF2" s="62">
        <f t="shared" si="13"/>
        <v>100</v>
      </c>
      <c r="AG2" s="62">
        <f t="shared" si="13"/>
        <v>100</v>
      </c>
      <c r="AH2" s="62">
        <f t="shared" si="13"/>
        <v>100</v>
      </c>
      <c r="AI2" s="62">
        <f t="shared" si="13"/>
        <v>93.7</v>
      </c>
      <c r="AJ2" s="66">
        <f>IF(VLOOKUP(TRUE,$V$2:$AY$28,COUNTA($V$1:AR$1),FALSE)="",AR2,IF(AR2="","",(AR2/VLOOKUP(TRUE,$V$2:$AY$28,COUNTA($V$1:AR$1),FALSE))*100))</f>
        <v>100</v>
      </c>
      <c r="AK2" s="62">
        <f>IF(VLOOKUP(TRUE,$V$2:$AY$28,COUNTA($V$1:AS$1),FALSE)="",AS2,IF(AS2="","",(AS2/VLOOKUP(TRUE,$V$2:$AY$28,COUNTA($V$1:AS$1),FALSE))*100))</f>
        <v>100</v>
      </c>
      <c r="AL2" s="62">
        <f>IF(VLOOKUP(TRUE,$V$2:$AY$28,COUNTA($V$1:AT$1),FALSE)="",AT2,IF(AT2="","",(AT2/VLOOKUP(TRUE,$V$2:$AY$28,COUNTA($V$1:AT$1),FALSE))*100))</f>
        <v>100</v>
      </c>
      <c r="AM2" s="62">
        <f>IF(VLOOKUP(TRUE,$V$2:$AY$28,COUNTA($V$1:AU$1),FALSE)="",AU2,IF(AU2="","",(AU2/VLOOKUP(TRUE,$V$2:$AY$28,COUNTA($V$1:AU$1),FALSE))*100))</f>
        <v>100</v>
      </c>
      <c r="AN2" s="62">
        <f>IF(VLOOKUP(TRUE,$V$2:$AY$28,COUNTA($V$1:AV$1),FALSE)="",AV2,IF(AV2="","",(AV2/VLOOKUP(TRUE,$V$2:$AY$28,COUNTA($V$1:AV$1),FALSE))*100))</f>
        <v>100</v>
      </c>
      <c r="AO2" s="62">
        <f>IF(VLOOKUP(TRUE,$V$2:$AY$28,COUNTA($V$1:AW$1),FALSE)="",AW2,IF(AW2="","",(AW2/VLOOKUP(TRUE,$V$2:$AY$28,COUNTA($V$1:AW$1),FALSE))*100))</f>
        <v>100</v>
      </c>
      <c r="AP2" s="111">
        <f>IF(VLOOKUP(TRUE,$V$2:$AY$28,COUNTA($V$1:AX$1),FALSE)="",AX2,IF(AX2="","",(AX2/VLOOKUP(TRUE,$V$2:$AY$28,COUNTA($V$1:AX$1),FALSE))*100))</f>
        <v>100</v>
      </c>
      <c r="AQ2" s="65">
        <f>IF(VLOOKUP(TRUE,$V$2:$AY$28,COUNTA($V$1:AY$1),FALSE)="",AY2,IF(AY2="","",(AY2/VLOOKUP(TRUE,$V$2:$AY$28,COUNTA($V$1:AY$1),FALSE))*100))</f>
        <v>100</v>
      </c>
      <c r="AR2" s="62">
        <f>IF(BS2="","",BS2*VLOOKUP("UQ",IndexCalc[],3,FALSE))</f>
        <v>100</v>
      </c>
      <c r="AS2" s="62">
        <f>IF(BT2="","",BT2*VLOOKUP("Fneg",IndexCalc[],3,FALSE))</f>
        <v>100</v>
      </c>
      <c r="AT2" s="62">
        <f>IF(BU2="","",BU2*VLOOKUP("ABS",IndexCalc[],3,FALSE))</f>
        <v>100</v>
      </c>
      <c r="AU2" s="62">
        <f>IF(BV2="","",BV2*VLOOKUP("Cnrs",IndexCalc[],3,FALSE))</f>
        <v>100</v>
      </c>
      <c r="AV2" s="62">
        <f>IF(BO2="","",BO2*VLOOKUP("HEC",IndexCalc[],3,FALSE))</f>
        <v>100</v>
      </c>
      <c r="AW2" s="62">
        <f>IF(BP2="","",BP2*VLOOKUP("Aeres",IndexCalc[],3,FALSE))</f>
        <v>100</v>
      </c>
      <c r="AX2" s="62">
        <f>IF(BQ2="","",BQ2*VLOOKUP("Abdc",IndexCalc[],3,FALSE))</f>
        <v>100</v>
      </c>
      <c r="AY2" s="62">
        <f>IF(BR2="","",BR2*VLOOKUP("Vhb",IndexCalc[],3,FALSE))</f>
        <v>100</v>
      </c>
      <c r="AZ2" s="582">
        <v>1.2E-2</v>
      </c>
      <c r="BA2" s="16">
        <v>3.1</v>
      </c>
      <c r="BB2" s="27">
        <v>75</v>
      </c>
      <c r="BC2" s="25">
        <v>9.51</v>
      </c>
      <c r="BD2" s="25">
        <v>6.984</v>
      </c>
      <c r="BE2" s="26">
        <v>5.58</v>
      </c>
      <c r="BF2" s="18" t="s">
        <v>127</v>
      </c>
      <c r="BG2" s="12" t="s">
        <v>127</v>
      </c>
      <c r="BH2" s="12" t="s">
        <v>139</v>
      </c>
      <c r="BI2" s="12" t="s">
        <v>128</v>
      </c>
      <c r="BJ2" s="19" t="s">
        <v>640</v>
      </c>
      <c r="BK2" s="18">
        <v>1</v>
      </c>
      <c r="BL2" s="12" t="s">
        <v>130</v>
      </c>
      <c r="BM2" s="12" t="s">
        <v>129</v>
      </c>
      <c r="BN2" s="12" t="s">
        <v>130</v>
      </c>
      <c r="BO2" s="7">
        <f>IF(ISBLANK($BF2),"",VLOOKUP($BF2,HEC[#All],2,FALSE))</f>
        <v>4</v>
      </c>
      <c r="BP2" s="5">
        <f>IF(ISBLANK($BG2),"",VLOOKUP($BG2,AERES[#All],2,FALSE))</f>
        <v>3</v>
      </c>
      <c r="BQ2" s="92">
        <f>IF(ISBLANK($BH2),"",VLOOKUP($BH2,ABDC[#All],2,FALSE))</f>
        <v>4</v>
      </c>
      <c r="BR2" s="5">
        <f>IF(ISBLANK($BI2),"",VLOOKUP($BI2,VHB[#All],2,FALSE))</f>
        <v>6</v>
      </c>
      <c r="BS2" s="5">
        <f>IF(ISBLANK($BK2),"",VLOOKUP($BK2,UQ[#All],2,FALSE))</f>
        <v>4</v>
      </c>
      <c r="BT2" s="5">
        <f>IF(ISBLANK($BL2),"",VLOOKUP($BL2,FNEG[#All],2,FALSE))</f>
        <v>4</v>
      </c>
      <c r="BU2" s="5">
        <f>IF(ISBLANK($BM2),"",VLOOKUP($BM2,ABS[#All],2,FALSE))</f>
        <v>5</v>
      </c>
      <c r="BV2" s="8">
        <f>IF(ISBLANK($BN2),"",VLOOKUP($BN2,CNRS[#All],2,FALSE))</f>
        <v>4</v>
      </c>
    </row>
    <row r="3" spans="1:82" x14ac:dyDescent="0.25">
      <c r="A3" s="209" t="s">
        <v>550</v>
      </c>
      <c r="B3" s="11" t="s">
        <v>828</v>
      </c>
      <c r="C3" s="774" t="s">
        <v>145</v>
      </c>
      <c r="D3" s="11" t="s">
        <v>885</v>
      </c>
      <c r="E3" s="59">
        <f t="shared" si="0"/>
        <v>1</v>
      </c>
      <c r="F3" s="59">
        <f t="shared" si="1"/>
        <v>10</v>
      </c>
      <c r="G3" s="65">
        <f t="shared" si="2"/>
        <v>0</v>
      </c>
      <c r="H3" s="98" t="b">
        <f t="shared" si="3"/>
        <v>1</v>
      </c>
      <c r="I3" s="108">
        <f t="shared" si="4"/>
        <v>7.0000000000000001E-3</v>
      </c>
      <c r="J3" s="108">
        <f t="shared" si="4"/>
        <v>1.6</v>
      </c>
      <c r="K3" s="108">
        <f t="shared" si="4"/>
        <v>50</v>
      </c>
      <c r="L3" s="108">
        <f t="shared" si="4"/>
        <v>4.0140000000000002</v>
      </c>
      <c r="M3" s="108">
        <f t="shared" si="4"/>
        <v>4.3970000000000002</v>
      </c>
      <c r="N3" s="108">
        <f t="shared" si="4"/>
        <v>2.3340000000000001</v>
      </c>
      <c r="O3" s="98" t="b">
        <f t="shared" si="5"/>
        <v>1</v>
      </c>
      <c r="P3" s="59">
        <f t="shared" si="6"/>
        <v>2</v>
      </c>
      <c r="Q3" s="59">
        <f t="shared" si="7"/>
        <v>8</v>
      </c>
      <c r="R3" s="149">
        <f t="shared" ref="R3:R28" si="14">IF($F3=0,0,AVERAGE($AB3:$AC3,$AR3:$AY3))</f>
        <v>100</v>
      </c>
      <c r="S3" s="66">
        <f t="shared" si="8"/>
        <v>100</v>
      </c>
      <c r="T3" s="65">
        <f t="shared" ref="T3:T28" si="15">IF($Q3=0,0,(AVERAGE($AR3:$AY3)))</f>
        <v>100</v>
      </c>
      <c r="U3" s="62">
        <f t="shared" ref="U3:U28" si="16">IF(F3=0,"",(AVERAGE($AH3:$AI3,$AR3:$AY3)))</f>
        <v>94.99</v>
      </c>
      <c r="V3" s="62" t="b">
        <f t="shared" si="9"/>
        <v>1</v>
      </c>
      <c r="W3" s="143">
        <f t="shared" si="10"/>
        <v>100</v>
      </c>
      <c r="X3" s="66">
        <f t="shared" si="11"/>
        <v>100</v>
      </c>
      <c r="Y3" s="62">
        <f t="shared" si="11"/>
        <v>100</v>
      </c>
      <c r="Z3" s="62">
        <f t="shared" si="11"/>
        <v>100</v>
      </c>
      <c r="AA3" s="62">
        <f t="shared" si="11"/>
        <v>100</v>
      </c>
      <c r="AB3" s="62">
        <f t="shared" si="11"/>
        <v>100</v>
      </c>
      <c r="AC3" s="65">
        <f t="shared" si="12"/>
        <v>100</v>
      </c>
      <c r="AD3" s="62">
        <f t="shared" si="13"/>
        <v>60</v>
      </c>
      <c r="AE3" s="62">
        <f t="shared" si="13"/>
        <v>80</v>
      </c>
      <c r="AF3" s="62">
        <f t="shared" si="13"/>
        <v>54.500000000000007</v>
      </c>
      <c r="AG3" s="62">
        <f t="shared" si="13"/>
        <v>83.3</v>
      </c>
      <c r="AH3" s="62">
        <f t="shared" si="13"/>
        <v>93.7</v>
      </c>
      <c r="AI3" s="62">
        <f t="shared" si="13"/>
        <v>56.2</v>
      </c>
      <c r="AJ3" s="66">
        <f>IF(VLOOKUP(TRUE,$V$2:$AY$28,COUNTA($V$1:AR$1),FALSE)="",AR3,IF(AR3="","",(AR3/VLOOKUP(TRUE,$V$2:$AY$28,COUNTA($V$1:AR$1),FALSE))*100))</f>
        <v>100</v>
      </c>
      <c r="AK3" s="62">
        <f>IF(VLOOKUP(TRUE,$V$2:$AY$28,COUNTA($V$1:AS$1),FALSE)="",AS3,IF(AS3="","",(AS3/VLOOKUP(TRUE,$V$2:$AY$28,COUNTA($V$1:AS$1),FALSE))*100))</f>
        <v>100</v>
      </c>
      <c r="AL3" s="62">
        <f>IF(VLOOKUP(TRUE,$V$2:$AY$28,COUNTA($V$1:AT$1),FALSE)="",AT3,IF(AT3="","",(AT3/VLOOKUP(TRUE,$V$2:$AY$28,COUNTA($V$1:AT$1),FALSE))*100))</f>
        <v>100</v>
      </c>
      <c r="AM3" s="62">
        <f>IF(VLOOKUP(TRUE,$V$2:$AY$28,COUNTA($V$1:AU$1),FALSE)="",AU3,IF(AU3="","",(AU3/VLOOKUP(TRUE,$V$2:$AY$28,COUNTA($V$1:AU$1),FALSE))*100))</f>
        <v>100</v>
      </c>
      <c r="AN3" s="62">
        <f>IF(VLOOKUP(TRUE,$V$2:$AY$28,COUNTA($V$1:AV$1),FALSE)="",AV3,IF(AV3="","",(AV3/VLOOKUP(TRUE,$V$2:$AY$28,COUNTA($V$1:AV$1),FALSE))*100))</f>
        <v>100</v>
      </c>
      <c r="AO3" s="62">
        <f>IF(VLOOKUP(TRUE,$V$2:$AY$28,COUNTA($V$1:AW$1),FALSE)="",AW3,IF(AW3="","",(AW3/VLOOKUP(TRUE,$V$2:$AY$28,COUNTA($V$1:AW$1),FALSE))*100))</f>
        <v>100</v>
      </c>
      <c r="AP3" s="111">
        <f>IF(VLOOKUP(TRUE,$V$2:$AY$28,COUNTA($V$1:AX$1),FALSE)="",AX3,IF(AX3="","",(AX3/VLOOKUP(TRUE,$V$2:$AY$28,COUNTA($V$1:AX$1),FALSE))*100))</f>
        <v>100</v>
      </c>
      <c r="AQ3" s="65">
        <f>IF(VLOOKUP(TRUE,$V$2:$AY$28,COUNTA($V$1:AY$1),FALSE)="",AY3,IF(AY3="","",(AY3/VLOOKUP(TRUE,$V$2:$AY$28,COUNTA($V$1:AY$1),FALSE))*100))</f>
        <v>100</v>
      </c>
      <c r="AR3" s="66">
        <f>IF(BS3="","",BS3*VLOOKUP("UQ",IndexCalc[],3,FALSE))</f>
        <v>100</v>
      </c>
      <c r="AS3" s="62">
        <f>IF(BT3="","",BT3*VLOOKUP("Fneg",IndexCalc[],3,FALSE))</f>
        <v>100</v>
      </c>
      <c r="AT3" s="62">
        <f>IF(BU3="","",BU3*VLOOKUP("ABS",IndexCalc[],3,FALSE))</f>
        <v>100</v>
      </c>
      <c r="AU3" s="62">
        <f>IF(BV3="","",BV3*VLOOKUP("Cnrs",IndexCalc[],3,FALSE))</f>
        <v>100</v>
      </c>
      <c r="AV3" s="62">
        <f>IF(BO3="","",BO3*VLOOKUP("HEC",IndexCalc[],3,FALSE))</f>
        <v>100</v>
      </c>
      <c r="AW3" s="62">
        <f>IF(BP3="","",BP3*VLOOKUP("Aeres",IndexCalc[],3,FALSE))</f>
        <v>100</v>
      </c>
      <c r="AX3" s="62">
        <f>IF(BQ3="","",BQ3*VLOOKUP("Abdc",IndexCalc[],3,FALSE))</f>
        <v>100</v>
      </c>
      <c r="AY3" s="65">
        <f>IF(BR3="","",BR3*VLOOKUP("Vhb",IndexCalc[],3,FALSE))</f>
        <v>100</v>
      </c>
      <c r="AZ3" s="25">
        <v>7.0000000000000001E-3</v>
      </c>
      <c r="BA3" s="16">
        <v>1.6</v>
      </c>
      <c r="BB3" s="12">
        <v>50</v>
      </c>
      <c r="BC3" s="25">
        <v>4.0140000000000002</v>
      </c>
      <c r="BD3" s="25">
        <v>4.3970000000000002</v>
      </c>
      <c r="BE3" s="26">
        <v>2.3340000000000001</v>
      </c>
      <c r="BF3" s="18" t="s">
        <v>127</v>
      </c>
      <c r="BG3" s="12" t="s">
        <v>127</v>
      </c>
      <c r="BH3" s="12" t="s">
        <v>139</v>
      </c>
      <c r="BI3" s="12" t="s">
        <v>128</v>
      </c>
      <c r="BJ3" s="19" t="s">
        <v>640</v>
      </c>
      <c r="BK3" s="18">
        <v>1</v>
      </c>
      <c r="BL3" s="12">
        <v>1</v>
      </c>
      <c r="BM3" s="12" t="s">
        <v>129</v>
      </c>
      <c r="BN3" s="12">
        <v>1</v>
      </c>
      <c r="BO3" s="7">
        <f>IF(ISBLANK($BF3),"",VLOOKUP($BF3,HEC[#All],2,FALSE))</f>
        <v>4</v>
      </c>
      <c r="BP3" s="5">
        <f>IF(ISBLANK($BG3),"",VLOOKUP($BG3,AERES[#All],2,FALSE))</f>
        <v>3</v>
      </c>
      <c r="BQ3" s="92">
        <f>IF(ISBLANK($BH3),"",VLOOKUP($BH3,ABDC[#All],2,FALSE))</f>
        <v>4</v>
      </c>
      <c r="BR3" s="5">
        <f>IF(ISBLANK($BI3),"",VLOOKUP($BI3,VHB[#All],2,FALSE))</f>
        <v>6</v>
      </c>
      <c r="BS3" s="5">
        <f>IF(ISBLANK($BK3),"",VLOOKUP($BK3,UQ[#All],2,FALSE))</f>
        <v>4</v>
      </c>
      <c r="BT3" s="5">
        <f>IF(ISBLANK($BL3),"",VLOOKUP($BL3,FNEG[#All],2,FALSE))</f>
        <v>4</v>
      </c>
      <c r="BU3" s="5">
        <f>IF(ISBLANK($BM3),"",VLOOKUP($BM3,ABS[#All],2,FALSE))</f>
        <v>5</v>
      </c>
      <c r="BV3" s="8">
        <f>IF(ISBLANK($BN3),"",VLOOKUP($BN3,CNRS[#All],2,FALSE))</f>
        <v>4</v>
      </c>
    </row>
    <row r="4" spans="1:82" x14ac:dyDescent="0.25">
      <c r="A4" s="209" t="s">
        <v>551</v>
      </c>
      <c r="B4" s="11" t="s">
        <v>829</v>
      </c>
      <c r="C4" s="774" t="s">
        <v>146</v>
      </c>
      <c r="D4" s="28" t="s">
        <v>885</v>
      </c>
      <c r="E4" s="59">
        <f t="shared" si="0"/>
        <v>9</v>
      </c>
      <c r="F4" s="59">
        <f t="shared" si="1"/>
        <v>7</v>
      </c>
      <c r="G4" s="65">
        <f t="shared" si="2"/>
        <v>20.655590429157765</v>
      </c>
      <c r="H4" s="98" t="b">
        <f t="shared" si="3"/>
        <v>0</v>
      </c>
      <c r="I4" s="108">
        <f t="shared" si="4"/>
        <v>10000</v>
      </c>
      <c r="J4" s="108">
        <f t="shared" si="4"/>
        <v>10000</v>
      </c>
      <c r="K4" s="108">
        <f t="shared" si="4"/>
        <v>10000</v>
      </c>
      <c r="L4" s="108">
        <f t="shared" si="4"/>
        <v>10000</v>
      </c>
      <c r="M4" s="108">
        <f t="shared" si="4"/>
        <v>10000</v>
      </c>
      <c r="N4" s="108">
        <f t="shared" si="4"/>
        <v>10000</v>
      </c>
      <c r="O4" s="98" t="b">
        <f t="shared" si="5"/>
        <v>0</v>
      </c>
      <c r="P4" s="59">
        <f t="shared" si="6"/>
        <v>2</v>
      </c>
      <c r="Q4" s="59">
        <f t="shared" si="7"/>
        <v>5</v>
      </c>
      <c r="R4" s="149">
        <f t="shared" si="14"/>
        <v>67.872196410972848</v>
      </c>
      <c r="S4" s="66">
        <f t="shared" si="8"/>
        <v>71.719354105071631</v>
      </c>
      <c r="T4" s="65">
        <f t="shared" si="15"/>
        <v>66.333333333333343</v>
      </c>
      <c r="U4" s="62">
        <f t="shared" si="16"/>
        <v>68.795238095238091</v>
      </c>
      <c r="V4" s="65" t="b">
        <f t="shared" si="9"/>
        <v>0</v>
      </c>
      <c r="W4" s="143">
        <f t="shared" si="10"/>
        <v>67.872196410972848</v>
      </c>
      <c r="X4" s="66">
        <f t="shared" si="11"/>
        <v>100</v>
      </c>
      <c r="Y4" s="62">
        <f t="shared" si="11"/>
        <v>100</v>
      </c>
      <c r="Z4" s="62">
        <f t="shared" si="11"/>
        <v>100</v>
      </c>
      <c r="AA4" s="62">
        <f t="shared" si="11"/>
        <v>100</v>
      </c>
      <c r="AB4" s="62">
        <f t="shared" si="11"/>
        <v>43.438708210143275</v>
      </c>
      <c r="AC4" s="65">
        <f t="shared" si="12"/>
        <v>100</v>
      </c>
      <c r="AD4" s="62">
        <f t="shared" si="13"/>
        <v>100</v>
      </c>
      <c r="AE4" s="62">
        <f t="shared" si="13"/>
        <v>90</v>
      </c>
      <c r="AF4" s="62">
        <f t="shared" si="13"/>
        <v>90.9</v>
      </c>
      <c r="AG4" s="62">
        <f t="shared" si="13"/>
        <v>91.600000000000009</v>
      </c>
      <c r="AH4" s="62">
        <f t="shared" si="13"/>
        <v>68.7</v>
      </c>
      <c r="AI4" s="62">
        <f t="shared" si="13"/>
        <v>81.2</v>
      </c>
      <c r="AJ4" s="66">
        <f>IF(VLOOKUP(TRUE,$V$2:$AY$28,COUNTA($V$1:AR$1),FALSE)="",AR4,IF(AR4="","",(AR4/VLOOKUP(TRUE,$V$2:$AY$28,COUNTA($V$1:AR$1),FALSE))*100))</f>
        <v>75</v>
      </c>
      <c r="AK4" s="62" t="str">
        <f>IF(VLOOKUP(TRUE,$V$2:$AY$28,COUNTA($V$1:AS$1),FALSE)="",AS4,IF(AS4="","",(AS4/VLOOKUP(TRUE,$V$2:$AY$28,COUNTA($V$1:AS$1),FALSE))*100))</f>
        <v/>
      </c>
      <c r="AL4" s="62">
        <f>IF(VLOOKUP(TRUE,$V$2:$AY$28,COUNTA($V$1:AT$1),FALSE)="",AT4,IF(AT4="","",(AT4/VLOOKUP(TRUE,$V$2:$AY$28,COUNTA($V$1:AT$1),FALSE))*100))</f>
        <v>40</v>
      </c>
      <c r="AM4" s="62" t="str">
        <f>IF(VLOOKUP(TRUE,$V$2:$AY$28,COUNTA($V$1:AU$1),FALSE)="",AU4,IF(AU4="","",(AU4/VLOOKUP(TRUE,$V$2:$AY$28,COUNTA($V$1:AU$1),FALSE))*100))</f>
        <v/>
      </c>
      <c r="AN4" s="62">
        <f>IF(VLOOKUP(TRUE,$V$2:$AY$28,COUNTA($V$1:AV$1),FALSE)="",AV4,IF(AV4="","",(AV4/VLOOKUP(TRUE,$V$2:$AY$28,COUNTA($V$1:AV$1),FALSE))*100))</f>
        <v>75</v>
      </c>
      <c r="AO4" s="62" t="str">
        <f>IF(VLOOKUP(TRUE,$V$2:$AY$28,COUNTA($V$1:AW$1),FALSE)="",AW4,IF(AW4="","",(AW4/VLOOKUP(TRUE,$V$2:$AY$28,COUNTA($V$1:AW$1),FALSE))*100))</f>
        <v/>
      </c>
      <c r="AP4" s="111">
        <f>IF(VLOOKUP(TRUE,$V$2:$AY$28,COUNTA($V$1:AX$1),FALSE)="",AX4,IF(AX4="","",(AX4/VLOOKUP(TRUE,$V$2:$AY$28,COUNTA($V$1:AX$1),FALSE))*100))</f>
        <v>75</v>
      </c>
      <c r="AQ4" s="65">
        <f>IF(VLOOKUP(TRUE,$V$2:$AY$28,COUNTA($V$1:AY$1),FALSE)="",AY4,IF(AY4="","",(AY4/VLOOKUP(TRUE,$V$2:$AY$28,COUNTA($V$1:AY$1),FALSE))*100))</f>
        <v>66.666666666666671</v>
      </c>
      <c r="AR4" s="66">
        <f>IF(BS4="","",BS4*VLOOKUP("UQ",IndexCalc[],3,FALSE))</f>
        <v>75</v>
      </c>
      <c r="AS4" s="62" t="str">
        <f>IF(BT4="","",BT4*VLOOKUP("Fneg",IndexCalc[],3,FALSE))</f>
        <v/>
      </c>
      <c r="AT4" s="62">
        <f>IF(BU4="","",BU4*VLOOKUP("ABS",IndexCalc[],3,FALSE))</f>
        <v>40</v>
      </c>
      <c r="AU4" s="62" t="str">
        <f>IF(BV4="","",BV4*VLOOKUP("Cnrs",IndexCalc[],3,FALSE))</f>
        <v/>
      </c>
      <c r="AV4" s="62">
        <f>IF(BO4="","",BO4*VLOOKUP("HEC",IndexCalc[],3,FALSE))</f>
        <v>75</v>
      </c>
      <c r="AW4" s="62" t="str">
        <f>IF(BP4="","",BP4*VLOOKUP("Aeres",IndexCalc[],3,FALSE))</f>
        <v/>
      </c>
      <c r="AX4" s="62">
        <f>IF(BQ4="","",BQ4*VLOOKUP("Abdc",IndexCalc[],3,FALSE))</f>
        <v>75</v>
      </c>
      <c r="AY4" s="65">
        <f>IF(BR4="","",BR4*VLOOKUP("Vhb",IndexCalc[],3,FALSE))</f>
        <v>66.666666666666671</v>
      </c>
      <c r="AZ4" s="25">
        <v>0.02</v>
      </c>
      <c r="BA4" s="16">
        <v>2</v>
      </c>
      <c r="BB4" s="12">
        <v>73</v>
      </c>
      <c r="BC4" s="25">
        <v>4.4249999999999998</v>
      </c>
      <c r="BD4" s="25">
        <v>1.91</v>
      </c>
      <c r="BE4" s="26">
        <v>4.415</v>
      </c>
      <c r="BF4" s="18" t="s">
        <v>134</v>
      </c>
      <c r="BG4" s="12"/>
      <c r="BH4" s="12" t="s">
        <v>127</v>
      </c>
      <c r="BI4" s="12" t="s">
        <v>133</v>
      </c>
      <c r="BJ4" s="19" t="s">
        <v>278</v>
      </c>
      <c r="BK4" s="18">
        <v>2</v>
      </c>
      <c r="BL4" s="12"/>
      <c r="BM4" s="12">
        <v>2</v>
      </c>
      <c r="BN4" s="12"/>
      <c r="BO4" s="7">
        <f>IF(ISBLANK($BF4),"",VLOOKUP($BF4,HEC[#All],2,FALSE))</f>
        <v>3</v>
      </c>
      <c r="BP4" s="5" t="str">
        <f>IF(ISBLANK($BG4),"",VLOOKUP($BG4,AERES[#All],2,FALSE))</f>
        <v/>
      </c>
      <c r="BQ4" s="92">
        <f>IF(ISBLANK($BH4),"",VLOOKUP($BH4,ABDC[#All],2,FALSE))</f>
        <v>3</v>
      </c>
      <c r="BR4" s="5">
        <f>IF(ISBLANK($BI4),"",VLOOKUP($BI4,VHB[#All],2,FALSE))</f>
        <v>4</v>
      </c>
      <c r="BS4" s="5">
        <f>IF(ISBLANK($BK4),"",VLOOKUP($BK4,UQ[#All],2,FALSE))</f>
        <v>3</v>
      </c>
      <c r="BT4" s="5" t="str">
        <f>IF(ISBLANK($BL4),"",VLOOKUP($BL4,FNEG[#All],2,FALSE))</f>
        <v/>
      </c>
      <c r="BU4" s="5">
        <f>IF(ISBLANK($BM4),"",VLOOKUP($BM4,ABS[#All],2,FALSE))</f>
        <v>2</v>
      </c>
      <c r="BV4" s="8" t="str">
        <f>IF(ISBLANK($BN4),"",VLOOKUP($BN4,CNRS[#All],2,FALSE))</f>
        <v/>
      </c>
    </row>
    <row r="5" spans="1:82" s="769" customFormat="1" x14ac:dyDescent="0.25">
      <c r="A5" s="766" t="s">
        <v>556</v>
      </c>
      <c r="B5" s="38" t="s">
        <v>833</v>
      </c>
      <c r="C5" s="775" t="s">
        <v>158</v>
      </c>
      <c r="D5" s="11" t="s">
        <v>885</v>
      </c>
      <c r="E5" s="60">
        <f t="shared" si="0"/>
        <v>7</v>
      </c>
      <c r="F5" s="60">
        <f t="shared" si="1"/>
        <v>7</v>
      </c>
      <c r="G5" s="67">
        <f t="shared" si="2"/>
        <v>22.028929348562883</v>
      </c>
      <c r="H5" s="100" t="b">
        <f t="shared" si="3"/>
        <v>0</v>
      </c>
      <c r="I5" s="767">
        <f t="shared" si="4"/>
        <v>10000</v>
      </c>
      <c r="J5" s="767">
        <f t="shared" si="4"/>
        <v>10000</v>
      </c>
      <c r="K5" s="767">
        <f t="shared" si="4"/>
        <v>10000</v>
      </c>
      <c r="L5" s="767">
        <f t="shared" si="4"/>
        <v>10000</v>
      </c>
      <c r="M5" s="767">
        <f t="shared" si="4"/>
        <v>10000</v>
      </c>
      <c r="N5" s="767">
        <f t="shared" si="4"/>
        <v>10000</v>
      </c>
      <c r="O5" s="100" t="b">
        <f t="shared" si="5"/>
        <v>0</v>
      </c>
      <c r="P5" s="60">
        <f t="shared" si="6"/>
        <v>2</v>
      </c>
      <c r="Q5" s="60">
        <f t="shared" si="7"/>
        <v>5</v>
      </c>
      <c r="R5" s="201">
        <f t="shared" si="14"/>
        <v>75.251253560327925</v>
      </c>
      <c r="S5" s="70">
        <f t="shared" si="8"/>
        <v>67.546054127814415</v>
      </c>
      <c r="T5" s="67">
        <f t="shared" si="15"/>
        <v>78.333333333333343</v>
      </c>
      <c r="U5" s="64">
        <f t="shared" si="16"/>
        <v>77.38095238095238</v>
      </c>
      <c r="V5" s="64" t="b">
        <f t="shared" si="9"/>
        <v>0</v>
      </c>
      <c r="W5" s="151">
        <f t="shared" si="10"/>
        <v>75.251253560327925</v>
      </c>
      <c r="X5" s="70">
        <f t="shared" si="11"/>
        <v>85.714285714285708</v>
      </c>
      <c r="Y5" s="64">
        <f t="shared" si="11"/>
        <v>68.75</v>
      </c>
      <c r="Z5" s="64">
        <f t="shared" si="11"/>
        <v>100</v>
      </c>
      <c r="AA5" s="64">
        <f t="shared" si="11"/>
        <v>65.769805680119575</v>
      </c>
      <c r="AB5" s="64">
        <f t="shared" si="11"/>
        <v>35.092108255628837</v>
      </c>
      <c r="AC5" s="67">
        <f t="shared" si="12"/>
        <v>100</v>
      </c>
      <c r="AD5" s="64">
        <f t="shared" si="13"/>
        <v>50</v>
      </c>
      <c r="AE5" s="64">
        <f t="shared" si="13"/>
        <v>60</v>
      </c>
      <c r="AF5" s="64">
        <f t="shared" si="13"/>
        <v>63.6</v>
      </c>
      <c r="AG5" s="64">
        <f t="shared" si="13"/>
        <v>50</v>
      </c>
      <c r="AH5" s="64">
        <f t="shared" si="13"/>
        <v>62.5</v>
      </c>
      <c r="AI5" s="64">
        <f t="shared" si="13"/>
        <v>87.5</v>
      </c>
      <c r="AJ5" s="70">
        <f>IF(VLOOKUP(TRUE,$V$2:$AY$28,COUNTA($V$1:AR$1),FALSE)="",AR5,IF(AR5="","",(AR5/VLOOKUP(TRUE,$V$2:$AY$28,COUNTA($V$1:AR$1),FALSE))*100))</f>
        <v>75</v>
      </c>
      <c r="AK5" s="64">
        <f>IF(VLOOKUP(TRUE,$V$2:$AY$28,COUNTA($V$1:AS$1),FALSE)="",AS5,IF(AS5="","",(AS5/VLOOKUP(TRUE,$V$2:$AY$28,COUNTA($V$1:AS$1),FALSE))*100))</f>
        <v>75</v>
      </c>
      <c r="AL5" s="64" t="str">
        <f>IF(VLOOKUP(TRUE,$V$2:$AY$28,COUNTA($V$1:AT$1),FALSE)="",AT5,IF(AT5="","",(AT5/VLOOKUP(TRUE,$V$2:$AY$28,COUNTA($V$1:AT$1),FALSE))*100))</f>
        <v/>
      </c>
      <c r="AM5" s="64">
        <f>IF(VLOOKUP(TRUE,$V$2:$AY$28,COUNTA($V$1:AU$1),FALSE)="",AU5,IF(AU5="","",(AU5/VLOOKUP(TRUE,$V$2:$AY$28,COUNTA($V$1:AU$1),FALSE))*100))</f>
        <v>75</v>
      </c>
      <c r="AN5" s="64" t="str">
        <f>IF(VLOOKUP(TRUE,$V$2:$AY$28,COUNTA($V$1:AV$1),FALSE)="",AV5,IF(AV5="","",(AV5/VLOOKUP(TRUE,$V$2:$AY$28,COUNTA($V$1:AV$1),FALSE))*100))</f>
        <v/>
      </c>
      <c r="AO5" s="64">
        <f>IF(VLOOKUP(TRUE,$V$2:$AY$28,COUNTA($V$1:AW$1),FALSE)="",AW5,IF(AW5="","",(AW5/VLOOKUP(TRUE,$V$2:$AY$28,COUNTA($V$1:AW$1),FALSE))*100))</f>
        <v>100</v>
      </c>
      <c r="AP5" s="202" t="str">
        <f>IF(VLOOKUP(TRUE,$V$2:$AY$28,COUNTA($V$1:AX$1),FALSE)="",AX5,IF(AX5="","",(AX5/VLOOKUP(TRUE,$V$2:$AY$28,COUNTA($V$1:AX$1),FALSE))*100))</f>
        <v/>
      </c>
      <c r="AQ5" s="67">
        <f>IF(VLOOKUP(TRUE,$V$2:$AY$28,COUNTA($V$1:AY$1),FALSE)="",AY5,IF(AY5="","",(AY5/VLOOKUP(TRUE,$V$2:$AY$28,COUNTA($V$1:AY$1),FALSE))*100))</f>
        <v>66.666666666666671</v>
      </c>
      <c r="AR5" s="70">
        <f>IF(BS5="","",BS5*VLOOKUP("UQ",IndexCalc[],3,FALSE))</f>
        <v>75</v>
      </c>
      <c r="AS5" s="64">
        <f>IF(BT5="","",BT5*VLOOKUP("Fneg",IndexCalc[],3,FALSE))</f>
        <v>75</v>
      </c>
      <c r="AT5" s="64" t="str">
        <f>IF(BU5="","",BU5*VLOOKUP("ABS",IndexCalc[],3,FALSE))</f>
        <v/>
      </c>
      <c r="AU5" s="64">
        <f>IF(BV5="","",BV5*VLOOKUP("Cnrs",IndexCalc[],3,FALSE))</f>
        <v>75</v>
      </c>
      <c r="AV5" s="64" t="str">
        <f>IF(BO5="","",BO5*VLOOKUP("HEC",IndexCalc[],3,FALSE))</f>
        <v/>
      </c>
      <c r="AW5" s="64">
        <f>IF(BP5="","",BP5*VLOOKUP("Aeres",IndexCalc[],3,FALSE))</f>
        <v>100</v>
      </c>
      <c r="AX5" s="64" t="str">
        <f>IF(BQ5="","",BQ5*VLOOKUP("Abdc",IndexCalc[],3,FALSE))</f>
        <v/>
      </c>
      <c r="AY5" s="67">
        <f>IF(BR5="","",BR5*VLOOKUP("Vhb",IndexCalc[],3,FALSE))</f>
        <v>66.666666666666671</v>
      </c>
      <c r="AZ5" s="20">
        <v>6.0000000000000001E-3</v>
      </c>
      <c r="BA5" s="21">
        <v>1.1000000000000001</v>
      </c>
      <c r="BB5" s="22">
        <v>52</v>
      </c>
      <c r="BC5" s="20">
        <v>2.64</v>
      </c>
      <c r="BD5" s="20">
        <v>1.5429999999999999</v>
      </c>
      <c r="BE5" s="23">
        <v>4.423</v>
      </c>
      <c r="BF5" s="24"/>
      <c r="BG5" s="22" t="s">
        <v>127</v>
      </c>
      <c r="BH5" s="22"/>
      <c r="BI5" s="22" t="s">
        <v>133</v>
      </c>
      <c r="BJ5" s="22"/>
      <c r="BK5" s="24">
        <v>2</v>
      </c>
      <c r="BL5" s="22">
        <v>2</v>
      </c>
      <c r="BM5" s="22"/>
      <c r="BN5" s="22">
        <v>2</v>
      </c>
      <c r="BO5" s="768" t="str">
        <f>IF(ISBLANK($BF5),"",VLOOKUP($BF5,HEC[#All],2,FALSE))</f>
        <v/>
      </c>
      <c r="BP5" s="203">
        <f>IF(ISBLANK($BG5),"",VLOOKUP($BG5,AERES[#All],2,FALSE))</f>
        <v>3</v>
      </c>
      <c r="BQ5" s="204" t="str">
        <f>IF(ISBLANK($BH5),"",VLOOKUP($BH5,ABDC[#All],2,FALSE))</f>
        <v/>
      </c>
      <c r="BR5" s="203">
        <f>IF(ISBLANK($BI5),"",VLOOKUP($BI5,VHB[#All],2,FALSE))</f>
        <v>4</v>
      </c>
      <c r="BS5" s="203">
        <f>IF(ISBLANK($BK5),"",VLOOKUP($BK5,UQ[#All],2,FALSE))</f>
        <v>3</v>
      </c>
      <c r="BT5" s="203">
        <f>IF(ISBLANK($BL5),"",VLOOKUP($BL5,FNEG[#All],2,FALSE))</f>
        <v>3</v>
      </c>
      <c r="BU5" s="203" t="str">
        <f>IF(ISBLANK($BM5),"",VLOOKUP($BM5,ABS[#All],2,FALSE))</f>
        <v/>
      </c>
      <c r="BV5" s="205">
        <f>IF(ISBLANK($BN5),"",VLOOKUP($BN5,CNRS[#All],2,FALSE))</f>
        <v>3</v>
      </c>
    </row>
    <row r="6" spans="1:82" x14ac:dyDescent="0.25">
      <c r="A6" s="209" t="s">
        <v>557</v>
      </c>
      <c r="B6" s="762" t="s">
        <v>834</v>
      </c>
      <c r="C6" s="586" t="s">
        <v>159</v>
      </c>
      <c r="D6" s="11" t="s">
        <v>885</v>
      </c>
      <c r="E6" s="59">
        <f t="shared" si="0"/>
        <v>5</v>
      </c>
      <c r="F6" s="59">
        <f t="shared" si="1"/>
        <v>6</v>
      </c>
      <c r="G6" s="65">
        <f t="shared" si="2"/>
        <v>19.616905013502954</v>
      </c>
      <c r="H6" s="98" t="b">
        <f t="shared" si="3"/>
        <v>0</v>
      </c>
      <c r="I6" s="108">
        <f t="shared" si="4"/>
        <v>10000</v>
      </c>
      <c r="J6" s="108">
        <f t="shared" si="4"/>
        <v>10000</v>
      </c>
      <c r="K6" s="108">
        <f t="shared" si="4"/>
        <v>10000</v>
      </c>
      <c r="L6" s="108">
        <f t="shared" si="4"/>
        <v>10000</v>
      </c>
      <c r="M6" s="108">
        <f t="shared" si="4"/>
        <v>10000</v>
      </c>
      <c r="N6" s="108">
        <f t="shared" si="4"/>
        <v>10000</v>
      </c>
      <c r="O6" s="98" t="b">
        <f t="shared" si="5"/>
        <v>0</v>
      </c>
      <c r="P6" s="59">
        <f t="shared" si="6"/>
        <v>2</v>
      </c>
      <c r="Q6" s="59">
        <f t="shared" si="7"/>
        <v>4</v>
      </c>
      <c r="R6" s="149">
        <f t="shared" si="14"/>
        <v>78.7440300204685</v>
      </c>
      <c r="S6" s="66">
        <f t="shared" si="8"/>
        <v>73.732090061405501</v>
      </c>
      <c r="T6" s="65">
        <f t="shared" si="15"/>
        <v>81.25</v>
      </c>
      <c r="U6" s="62">
        <f t="shared" si="16"/>
        <v>79.166666666666671</v>
      </c>
      <c r="V6" s="62" t="b">
        <f t="shared" si="9"/>
        <v>0</v>
      </c>
      <c r="W6" s="143">
        <f t="shared" si="10"/>
        <v>78.7440300204685</v>
      </c>
      <c r="X6" s="66">
        <f t="shared" si="11"/>
        <v>100</v>
      </c>
      <c r="Y6" s="62">
        <f t="shared" si="11"/>
        <v>74.999999999999986</v>
      </c>
      <c r="Z6" s="62">
        <f t="shared" si="11"/>
        <v>100</v>
      </c>
      <c r="AA6" s="62">
        <f t="shared" si="11"/>
        <v>75.186846038863962</v>
      </c>
      <c r="AB6" s="62">
        <f t="shared" si="11"/>
        <v>47.464180122811008</v>
      </c>
      <c r="AC6" s="65">
        <f t="shared" si="12"/>
        <v>100</v>
      </c>
      <c r="AD6" s="62">
        <f t="shared" si="13"/>
        <v>90</v>
      </c>
      <c r="AE6" s="62">
        <f t="shared" si="13"/>
        <v>70</v>
      </c>
      <c r="AF6" s="62">
        <f t="shared" si="13"/>
        <v>81.8</v>
      </c>
      <c r="AG6" s="62">
        <f t="shared" si="13"/>
        <v>58.3</v>
      </c>
      <c r="AH6" s="62">
        <f t="shared" si="13"/>
        <v>75</v>
      </c>
      <c r="AI6" s="62">
        <f t="shared" si="13"/>
        <v>75</v>
      </c>
      <c r="AJ6" s="66">
        <f>IF(VLOOKUP(TRUE,$V$2:$AY$28,COUNTA($V$1:AR$1),FALSE)="",AR6,IF(AR6="","",(AR6/VLOOKUP(TRUE,$V$2:$AY$28,COUNTA($V$1:AR$1),FALSE))*100))</f>
        <v>75</v>
      </c>
      <c r="AK6" s="62">
        <f>IF(VLOOKUP(TRUE,$V$2:$AY$28,COUNTA($V$1:AS$1),FALSE)="",AS6,IF(AS6="","",(AS6/VLOOKUP(TRUE,$V$2:$AY$28,COUNTA($V$1:AS$1),FALSE))*100))</f>
        <v>75</v>
      </c>
      <c r="AL6" s="62" t="str">
        <f>IF(VLOOKUP(TRUE,$V$2:$AY$28,COUNTA($V$1:AT$1),FALSE)="",AT6,IF(AT6="","",(AT6/VLOOKUP(TRUE,$V$2:$AY$28,COUNTA($V$1:AT$1),FALSE))*100))</f>
        <v/>
      </c>
      <c r="AM6" s="62">
        <f>IF(VLOOKUP(TRUE,$V$2:$AY$28,COUNTA($V$1:AU$1),FALSE)="",AU6,IF(AU6="","",(AU6/VLOOKUP(TRUE,$V$2:$AY$28,COUNTA($V$1:AU$1),FALSE))*100))</f>
        <v>75</v>
      </c>
      <c r="AN6" s="62" t="str">
        <f>IF(VLOOKUP(TRUE,$V$2:$AY$28,COUNTA($V$1:AV$1),FALSE)="",AV6,IF(AV6="","",(AV6/VLOOKUP(TRUE,$V$2:$AY$28,COUNTA($V$1:AV$1),FALSE))*100))</f>
        <v/>
      </c>
      <c r="AO6" s="62">
        <f>IF(VLOOKUP(TRUE,$V$2:$AY$28,COUNTA($V$1:AW$1),FALSE)="",AW6,IF(AW6="","",(AW6/VLOOKUP(TRUE,$V$2:$AY$28,COUNTA($V$1:AW$1),FALSE))*100))</f>
        <v>100</v>
      </c>
      <c r="AP6" s="111" t="str">
        <f>IF(VLOOKUP(TRUE,$V$2:$AY$28,COUNTA($V$1:AX$1),FALSE)="",AX6,IF(AX6="","",(AX6/VLOOKUP(TRUE,$V$2:$AY$28,COUNTA($V$1:AX$1),FALSE))*100))</f>
        <v/>
      </c>
      <c r="AQ6" s="65" t="str">
        <f>IF(VLOOKUP(TRUE,$V$2:$AY$28,COUNTA($V$1:AY$1),FALSE)="",AY6,IF(AY6="","",(AY6/VLOOKUP(TRUE,$V$2:$AY$28,COUNTA($V$1:AY$1),FALSE))*100))</f>
        <v/>
      </c>
      <c r="AR6" s="66">
        <f>IF(BS6="","",BS6*VLOOKUP("UQ",IndexCalc[],3,FALSE))</f>
        <v>75</v>
      </c>
      <c r="AS6" s="62">
        <f>IF(BT6="","",BT6*VLOOKUP("Fneg",IndexCalc[],3,FALSE))</f>
        <v>75</v>
      </c>
      <c r="AT6" s="62" t="str">
        <f>IF(BU6="","",BU6*VLOOKUP("ABS",IndexCalc[],3,FALSE))</f>
        <v/>
      </c>
      <c r="AU6" s="62">
        <f>IF(BV6="","",BV6*VLOOKUP("Cnrs",IndexCalc[],3,FALSE))</f>
        <v>75</v>
      </c>
      <c r="AV6" s="62" t="str">
        <f>IF(BO6="","",BO6*VLOOKUP("HEC",IndexCalc[],3,FALSE))</f>
        <v/>
      </c>
      <c r="AW6" s="62">
        <f>IF(BP6="","",BP6*VLOOKUP("Aeres",IndexCalc[],3,FALSE))</f>
        <v>100</v>
      </c>
      <c r="AX6" s="62" t="str">
        <f>IF(BQ6="","",BQ6*VLOOKUP("Abdc",IndexCalc[],3,FALSE))</f>
        <v/>
      </c>
      <c r="AY6" s="65" t="str">
        <f>IF(BR6="","",BR6*VLOOKUP("Vhb",IndexCalc[],3,FALSE))</f>
        <v/>
      </c>
      <c r="AZ6" s="25">
        <v>1.4E-2</v>
      </c>
      <c r="BA6" s="16">
        <v>1.2</v>
      </c>
      <c r="BB6" s="12">
        <v>66</v>
      </c>
      <c r="BC6" s="25">
        <v>3.0179999999999998</v>
      </c>
      <c r="BD6" s="25">
        <v>2.0870000000000002</v>
      </c>
      <c r="BE6" s="26">
        <v>4.3410000000000002</v>
      </c>
      <c r="BF6" s="27"/>
      <c r="BG6" s="27" t="s">
        <v>127</v>
      </c>
      <c r="BH6" s="27"/>
      <c r="BI6" s="27"/>
      <c r="BJ6" s="27" t="s">
        <v>278</v>
      </c>
      <c r="BK6" s="42">
        <v>2</v>
      </c>
      <c r="BL6" s="27">
        <v>2</v>
      </c>
      <c r="BM6" s="27"/>
      <c r="BN6" s="27">
        <v>2</v>
      </c>
      <c r="BO6" s="7" t="str">
        <f>IF(ISBLANK($BF6),"",VLOOKUP($BF6,HEC[#All],2,FALSE))</f>
        <v/>
      </c>
      <c r="BP6" s="5">
        <f>IF(ISBLANK($BG6),"",VLOOKUP($BG6,AERES[#All],2,FALSE))</f>
        <v>3</v>
      </c>
      <c r="BQ6" s="92" t="str">
        <f>IF(ISBLANK($BH6),"",VLOOKUP($BH6,ABDC[#All],2,FALSE))</f>
        <v/>
      </c>
      <c r="BR6" s="5" t="str">
        <f>IF(ISBLANK($BI6),"",VLOOKUP($BI6,VHB[#All],2,FALSE))</f>
        <v/>
      </c>
      <c r="BS6" s="5">
        <f>IF(ISBLANK($BK6),"",VLOOKUP($BK6,UQ[#All],2,FALSE))</f>
        <v>3</v>
      </c>
      <c r="BT6" s="5">
        <f>IF(ISBLANK($BL6),"",VLOOKUP($BL6,FNEG[#All],2,FALSE))</f>
        <v>3</v>
      </c>
      <c r="BU6" s="5" t="str">
        <f>IF(ISBLANK($BM6),"",VLOOKUP($BM6,ABS[#All],2,FALSE))</f>
        <v/>
      </c>
      <c r="BV6" s="8">
        <f>IF(ISBLANK($BN6),"",VLOOKUP($BN6,CNRS[#All],2,FALSE))</f>
        <v>3</v>
      </c>
    </row>
    <row r="7" spans="1:82" x14ac:dyDescent="0.25">
      <c r="A7" s="209" t="s">
        <v>558</v>
      </c>
      <c r="B7" s="14" t="s">
        <v>835</v>
      </c>
      <c r="C7" s="586" t="s">
        <v>160</v>
      </c>
      <c r="D7" s="11" t="s">
        <v>885</v>
      </c>
      <c r="E7" s="59">
        <f t="shared" si="0"/>
        <v>4</v>
      </c>
      <c r="F7" s="59">
        <f t="shared" si="1"/>
        <v>10</v>
      </c>
      <c r="G7" s="65">
        <f t="shared" si="2"/>
        <v>18.158295161495801</v>
      </c>
      <c r="H7" s="98" t="b">
        <f t="shared" si="3"/>
        <v>0</v>
      </c>
      <c r="I7" s="108">
        <f t="shared" si="4"/>
        <v>10000</v>
      </c>
      <c r="J7" s="108">
        <f t="shared" si="4"/>
        <v>10000</v>
      </c>
      <c r="K7" s="108">
        <f t="shared" si="4"/>
        <v>10000</v>
      </c>
      <c r="L7" s="108">
        <f t="shared" si="4"/>
        <v>10000</v>
      </c>
      <c r="M7" s="108">
        <f t="shared" si="4"/>
        <v>10000</v>
      </c>
      <c r="N7" s="108">
        <f t="shared" si="4"/>
        <v>10000</v>
      </c>
      <c r="O7" s="98" t="b">
        <f t="shared" si="5"/>
        <v>0</v>
      </c>
      <c r="P7" s="59">
        <f t="shared" si="6"/>
        <v>2</v>
      </c>
      <c r="Q7" s="59">
        <f t="shared" si="7"/>
        <v>8</v>
      </c>
      <c r="R7" s="149">
        <f t="shared" si="14"/>
        <v>80.041160435203636</v>
      </c>
      <c r="S7" s="66">
        <f t="shared" si="8"/>
        <v>74.372468842684853</v>
      </c>
      <c r="T7" s="65">
        <f t="shared" si="15"/>
        <v>81.458333333333329</v>
      </c>
      <c r="U7" s="62">
        <f t="shared" si="16"/>
        <v>78.286666666666662</v>
      </c>
      <c r="V7" s="62" t="b">
        <f t="shared" si="9"/>
        <v>0</v>
      </c>
      <c r="W7" s="143">
        <f t="shared" si="10"/>
        <v>80.041160435203636</v>
      </c>
      <c r="X7" s="66">
        <f t="shared" si="11"/>
        <v>100</v>
      </c>
      <c r="Y7" s="62">
        <f t="shared" si="11"/>
        <v>50</v>
      </c>
      <c r="Z7" s="62">
        <f t="shared" si="11"/>
        <v>100</v>
      </c>
      <c r="AA7" s="62">
        <f t="shared" si="11"/>
        <v>81.489785749875438</v>
      </c>
      <c r="AB7" s="62">
        <f t="shared" si="11"/>
        <v>51.444166477143504</v>
      </c>
      <c r="AC7" s="65">
        <f t="shared" si="12"/>
        <v>97.300771208226209</v>
      </c>
      <c r="AD7" s="62">
        <f t="shared" si="13"/>
        <v>70</v>
      </c>
      <c r="AE7" s="62">
        <f t="shared" si="13"/>
        <v>40</v>
      </c>
      <c r="AF7" s="62">
        <f t="shared" si="13"/>
        <v>72.7</v>
      </c>
      <c r="AG7" s="62">
        <f t="shared" si="13"/>
        <v>75</v>
      </c>
      <c r="AH7" s="62">
        <f t="shared" si="13"/>
        <v>81.2</v>
      </c>
      <c r="AI7" s="62">
        <f t="shared" si="13"/>
        <v>50</v>
      </c>
      <c r="AJ7" s="66">
        <f>IF(VLOOKUP(TRUE,$V$2:$AY$28,COUNTA($V$1:AR$1),FALSE)="",AR7,IF(AR7="","",(AR7/VLOOKUP(TRUE,$V$2:$AY$28,COUNTA($V$1:AR$1),FALSE))*100))</f>
        <v>100</v>
      </c>
      <c r="AK7" s="62">
        <f>IF(VLOOKUP(TRUE,$V$2:$AY$28,COUNTA($V$1:AS$1),FALSE)="",AS7,IF(AS7="","",(AS7/VLOOKUP(TRUE,$V$2:$AY$28,COUNTA($V$1:AS$1),FALSE))*100))</f>
        <v>75</v>
      </c>
      <c r="AL7" s="62">
        <f>IF(VLOOKUP(TRUE,$V$2:$AY$28,COUNTA($V$1:AT$1),FALSE)="",AT7,IF(AT7="","",(AT7/VLOOKUP(TRUE,$V$2:$AY$28,COUNTA($V$1:AT$1),FALSE))*100))</f>
        <v>60</v>
      </c>
      <c r="AM7" s="62">
        <f>IF(VLOOKUP(TRUE,$V$2:$AY$28,COUNTA($V$1:AU$1),FALSE)="",AU7,IF(AU7="","",(AU7/VLOOKUP(TRUE,$V$2:$AY$28,COUNTA($V$1:AU$1),FALSE))*100))</f>
        <v>75</v>
      </c>
      <c r="AN7" s="62">
        <f>IF(VLOOKUP(TRUE,$V$2:$AY$28,COUNTA($V$1:AV$1),FALSE)="",AV7,IF(AV7="","",(AV7/VLOOKUP(TRUE,$V$2:$AY$28,COUNTA($V$1:AV$1),FALSE))*100))</f>
        <v>75</v>
      </c>
      <c r="AO7" s="62">
        <f>IF(VLOOKUP(TRUE,$V$2:$AY$28,COUNTA($V$1:AW$1),FALSE)="",AW7,IF(AW7="","",(AW7/VLOOKUP(TRUE,$V$2:$AY$28,COUNTA($V$1:AW$1),FALSE))*100))</f>
        <v>100</v>
      </c>
      <c r="AP7" s="111">
        <f>IF(VLOOKUP(TRUE,$V$2:$AY$28,COUNTA($V$1:AX$1),FALSE)="",AX7,IF(AX7="","",(AX7/VLOOKUP(TRUE,$V$2:$AY$28,COUNTA($V$1:AX$1),FALSE))*100))</f>
        <v>100</v>
      </c>
      <c r="AQ7" s="65">
        <f>IF(VLOOKUP(TRUE,$V$2:$AY$28,COUNTA($V$1:AY$1),FALSE)="",AY7,IF(AY7="","",(AY7/VLOOKUP(TRUE,$V$2:$AY$28,COUNTA($V$1:AY$1),FALSE))*100))</f>
        <v>66.666666666666671</v>
      </c>
      <c r="AR7" s="66">
        <f>IF(BS7="","",BS7*VLOOKUP("UQ",IndexCalc[],3,FALSE))</f>
        <v>100</v>
      </c>
      <c r="AS7" s="62">
        <f>IF(BT7="","",BT7*VLOOKUP("Fneg",IndexCalc[],3,FALSE))</f>
        <v>75</v>
      </c>
      <c r="AT7" s="62">
        <f>IF(BU7="","",BU7*VLOOKUP("ABS",IndexCalc[],3,FALSE))</f>
        <v>60</v>
      </c>
      <c r="AU7" s="62">
        <f>IF(BV7="","",BV7*VLOOKUP("Cnrs",IndexCalc[],3,FALSE))</f>
        <v>75</v>
      </c>
      <c r="AV7" s="62">
        <f>IF(BO7="","",BO7*VLOOKUP("HEC",IndexCalc[],3,FALSE))</f>
        <v>75</v>
      </c>
      <c r="AW7" s="62">
        <f>IF(BP7="","",BP7*VLOOKUP("Aeres",IndexCalc[],3,FALSE))</f>
        <v>100</v>
      </c>
      <c r="AX7" s="62">
        <f>IF(BQ7="","",BQ7*VLOOKUP("Abdc",IndexCalc[],3,FALSE))</f>
        <v>100</v>
      </c>
      <c r="AY7" s="65">
        <f>IF(BR7="","",BR7*VLOOKUP("Vhb",IndexCalc[],3,FALSE))</f>
        <v>66.666666666666671</v>
      </c>
      <c r="AZ7" s="25">
        <v>1.0999999999999999E-2</v>
      </c>
      <c r="BA7" s="16">
        <v>0.8</v>
      </c>
      <c r="BB7" s="12">
        <v>63</v>
      </c>
      <c r="BC7" s="25">
        <v>3.2709999999999999</v>
      </c>
      <c r="BD7" s="25">
        <v>2.262</v>
      </c>
      <c r="BE7" s="26">
        <v>2.2709999999999999</v>
      </c>
      <c r="BF7" s="12" t="s">
        <v>134</v>
      </c>
      <c r="BG7" s="12" t="s">
        <v>127</v>
      </c>
      <c r="BH7" s="12" t="s">
        <v>139</v>
      </c>
      <c r="BI7" s="12" t="s">
        <v>133</v>
      </c>
      <c r="BJ7" s="12" t="s">
        <v>278</v>
      </c>
      <c r="BK7" s="18">
        <v>1</v>
      </c>
      <c r="BL7" s="12">
        <v>2</v>
      </c>
      <c r="BM7" s="12">
        <v>3</v>
      </c>
      <c r="BN7" s="12">
        <v>2</v>
      </c>
      <c r="BO7" s="7">
        <f>IF(ISBLANK($BF7),"",VLOOKUP($BF7,HEC[#All],2,FALSE))</f>
        <v>3</v>
      </c>
      <c r="BP7" s="5">
        <f>IF(ISBLANK($BG7),"",VLOOKUP($BG7,AERES[#All],2,FALSE))</f>
        <v>3</v>
      </c>
      <c r="BQ7" s="92">
        <f>IF(ISBLANK($BH7),"",VLOOKUP($BH7,ABDC[#All],2,FALSE))</f>
        <v>4</v>
      </c>
      <c r="BR7" s="5">
        <f>IF(ISBLANK($BI7),"",VLOOKUP($BI7,VHB[#All],2,FALSE))</f>
        <v>4</v>
      </c>
      <c r="BS7" s="5">
        <f>IF(ISBLANK($BK7),"",VLOOKUP($BK7,UQ[#All],2,FALSE))</f>
        <v>4</v>
      </c>
      <c r="BT7" s="5">
        <f>IF(ISBLANK($BL7),"",VLOOKUP($BL7,FNEG[#All],2,FALSE))</f>
        <v>3</v>
      </c>
      <c r="BU7" s="5">
        <f>IF(ISBLANK($BM7),"",VLOOKUP($BM7,ABS[#All],2,FALSE))</f>
        <v>3</v>
      </c>
      <c r="BV7" s="8">
        <f>IF(ISBLANK($BN7),"",VLOOKUP($BN7,CNRS[#All],2,FALSE))</f>
        <v>3</v>
      </c>
    </row>
    <row r="8" spans="1:82" x14ac:dyDescent="0.25">
      <c r="A8" s="209" t="s">
        <v>559</v>
      </c>
      <c r="B8" s="14" t="s">
        <v>1071</v>
      </c>
      <c r="C8" s="586" t="s">
        <v>161</v>
      </c>
      <c r="D8" s="28" t="s">
        <v>885</v>
      </c>
      <c r="E8" s="59">
        <f t="shared" si="0"/>
        <v>6</v>
      </c>
      <c r="F8" s="59">
        <f t="shared" si="1"/>
        <v>10</v>
      </c>
      <c r="G8" s="65">
        <f t="shared" si="2"/>
        <v>21.339726751278402</v>
      </c>
      <c r="H8" s="98" t="b">
        <f t="shared" si="3"/>
        <v>0</v>
      </c>
      <c r="I8" s="108">
        <f t="shared" si="4"/>
        <v>10000</v>
      </c>
      <c r="J8" s="108">
        <f t="shared" si="4"/>
        <v>10000</v>
      </c>
      <c r="K8" s="108">
        <f t="shared" si="4"/>
        <v>10000</v>
      </c>
      <c r="L8" s="108">
        <f t="shared" si="4"/>
        <v>10000</v>
      </c>
      <c r="M8" s="108">
        <f t="shared" si="4"/>
        <v>10000</v>
      </c>
      <c r="N8" s="108">
        <f t="shared" si="4"/>
        <v>10000</v>
      </c>
      <c r="O8" s="98" t="b">
        <f t="shared" si="5"/>
        <v>0</v>
      </c>
      <c r="P8" s="59">
        <f t="shared" si="6"/>
        <v>2</v>
      </c>
      <c r="Q8" s="59">
        <f t="shared" si="7"/>
        <v>8</v>
      </c>
      <c r="R8" s="149">
        <f t="shared" si="14"/>
        <v>76.529381059260032</v>
      </c>
      <c r="S8" s="66">
        <f t="shared" si="8"/>
        <v>56.813571962966883</v>
      </c>
      <c r="T8" s="65">
        <f t="shared" si="15"/>
        <v>81.458333333333329</v>
      </c>
      <c r="U8" s="62">
        <f t="shared" si="16"/>
        <v>73.286666666666662</v>
      </c>
      <c r="V8" s="65" t="b">
        <f t="shared" si="9"/>
        <v>0</v>
      </c>
      <c r="W8" s="143">
        <f t="shared" si="10"/>
        <v>76.529381059260032</v>
      </c>
      <c r="X8" s="66">
        <f t="shared" si="11"/>
        <v>42.857142857142854</v>
      </c>
      <c r="Y8" s="62">
        <f t="shared" si="11"/>
        <v>43.749999999999993</v>
      </c>
      <c r="Z8" s="62" t="str">
        <f t="shared" si="11"/>
        <v/>
      </c>
      <c r="AA8" s="62">
        <f t="shared" si="11"/>
        <v>79.098156452416532</v>
      </c>
      <c r="AB8" s="62">
        <f t="shared" si="11"/>
        <v>31.407778030475324</v>
      </c>
      <c r="AC8" s="65">
        <f t="shared" si="12"/>
        <v>82.219365895458438</v>
      </c>
      <c r="AD8" s="62">
        <f t="shared" si="13"/>
        <v>40</v>
      </c>
      <c r="AE8" s="62">
        <f t="shared" si="13"/>
        <v>20</v>
      </c>
      <c r="AF8" s="62" t="str">
        <f t="shared" si="13"/>
        <v/>
      </c>
      <c r="AG8" s="62">
        <f t="shared" si="13"/>
        <v>66.600000000000009</v>
      </c>
      <c r="AH8" s="62">
        <f t="shared" si="13"/>
        <v>50</v>
      </c>
      <c r="AI8" s="62">
        <f t="shared" si="13"/>
        <v>31.2</v>
      </c>
      <c r="AJ8" s="66">
        <f>IF(VLOOKUP(TRUE,$V$2:$AY$28,COUNTA($V$1:AR$1),FALSE)="",AR8,IF(AR8="","",(AR8/VLOOKUP(TRUE,$V$2:$AY$28,COUNTA($V$1:AR$1),FALSE))*100))</f>
        <v>100</v>
      </c>
      <c r="AK8" s="62">
        <f>IF(VLOOKUP(TRUE,$V$2:$AY$28,COUNTA($V$1:AS$1),FALSE)="",AS8,IF(AS8="","",(AS8/VLOOKUP(TRUE,$V$2:$AY$28,COUNTA($V$1:AS$1),FALSE))*100))</f>
        <v>75</v>
      </c>
      <c r="AL8" s="62">
        <f>IF(VLOOKUP(TRUE,$V$2:$AY$28,COUNTA($V$1:AT$1),FALSE)="",AT8,IF(AT8="","",(AT8/VLOOKUP(TRUE,$V$2:$AY$28,COUNTA($V$1:AT$1),FALSE))*100))</f>
        <v>60</v>
      </c>
      <c r="AM8" s="62">
        <f>IF(VLOOKUP(TRUE,$V$2:$AY$28,COUNTA($V$1:AU$1),FALSE)="",AU8,IF(AU8="","",(AU8/VLOOKUP(TRUE,$V$2:$AY$28,COUNTA($V$1:AU$1),FALSE))*100))</f>
        <v>75</v>
      </c>
      <c r="AN8" s="62">
        <f>IF(VLOOKUP(TRUE,$V$2:$AY$28,COUNTA($V$1:AV$1),FALSE)="",AV8,IF(AV8="","",(AV8/VLOOKUP(TRUE,$V$2:$AY$28,COUNTA($V$1:AV$1),FALSE))*100))</f>
        <v>75</v>
      </c>
      <c r="AO8" s="62">
        <f>IF(VLOOKUP(TRUE,$V$2:$AY$28,COUNTA($V$1:AW$1),FALSE)="",AW8,IF(AW8="","",(AW8/VLOOKUP(TRUE,$V$2:$AY$28,COUNTA($V$1:AW$1),FALSE))*100))</f>
        <v>100</v>
      </c>
      <c r="AP8" s="111">
        <f>IF(VLOOKUP(TRUE,$V$2:$AY$28,COUNTA($V$1:AX$1),FALSE)="",AX8,IF(AX8="","",(AX8/VLOOKUP(TRUE,$V$2:$AY$28,COUNTA($V$1:AX$1),FALSE))*100))</f>
        <v>100</v>
      </c>
      <c r="AQ8" s="65">
        <f>IF(VLOOKUP(TRUE,$V$2:$AY$28,COUNTA($V$1:AY$1),FALSE)="",AY8,IF(AY8="","",(AY8/VLOOKUP(TRUE,$V$2:$AY$28,COUNTA($V$1:AY$1),FALSE))*100))</f>
        <v>66.666666666666671</v>
      </c>
      <c r="AR8" s="66">
        <f>IF(BS8="","",BS8*VLOOKUP("UQ",IndexCalc[],3,FALSE))</f>
        <v>100</v>
      </c>
      <c r="AS8" s="62">
        <f>IF(BT8="","",BT8*VLOOKUP("Fneg",IndexCalc[],3,FALSE))</f>
        <v>75</v>
      </c>
      <c r="AT8" s="62">
        <f>IF(BU8="","",BU8*VLOOKUP("ABS",IndexCalc[],3,FALSE))</f>
        <v>60</v>
      </c>
      <c r="AU8" s="62">
        <f>IF(BV8="","",BV8*VLOOKUP("Cnrs",IndexCalc[],3,FALSE))</f>
        <v>75</v>
      </c>
      <c r="AV8" s="62">
        <f>IF(BO8="","",BO8*VLOOKUP("HEC",IndexCalc[],3,FALSE))</f>
        <v>75</v>
      </c>
      <c r="AW8" s="62">
        <f>IF(BP8="","",BP8*VLOOKUP("Aeres",IndexCalc[],3,FALSE))</f>
        <v>100</v>
      </c>
      <c r="AX8" s="62">
        <f>IF(BQ8="","",BQ8*VLOOKUP("Abdc",IndexCalc[],3,FALSE))</f>
        <v>100</v>
      </c>
      <c r="AY8" s="65">
        <f>IF(BR8="","",BR8*VLOOKUP("Vhb",IndexCalc[],3,FALSE))</f>
        <v>66.666666666666671</v>
      </c>
      <c r="AZ8" s="25">
        <v>3.0000000000000001E-3</v>
      </c>
      <c r="BA8" s="16">
        <v>0.7</v>
      </c>
      <c r="BB8" s="12"/>
      <c r="BC8" s="25">
        <v>3.1749999999999998</v>
      </c>
      <c r="BD8" s="25">
        <v>1.381</v>
      </c>
      <c r="BE8" s="26">
        <v>1.919</v>
      </c>
      <c r="BF8" s="12" t="s">
        <v>134</v>
      </c>
      <c r="BG8" s="12" t="s">
        <v>127</v>
      </c>
      <c r="BH8" s="12" t="s">
        <v>139</v>
      </c>
      <c r="BI8" s="12" t="s">
        <v>133</v>
      </c>
      <c r="BJ8" s="12" t="s">
        <v>278</v>
      </c>
      <c r="BK8" s="18">
        <v>1</v>
      </c>
      <c r="BL8" s="12">
        <v>2</v>
      </c>
      <c r="BM8" s="12">
        <v>3</v>
      </c>
      <c r="BN8" s="12">
        <v>2</v>
      </c>
      <c r="BO8" s="7">
        <f>IF(ISBLANK($BF8),"",VLOOKUP($BF8,HEC[#All],2,FALSE))</f>
        <v>3</v>
      </c>
      <c r="BP8" s="5">
        <f>IF(ISBLANK($BG8),"",VLOOKUP($BG8,AERES[#All],2,FALSE))</f>
        <v>3</v>
      </c>
      <c r="BQ8" s="92">
        <f>IF(ISBLANK($BH8),"",VLOOKUP($BH8,ABDC[#All],2,FALSE))</f>
        <v>4</v>
      </c>
      <c r="BR8" s="5">
        <f>IF(ISBLANK($BI8),"",VLOOKUP($BI8,VHB[#All],2,FALSE))</f>
        <v>4</v>
      </c>
      <c r="BS8" s="5">
        <f>IF(ISBLANK($BK8),"",VLOOKUP($BK8,UQ[#All],2,FALSE))</f>
        <v>4</v>
      </c>
      <c r="BT8" s="5">
        <f>IF(ISBLANK($BL8),"",VLOOKUP($BL8,FNEG[#All],2,FALSE))</f>
        <v>3</v>
      </c>
      <c r="BU8" s="5">
        <f>IF(ISBLANK($BM8),"",VLOOKUP($BM8,ABS[#All],2,FALSE))</f>
        <v>3</v>
      </c>
      <c r="BV8" s="8">
        <f>IF(ISBLANK($BN8),"",VLOOKUP($BN8,CNRS[#All],2,FALSE))</f>
        <v>3</v>
      </c>
    </row>
    <row r="9" spans="1:82" s="769" customFormat="1" x14ac:dyDescent="0.25">
      <c r="A9" s="766" t="s">
        <v>580</v>
      </c>
      <c r="B9" s="214" t="s">
        <v>851</v>
      </c>
      <c r="C9" s="776" t="s">
        <v>208</v>
      </c>
      <c r="D9" s="11" t="s">
        <v>885</v>
      </c>
      <c r="E9" s="60">
        <f t="shared" si="0"/>
        <v>13</v>
      </c>
      <c r="F9" s="60">
        <f t="shared" si="1"/>
        <v>9</v>
      </c>
      <c r="G9" s="67">
        <f t="shared" si="2"/>
        <v>30.735347675885013</v>
      </c>
      <c r="H9" s="100" t="b">
        <f t="shared" si="3"/>
        <v>0</v>
      </c>
      <c r="I9" s="767">
        <f t="shared" si="4"/>
        <v>10000</v>
      </c>
      <c r="J9" s="767">
        <f t="shared" si="4"/>
        <v>10000</v>
      </c>
      <c r="K9" s="767">
        <f t="shared" si="4"/>
        <v>10000</v>
      </c>
      <c r="L9" s="767">
        <f t="shared" si="4"/>
        <v>10000</v>
      </c>
      <c r="M9" s="767">
        <f t="shared" si="4"/>
        <v>10000</v>
      </c>
      <c r="N9" s="767">
        <f t="shared" si="4"/>
        <v>10000</v>
      </c>
      <c r="O9" s="100" t="b">
        <f t="shared" si="5"/>
        <v>0</v>
      </c>
      <c r="P9" s="60">
        <f t="shared" si="6"/>
        <v>2</v>
      </c>
      <c r="Q9" s="60">
        <f t="shared" si="7"/>
        <v>7</v>
      </c>
      <c r="R9" s="201">
        <f t="shared" si="14"/>
        <v>57.198217579343286</v>
      </c>
      <c r="S9" s="70">
        <f t="shared" si="8"/>
        <v>12.391979107044824</v>
      </c>
      <c r="T9" s="67">
        <f t="shared" si="15"/>
        <v>70</v>
      </c>
      <c r="U9" s="64">
        <f t="shared" si="16"/>
        <v>54.444444444444443</v>
      </c>
      <c r="V9" s="64" t="b">
        <f t="shared" si="9"/>
        <v>0</v>
      </c>
      <c r="W9" s="151">
        <f t="shared" si="10"/>
        <v>57.198217579343286</v>
      </c>
      <c r="X9" s="70">
        <f t="shared" si="11"/>
        <v>12.857142857142856</v>
      </c>
      <c r="Y9" s="64">
        <f t="shared" si="11"/>
        <v>12.5</v>
      </c>
      <c r="Z9" s="64">
        <f t="shared" si="11"/>
        <v>18</v>
      </c>
      <c r="AA9" s="64">
        <f t="shared" si="11"/>
        <v>17.56352765321375</v>
      </c>
      <c r="AB9" s="64">
        <f t="shared" si="11"/>
        <v>5.5037525585626561</v>
      </c>
      <c r="AC9" s="67">
        <f t="shared" si="12"/>
        <v>19.280205655526991</v>
      </c>
      <c r="AD9" s="64">
        <f t="shared" si="13"/>
        <v>0</v>
      </c>
      <c r="AE9" s="64">
        <f t="shared" si="13"/>
        <v>0</v>
      </c>
      <c r="AF9" s="64">
        <f t="shared" si="13"/>
        <v>0</v>
      </c>
      <c r="AG9" s="64">
        <f t="shared" si="13"/>
        <v>0</v>
      </c>
      <c r="AH9" s="64">
        <f t="shared" si="13"/>
        <v>0</v>
      </c>
      <c r="AI9" s="64">
        <f t="shared" si="13"/>
        <v>0</v>
      </c>
      <c r="AJ9" s="70">
        <f>IF(VLOOKUP(TRUE,$V$2:$AY$28,COUNTA($V$1:AR$1),FALSE)="",AR9,IF(AR9="","",(AR9/VLOOKUP(TRUE,$V$2:$AY$28,COUNTA($V$1:AR$1),FALSE))*100))</f>
        <v>50</v>
      </c>
      <c r="AK9" s="64">
        <f>IF(VLOOKUP(TRUE,$V$2:$AY$28,COUNTA($V$1:AS$1),FALSE)="",AS9,IF(AS9="","",(AS9/VLOOKUP(TRUE,$V$2:$AY$28,COUNTA($V$1:AS$1),FALSE))*100))</f>
        <v>75</v>
      </c>
      <c r="AL9" s="64">
        <f>IF(VLOOKUP(TRUE,$V$2:$AY$28,COUNTA($V$1:AT$1),FALSE)="",AT9,IF(AT9="","",(AT9/VLOOKUP(TRUE,$V$2:$AY$28,COUNTA($V$1:AT$1),FALSE))*100))</f>
        <v>40</v>
      </c>
      <c r="AM9" s="64">
        <f>IF(VLOOKUP(TRUE,$V$2:$AY$28,COUNTA($V$1:AU$1),FALSE)="",AU9,IF(AU9="","",(AU9/VLOOKUP(TRUE,$V$2:$AY$28,COUNTA($V$1:AU$1),FALSE))*100))</f>
        <v>75</v>
      </c>
      <c r="AN9" s="64">
        <f>IF(VLOOKUP(TRUE,$V$2:$AY$28,COUNTA($V$1:AV$1),FALSE)="",AV9,IF(AV9="","",(AV9/VLOOKUP(TRUE,$V$2:$AY$28,COUNTA($V$1:AV$1),FALSE))*100))</f>
        <v>75</v>
      </c>
      <c r="AO9" s="64">
        <f>IF(VLOOKUP(TRUE,$V$2:$AY$28,COUNTA($V$1:AW$1),FALSE)="",AW9,IF(AW9="","",(AW9/VLOOKUP(TRUE,$V$2:$AY$28,COUNTA($V$1:AW$1),FALSE))*100))</f>
        <v>100</v>
      </c>
      <c r="AP9" s="202">
        <f>IF(VLOOKUP(TRUE,$V$2:$AY$28,COUNTA($V$1:AX$1),FALSE)="",AX9,IF(AX9="","",(AX9/VLOOKUP(TRUE,$V$2:$AY$28,COUNTA($V$1:AX$1),FALSE))*100))</f>
        <v>75</v>
      </c>
      <c r="AQ9" s="67" t="str">
        <f>IF(VLOOKUP(TRUE,$V$2:$AY$28,COUNTA($V$1:AY$1),FALSE)="",AY9,IF(AY9="","",(AY9/VLOOKUP(TRUE,$V$2:$AY$28,COUNTA($V$1:AY$1),FALSE))*100))</f>
        <v/>
      </c>
      <c r="AR9" s="70">
        <f>IF(BS9="","",BS9*VLOOKUP("UQ",IndexCalc[],3,FALSE))</f>
        <v>50</v>
      </c>
      <c r="AS9" s="64">
        <f>IF(BT9="","",BT9*VLOOKUP("Fneg",IndexCalc[],3,FALSE))</f>
        <v>75</v>
      </c>
      <c r="AT9" s="64">
        <f>IF(BU9="","",BU9*VLOOKUP("ABS",IndexCalc[],3,FALSE))</f>
        <v>40</v>
      </c>
      <c r="AU9" s="64">
        <f>IF(BV9="","",BV9*VLOOKUP("Cnrs",IndexCalc[],3,FALSE))</f>
        <v>75</v>
      </c>
      <c r="AV9" s="64">
        <f>IF(BO9="","",BO9*VLOOKUP("HEC",IndexCalc[],3,FALSE))</f>
        <v>75</v>
      </c>
      <c r="AW9" s="64">
        <f>IF(BP9="","",BP9*VLOOKUP("Aeres",IndexCalc[],3,FALSE))</f>
        <v>100</v>
      </c>
      <c r="AX9" s="64">
        <f>IF(BQ9="","",BQ9*VLOOKUP("Abdc",IndexCalc[],3,FALSE))</f>
        <v>75</v>
      </c>
      <c r="AY9" s="67" t="str">
        <f>IF(BR9="","",BR9*VLOOKUP("Vhb",IndexCalc[],3,FALSE))</f>
        <v/>
      </c>
      <c r="AZ9" s="96">
        <v>8.9999999999999998E-4</v>
      </c>
      <c r="BA9" s="21">
        <v>0.2</v>
      </c>
      <c r="BB9" s="22">
        <v>9</v>
      </c>
      <c r="BC9" s="20">
        <v>0.70499999999999996</v>
      </c>
      <c r="BD9" s="20">
        <v>0.24199999999999999</v>
      </c>
      <c r="BE9" s="23">
        <v>0.45</v>
      </c>
      <c r="BF9" s="22" t="s">
        <v>134</v>
      </c>
      <c r="BG9" s="22" t="s">
        <v>127</v>
      </c>
      <c r="BH9" s="22" t="s">
        <v>127</v>
      </c>
      <c r="BI9" s="22"/>
      <c r="BJ9" s="22"/>
      <c r="BK9" s="24">
        <v>3</v>
      </c>
      <c r="BL9" s="22">
        <v>2</v>
      </c>
      <c r="BM9" s="22">
        <v>2</v>
      </c>
      <c r="BN9" s="22">
        <v>2</v>
      </c>
      <c r="BO9" s="768">
        <f>IF(ISBLANK($BF9),"",VLOOKUP($BF9,HEC[#All],2,FALSE))</f>
        <v>3</v>
      </c>
      <c r="BP9" s="203">
        <f>IF(ISBLANK($BG9),"",VLOOKUP($BG9,AERES[#All],2,FALSE))</f>
        <v>3</v>
      </c>
      <c r="BQ9" s="204">
        <f>IF(ISBLANK($BH9),"",VLOOKUP($BH9,ABDC[#All],2,FALSE))</f>
        <v>3</v>
      </c>
      <c r="BR9" s="203" t="str">
        <f>IF(ISBLANK($BI9),"",VLOOKUP($BI9,VHB[#All],2,FALSE))</f>
        <v/>
      </c>
      <c r="BS9" s="203">
        <f>IF(ISBLANK($BK9),"",VLOOKUP($BK9,UQ[#All],2,FALSE))</f>
        <v>2</v>
      </c>
      <c r="BT9" s="203">
        <f>IF(ISBLANK($BL9),"",VLOOKUP($BL9,FNEG[#All],2,FALSE))</f>
        <v>3</v>
      </c>
      <c r="BU9" s="203">
        <f>IF(ISBLANK($BM9),"",VLOOKUP($BM9,ABS[#All],2,FALSE))</f>
        <v>2</v>
      </c>
      <c r="BV9" s="205">
        <f>IF(ISBLANK($BN9),"",VLOOKUP($BN9,CNRS[#All],2,FALSE))</f>
        <v>3</v>
      </c>
    </row>
    <row r="10" spans="1:82" x14ac:dyDescent="0.25">
      <c r="A10" s="209" t="s">
        <v>581</v>
      </c>
      <c r="B10" s="14" t="s">
        <v>852</v>
      </c>
      <c r="C10" s="777" t="s">
        <v>209</v>
      </c>
      <c r="D10" s="28" t="s">
        <v>885</v>
      </c>
      <c r="E10" s="59">
        <f t="shared" si="0"/>
        <v>14</v>
      </c>
      <c r="F10" s="59">
        <f t="shared" si="1"/>
        <v>5</v>
      </c>
      <c r="G10" s="65">
        <f t="shared" si="2"/>
        <v>26.99074075458066</v>
      </c>
      <c r="H10" s="98" t="b">
        <f t="shared" si="3"/>
        <v>0</v>
      </c>
      <c r="I10" s="108">
        <f t="shared" si="4"/>
        <v>10000</v>
      </c>
      <c r="J10" s="108">
        <f t="shared" si="4"/>
        <v>10000</v>
      </c>
      <c r="K10" s="108">
        <f t="shared" si="4"/>
        <v>10000</v>
      </c>
      <c r="L10" s="108">
        <f t="shared" si="4"/>
        <v>10000</v>
      </c>
      <c r="M10" s="108">
        <f t="shared" si="4"/>
        <v>10000</v>
      </c>
      <c r="N10" s="108">
        <f t="shared" si="4"/>
        <v>10000</v>
      </c>
      <c r="O10" s="98" t="b">
        <f t="shared" si="5"/>
        <v>0</v>
      </c>
      <c r="P10" s="59">
        <f t="shared" si="6"/>
        <v>2</v>
      </c>
      <c r="Q10" s="59">
        <f t="shared" si="7"/>
        <v>3</v>
      </c>
      <c r="R10" s="149">
        <f t="shared" si="14"/>
        <v>51.463577156583554</v>
      </c>
      <c r="S10" s="66">
        <f t="shared" si="8"/>
        <v>33.658942891458871</v>
      </c>
      <c r="T10" s="65">
        <f t="shared" si="15"/>
        <v>63.333333333333336</v>
      </c>
      <c r="U10" s="62">
        <f t="shared" si="16"/>
        <v>44.239999999999995</v>
      </c>
      <c r="V10" s="62" t="b">
        <f t="shared" si="9"/>
        <v>0</v>
      </c>
      <c r="W10" s="143">
        <f t="shared" si="10"/>
        <v>51.463577156583554</v>
      </c>
      <c r="X10" s="66">
        <f t="shared" si="11"/>
        <v>12.857142857142856</v>
      </c>
      <c r="Y10" s="62">
        <f t="shared" si="11"/>
        <v>18.749999999999996</v>
      </c>
      <c r="Z10" s="62">
        <f t="shared" si="11"/>
        <v>50</v>
      </c>
      <c r="AA10" s="62">
        <f t="shared" si="11"/>
        <v>26.955655206776285</v>
      </c>
      <c r="AB10" s="62">
        <f t="shared" si="11"/>
        <v>10.848305662952011</v>
      </c>
      <c r="AC10" s="65">
        <f t="shared" si="12"/>
        <v>56.469580119965727</v>
      </c>
      <c r="AD10" s="62">
        <f t="shared" si="13"/>
        <v>0</v>
      </c>
      <c r="AE10" s="62">
        <f t="shared" si="13"/>
        <v>10</v>
      </c>
      <c r="AF10" s="62">
        <f t="shared" si="13"/>
        <v>27.200000000000003</v>
      </c>
      <c r="AG10" s="62">
        <f t="shared" si="13"/>
        <v>8.3000000000000007</v>
      </c>
      <c r="AH10" s="62">
        <f t="shared" si="13"/>
        <v>6.2</v>
      </c>
      <c r="AI10" s="62">
        <f t="shared" si="13"/>
        <v>25</v>
      </c>
      <c r="AJ10" s="66">
        <f>IF(VLOOKUP(TRUE,$V$2:$AY$28,COUNTA($V$1:AR$1),FALSE)="",AR10,IF(AR10="","",(AR10/VLOOKUP(TRUE,$V$2:$AY$28,COUNTA($V$1:AR$1),FALSE))*100))</f>
        <v>75</v>
      </c>
      <c r="AK10" s="62" t="str">
        <f>IF(VLOOKUP(TRUE,$V$2:$AY$28,COUNTA($V$1:AS$1),FALSE)="",AS10,IF(AS10="","",(AS10/VLOOKUP(TRUE,$V$2:$AY$28,COUNTA($V$1:AS$1),FALSE))*100))</f>
        <v/>
      </c>
      <c r="AL10" s="62">
        <f>IF(VLOOKUP(TRUE,$V$2:$AY$28,COUNTA($V$1:AT$1),FALSE)="",AT10,IF(AT10="","",(AT10/VLOOKUP(TRUE,$V$2:$AY$28,COUNTA($V$1:AT$1),FALSE))*100))</f>
        <v>40</v>
      </c>
      <c r="AM10" s="62" t="str">
        <f>IF(VLOOKUP(TRUE,$V$2:$AY$28,COUNTA($V$1:AU$1),FALSE)="",AU10,IF(AU10="","",(AU10/VLOOKUP(TRUE,$V$2:$AY$28,COUNTA($V$1:AU$1),FALSE))*100))</f>
        <v/>
      </c>
      <c r="AN10" s="62" t="str">
        <f>IF(VLOOKUP(TRUE,$V$2:$AY$28,COUNTA($V$1:AV$1),FALSE)="",AV10,IF(AV10="","",(AV10/VLOOKUP(TRUE,$V$2:$AY$28,COUNTA($V$1:AV$1),FALSE))*100))</f>
        <v/>
      </c>
      <c r="AO10" s="62" t="str">
        <f>IF(VLOOKUP(TRUE,$V$2:$AY$28,COUNTA($V$1:AW$1),FALSE)="",AW10,IF(AW10="","",(AW10/VLOOKUP(TRUE,$V$2:$AY$28,COUNTA($V$1:AW$1),FALSE))*100))</f>
        <v/>
      </c>
      <c r="AP10" s="111">
        <f>IF(VLOOKUP(TRUE,$V$2:$AY$28,COUNTA($V$1:AX$1),FALSE)="",AX10,IF(AX10="","",(AX10/VLOOKUP(TRUE,$V$2:$AY$28,COUNTA($V$1:AX$1),FALSE))*100))</f>
        <v>75</v>
      </c>
      <c r="AQ10" s="65" t="str">
        <f>IF(VLOOKUP(TRUE,$V$2:$AY$28,COUNTA($V$1:AY$1),FALSE)="",AY10,IF(AY10="","",(AY10/VLOOKUP(TRUE,$V$2:$AY$28,COUNTA($V$1:AY$1),FALSE))*100))</f>
        <v/>
      </c>
      <c r="AR10" s="66">
        <f>IF(BS10="","",BS10*VLOOKUP("UQ",IndexCalc[],3,FALSE))</f>
        <v>75</v>
      </c>
      <c r="AS10" s="62" t="str">
        <f>IF(BT10="","",BT10*VLOOKUP("Fneg",IndexCalc[],3,FALSE))</f>
        <v/>
      </c>
      <c r="AT10" s="62">
        <f>IF(BU10="","",BU10*VLOOKUP("ABS",IndexCalc[],3,FALSE))</f>
        <v>40</v>
      </c>
      <c r="AU10" s="62" t="str">
        <f>IF(BV10="","",BV10*VLOOKUP("Cnrs",IndexCalc[],3,FALSE))</f>
        <v/>
      </c>
      <c r="AV10" s="62" t="str">
        <f>IF(BO10="","",BO10*VLOOKUP("HEC",IndexCalc[],3,FALSE))</f>
        <v/>
      </c>
      <c r="AW10" s="62" t="str">
        <f>IF(BP10="","",BP10*VLOOKUP("Aeres",IndexCalc[],3,FALSE))</f>
        <v/>
      </c>
      <c r="AX10" s="62">
        <f>IF(BQ10="","",BQ10*VLOOKUP("Abdc",IndexCalc[],3,FALSE))</f>
        <v>75</v>
      </c>
      <c r="AY10" s="65" t="str">
        <f>IF(BR10="","",BR10*VLOOKUP("Vhb",IndexCalc[],3,FALSE))</f>
        <v/>
      </c>
      <c r="AZ10" s="95">
        <v>8.9999999999999998E-4</v>
      </c>
      <c r="BA10" s="16">
        <v>0.3</v>
      </c>
      <c r="BB10" s="12">
        <v>25</v>
      </c>
      <c r="BC10" s="25">
        <v>1.0820000000000001</v>
      </c>
      <c r="BD10" s="25">
        <v>0.47699999999999998</v>
      </c>
      <c r="BE10" s="26">
        <v>1.3180000000000001</v>
      </c>
      <c r="BF10" s="12"/>
      <c r="BG10" s="12"/>
      <c r="BH10" s="12" t="s">
        <v>127</v>
      </c>
      <c r="BI10" s="12"/>
      <c r="BJ10" s="12"/>
      <c r="BK10" s="18">
        <v>2</v>
      </c>
      <c r="BL10" s="12"/>
      <c r="BM10" s="12">
        <v>2</v>
      </c>
      <c r="BN10" s="12"/>
      <c r="BO10" s="7" t="str">
        <f>IF(ISBLANK($BF10),"",VLOOKUP($BF10,HEC[#All],2,FALSE))</f>
        <v/>
      </c>
      <c r="BP10" s="5" t="str">
        <f>IF(ISBLANK($BG10),"",VLOOKUP($BG10,AERES[#All],2,FALSE))</f>
        <v/>
      </c>
      <c r="BQ10" s="92">
        <f>IF(ISBLANK($BH10),"",VLOOKUP($BH10,ABDC[#All],2,FALSE))</f>
        <v>3</v>
      </c>
      <c r="BR10" s="5" t="str">
        <f>IF(ISBLANK($BI10),"",VLOOKUP($BI10,VHB[#All],2,FALSE))</f>
        <v/>
      </c>
      <c r="BS10" s="5">
        <f>IF(ISBLANK($BK10),"",VLOOKUP($BK10,UQ[#All],2,FALSE))</f>
        <v>3</v>
      </c>
      <c r="BT10" s="5" t="str">
        <f>IF(ISBLANK($BL10),"",VLOOKUP($BL10,FNEG[#All],2,FALSE))</f>
        <v/>
      </c>
      <c r="BU10" s="5">
        <f>IF(ISBLANK($BM10),"",VLOOKUP($BM10,ABS[#All],2,FALSE))</f>
        <v>2</v>
      </c>
      <c r="BV10" s="8" t="str">
        <f>IF(ISBLANK($BN10),"",VLOOKUP($BN10,CNRS[#All],2,FALSE))</f>
        <v/>
      </c>
      <c r="BW10" s="3"/>
      <c r="BX10" s="3"/>
      <c r="BY10" s="3"/>
    </row>
    <row r="11" spans="1:82" s="769" customFormat="1" x14ac:dyDescent="0.25">
      <c r="A11" s="766" t="s">
        <v>585</v>
      </c>
      <c r="B11" s="214" t="s">
        <v>856</v>
      </c>
      <c r="C11" s="778" t="s">
        <v>221</v>
      </c>
      <c r="D11" s="11" t="s">
        <v>885</v>
      </c>
      <c r="E11" s="60">
        <f t="shared" si="0"/>
        <v>8</v>
      </c>
      <c r="F11" s="60">
        <f t="shared" si="1"/>
        <v>6</v>
      </c>
      <c r="G11" s="67">
        <f t="shared" si="2"/>
        <v>28.332015037992534</v>
      </c>
      <c r="H11" s="100" t="b">
        <f t="shared" si="3"/>
        <v>0</v>
      </c>
      <c r="I11" s="767">
        <f t="shared" si="4"/>
        <v>10000</v>
      </c>
      <c r="J11" s="767">
        <f t="shared" si="4"/>
        <v>10000</v>
      </c>
      <c r="K11" s="767">
        <f t="shared" si="4"/>
        <v>10000</v>
      </c>
      <c r="L11" s="767">
        <f t="shared" si="4"/>
        <v>10000</v>
      </c>
      <c r="M11" s="767">
        <f t="shared" si="4"/>
        <v>10000</v>
      </c>
      <c r="N11" s="767">
        <f t="shared" si="4"/>
        <v>10000</v>
      </c>
      <c r="O11" s="100" t="b">
        <f t="shared" si="5"/>
        <v>0</v>
      </c>
      <c r="P11" s="60">
        <f t="shared" si="6"/>
        <v>2</v>
      </c>
      <c r="Q11" s="60">
        <f t="shared" si="7"/>
        <v>4</v>
      </c>
      <c r="R11" s="201">
        <f t="shared" si="14"/>
        <v>71.313774543249181</v>
      </c>
      <c r="S11" s="70">
        <f t="shared" si="8"/>
        <v>63.941323629747558</v>
      </c>
      <c r="T11" s="67">
        <f t="shared" si="15"/>
        <v>75</v>
      </c>
      <c r="U11" s="64">
        <f t="shared" si="16"/>
        <v>67.7</v>
      </c>
      <c r="V11" s="64" t="b">
        <f t="shared" si="9"/>
        <v>0</v>
      </c>
      <c r="W11" s="151">
        <f t="shared" si="10"/>
        <v>71.313774543249181</v>
      </c>
      <c r="X11" s="70">
        <f t="shared" si="11"/>
        <v>28.571428571428569</v>
      </c>
      <c r="Y11" s="64">
        <f t="shared" si="11"/>
        <v>56.25</v>
      </c>
      <c r="Z11" s="64">
        <f t="shared" si="11"/>
        <v>34</v>
      </c>
      <c r="AA11" s="64">
        <f t="shared" si="11"/>
        <v>60.089686098654703</v>
      </c>
      <c r="AB11" s="64">
        <f t="shared" si="11"/>
        <v>27.882647259495108</v>
      </c>
      <c r="AC11" s="67">
        <f t="shared" si="12"/>
        <v>100</v>
      </c>
      <c r="AD11" s="64">
        <f t="shared" si="13"/>
        <v>20</v>
      </c>
      <c r="AE11" s="64">
        <f t="shared" si="13"/>
        <v>50</v>
      </c>
      <c r="AF11" s="64">
        <f t="shared" si="13"/>
        <v>9</v>
      </c>
      <c r="AG11" s="64">
        <f t="shared" si="13"/>
        <v>41.6</v>
      </c>
      <c r="AH11" s="64">
        <f t="shared" si="13"/>
        <v>37.5</v>
      </c>
      <c r="AI11" s="64">
        <f t="shared" si="13"/>
        <v>68.7</v>
      </c>
      <c r="AJ11" s="70" t="str">
        <f>IF(VLOOKUP(TRUE,$V$2:$AY$28,COUNTA($V$1:AR$1),FALSE)="",AR11,IF(AR11="","",(AR11/VLOOKUP(TRUE,$V$2:$AY$28,COUNTA($V$1:AR$1),FALSE))*100))</f>
        <v/>
      </c>
      <c r="AK11" s="64">
        <f>IF(VLOOKUP(TRUE,$V$2:$AY$28,COUNTA($V$1:AS$1),FALSE)="",AS11,IF(AS11="","",(AS11/VLOOKUP(TRUE,$V$2:$AY$28,COUNTA($V$1:AS$1),FALSE))*100))</f>
        <v>50</v>
      </c>
      <c r="AL11" s="64" t="str">
        <f>IF(VLOOKUP(TRUE,$V$2:$AY$28,COUNTA($V$1:AT$1),FALSE)="",AT11,IF(AT11="","",(AT11/VLOOKUP(TRUE,$V$2:$AY$28,COUNTA($V$1:AT$1),FALSE))*100))</f>
        <v/>
      </c>
      <c r="AM11" s="64">
        <f>IF(VLOOKUP(TRUE,$V$2:$AY$28,COUNTA($V$1:AU$1),FALSE)="",AU11,IF(AU11="","",(AU11/VLOOKUP(TRUE,$V$2:$AY$28,COUNTA($V$1:AU$1),FALSE))*100))</f>
        <v>75</v>
      </c>
      <c r="AN11" s="64" t="str">
        <f>IF(VLOOKUP(TRUE,$V$2:$AY$28,COUNTA($V$1:AV$1),FALSE)="",AV11,IF(AV11="","",(AV11/VLOOKUP(TRUE,$V$2:$AY$28,COUNTA($V$1:AV$1),FALSE))*100))</f>
        <v/>
      </c>
      <c r="AO11" s="64">
        <f>IF(VLOOKUP(TRUE,$V$2:$AY$28,COUNTA($V$1:AW$1),FALSE)="",AW11,IF(AW11="","",(AW11/VLOOKUP(TRUE,$V$2:$AY$28,COUNTA($V$1:AW$1),FALSE))*100))</f>
        <v>100</v>
      </c>
      <c r="AP11" s="202">
        <f>IF(VLOOKUP(TRUE,$V$2:$AY$28,COUNTA($V$1:AX$1),FALSE)="",AX11,IF(AX11="","",(AX11/VLOOKUP(TRUE,$V$2:$AY$28,COUNTA($V$1:AX$1),FALSE))*100))</f>
        <v>75</v>
      </c>
      <c r="AQ11" s="67" t="str">
        <f>IF(VLOOKUP(TRUE,$V$2:$AY$28,COUNTA($V$1:AY$1),FALSE)="",AY11,IF(AY11="","",(AY11/VLOOKUP(TRUE,$V$2:$AY$28,COUNTA($V$1:AY$1),FALSE))*100))</f>
        <v/>
      </c>
      <c r="AR11" s="70" t="str">
        <f>IF(BS11="","",BS11*VLOOKUP("UQ",IndexCalc[],3,FALSE))</f>
        <v/>
      </c>
      <c r="AS11" s="64">
        <f>IF(BT11="","",BT11*VLOOKUP("Fneg",IndexCalc[],3,FALSE))</f>
        <v>50</v>
      </c>
      <c r="AT11" s="64" t="str">
        <f>IF(BU11="","",BU11*VLOOKUP("ABS",IndexCalc[],3,FALSE))</f>
        <v/>
      </c>
      <c r="AU11" s="64">
        <f>IF(BV11="","",BV11*VLOOKUP("Cnrs",IndexCalc[],3,FALSE))</f>
        <v>75</v>
      </c>
      <c r="AV11" s="64" t="str">
        <f>IF(BO11="","",BO11*VLOOKUP("HEC",IndexCalc[],3,FALSE))</f>
        <v/>
      </c>
      <c r="AW11" s="64">
        <f>IF(BP11="","",BP11*VLOOKUP("Aeres",IndexCalc[],3,FALSE))</f>
        <v>100</v>
      </c>
      <c r="AX11" s="64">
        <f>IF(BQ11="","",BQ11*VLOOKUP("Abdc",IndexCalc[],3,FALSE))</f>
        <v>75</v>
      </c>
      <c r="AY11" s="67" t="str">
        <f>IF(BR11="","",BR11*VLOOKUP("Vhb",IndexCalc[],3,FALSE))</f>
        <v/>
      </c>
      <c r="AZ11" s="20">
        <v>2E-3</v>
      </c>
      <c r="BA11" s="21">
        <v>0.9</v>
      </c>
      <c r="BB11" s="22">
        <v>17</v>
      </c>
      <c r="BC11" s="20">
        <v>2.4119999999999999</v>
      </c>
      <c r="BD11" s="20">
        <v>1.226</v>
      </c>
      <c r="BE11" s="23">
        <v>3.28</v>
      </c>
      <c r="BF11" s="22"/>
      <c r="BG11" s="22" t="s">
        <v>127</v>
      </c>
      <c r="BH11" s="22" t="s">
        <v>127</v>
      </c>
      <c r="BI11" s="22"/>
      <c r="BJ11" s="22"/>
      <c r="BK11" s="24"/>
      <c r="BL11" s="22">
        <v>3</v>
      </c>
      <c r="BM11" s="22"/>
      <c r="BN11" s="22">
        <v>2</v>
      </c>
      <c r="BO11" s="768" t="str">
        <f>IF(ISBLANK($BF11),"",VLOOKUP($BF11,HEC[#All],2,FALSE))</f>
        <v/>
      </c>
      <c r="BP11" s="203">
        <f>IF(ISBLANK($BG11),"",VLOOKUP($BG11,AERES[#All],2,FALSE))</f>
        <v>3</v>
      </c>
      <c r="BQ11" s="204">
        <f>IF(ISBLANK($BH11),"",VLOOKUP($BH11,ABDC[#All],2,FALSE))</f>
        <v>3</v>
      </c>
      <c r="BR11" s="203" t="str">
        <f>IF(ISBLANK($BI11),"",VLOOKUP($BI11,VHB[#All],2,FALSE))</f>
        <v/>
      </c>
      <c r="BS11" s="203" t="str">
        <f>IF(ISBLANK($BK11),"",VLOOKUP($BK11,UQ[#All],2,FALSE))</f>
        <v/>
      </c>
      <c r="BT11" s="203">
        <f>IF(ISBLANK($BL11),"",VLOOKUP($BL11,FNEG[#All],2,FALSE))</f>
        <v>2</v>
      </c>
      <c r="BU11" s="203" t="str">
        <f>IF(ISBLANK($BM11),"",VLOOKUP($BM11,ABS[#All],2,FALSE))</f>
        <v/>
      </c>
      <c r="BV11" s="205">
        <f>IF(ISBLANK($BN11),"",VLOOKUP($BN11,CNRS[#All],2,FALSE))</f>
        <v>3</v>
      </c>
      <c r="CA11" s="770"/>
      <c r="CB11" s="770"/>
      <c r="CC11" s="770"/>
      <c r="CD11" s="770"/>
    </row>
    <row r="12" spans="1:82" x14ac:dyDescent="0.25">
      <c r="A12" s="209" t="s">
        <v>586</v>
      </c>
      <c r="B12" s="14" t="s">
        <v>857</v>
      </c>
      <c r="C12" s="779" t="s">
        <v>222</v>
      </c>
      <c r="D12" s="11" t="s">
        <v>885</v>
      </c>
      <c r="E12" s="59">
        <f t="shared" si="0"/>
        <v>15</v>
      </c>
      <c r="F12" s="59">
        <f t="shared" si="1"/>
        <v>5</v>
      </c>
      <c r="G12" s="65">
        <f t="shared" si="2"/>
        <v>19.489608393187872</v>
      </c>
      <c r="H12" s="98" t="b">
        <f t="shared" si="3"/>
        <v>0</v>
      </c>
      <c r="I12" s="108">
        <f t="shared" si="4"/>
        <v>10000</v>
      </c>
      <c r="J12" s="108">
        <f t="shared" si="4"/>
        <v>10000</v>
      </c>
      <c r="K12" s="108">
        <f t="shared" si="4"/>
        <v>10000</v>
      </c>
      <c r="L12" s="108">
        <f t="shared" si="4"/>
        <v>10000</v>
      </c>
      <c r="M12" s="108">
        <f t="shared" si="4"/>
        <v>10000</v>
      </c>
      <c r="N12" s="108">
        <f t="shared" si="4"/>
        <v>10000</v>
      </c>
      <c r="O12" s="98" t="b">
        <f t="shared" si="5"/>
        <v>0</v>
      </c>
      <c r="P12" s="59">
        <f t="shared" si="6"/>
        <v>2</v>
      </c>
      <c r="Q12" s="59">
        <f t="shared" si="7"/>
        <v>3</v>
      </c>
      <c r="R12" s="149">
        <f t="shared" si="14"/>
        <v>44.683756881054876</v>
      </c>
      <c r="S12" s="66">
        <f t="shared" si="8"/>
        <v>29.209392202637186</v>
      </c>
      <c r="T12" s="65">
        <f t="shared" si="15"/>
        <v>55</v>
      </c>
      <c r="U12" s="62">
        <f t="shared" si="16"/>
        <v>41.739999999999995</v>
      </c>
      <c r="V12" s="62" t="b">
        <f t="shared" si="9"/>
        <v>0</v>
      </c>
      <c r="W12" s="143">
        <f t="shared" si="10"/>
        <v>44.683756881054876</v>
      </c>
      <c r="X12" s="66">
        <f t="shared" si="11"/>
        <v>28.571428571428569</v>
      </c>
      <c r="Y12" s="62">
        <f t="shared" si="11"/>
        <v>43.749999999999993</v>
      </c>
      <c r="Z12" s="62">
        <f t="shared" si="11"/>
        <v>42</v>
      </c>
      <c r="AA12" s="62">
        <f t="shared" si="11"/>
        <v>32.835077229696061</v>
      </c>
      <c r="AB12" s="62">
        <f t="shared" si="11"/>
        <v>23.243120309301794</v>
      </c>
      <c r="AC12" s="65">
        <f t="shared" si="12"/>
        <v>35.175664095972579</v>
      </c>
      <c r="AD12" s="62">
        <f t="shared" si="13"/>
        <v>20</v>
      </c>
      <c r="AE12" s="62">
        <f t="shared" si="13"/>
        <v>20</v>
      </c>
      <c r="AF12" s="62">
        <f t="shared" si="13"/>
        <v>18.099999999999998</v>
      </c>
      <c r="AG12" s="62">
        <f t="shared" si="13"/>
        <v>25</v>
      </c>
      <c r="AH12" s="62">
        <f t="shared" si="13"/>
        <v>31.2</v>
      </c>
      <c r="AI12" s="62">
        <f t="shared" si="13"/>
        <v>12.5</v>
      </c>
      <c r="AJ12" s="66">
        <f>IF(VLOOKUP(TRUE,$V$2:$AY$28,COUNTA($V$1:AR$1),FALSE)="",AR12,IF(AR12="","",(AR12/VLOOKUP(TRUE,$V$2:$AY$28,COUNTA($V$1:AR$1),FALSE))*100))</f>
        <v>50</v>
      </c>
      <c r="AK12" s="62" t="str">
        <f>IF(VLOOKUP(TRUE,$V$2:$AY$28,COUNTA($V$1:AS$1),FALSE)="",AS12,IF(AS12="","",(AS12/VLOOKUP(TRUE,$V$2:$AY$28,COUNTA($V$1:AS$1),FALSE))*100))</f>
        <v/>
      </c>
      <c r="AL12" s="62">
        <f>IF(VLOOKUP(TRUE,$V$2:$AY$28,COUNTA($V$1:AT$1),FALSE)="",AT12,IF(AT12="","",(AT12/VLOOKUP(TRUE,$V$2:$AY$28,COUNTA($V$1:AT$1),FALSE))*100))</f>
        <v>40</v>
      </c>
      <c r="AM12" s="62" t="str">
        <f>IF(VLOOKUP(TRUE,$V$2:$AY$28,COUNTA($V$1:AU$1),FALSE)="",AU12,IF(AU12="","",(AU12/VLOOKUP(TRUE,$V$2:$AY$28,COUNTA($V$1:AU$1),FALSE))*100))</f>
        <v/>
      </c>
      <c r="AN12" s="62" t="str">
        <f>IF(VLOOKUP(TRUE,$V$2:$AY$28,COUNTA($V$1:AV$1),FALSE)="",AV12,IF(AV12="","",(AV12/VLOOKUP(TRUE,$V$2:$AY$28,COUNTA($V$1:AV$1),FALSE))*100))</f>
        <v/>
      </c>
      <c r="AO12" s="62" t="str">
        <f>IF(VLOOKUP(TRUE,$V$2:$AY$28,COUNTA($V$1:AW$1),FALSE)="",AW12,IF(AW12="","",(AW12/VLOOKUP(TRUE,$V$2:$AY$28,COUNTA($V$1:AW$1),FALSE))*100))</f>
        <v/>
      </c>
      <c r="AP12" s="111">
        <f>IF(VLOOKUP(TRUE,$V$2:$AY$28,COUNTA($V$1:AX$1),FALSE)="",AX12,IF(AX12="","",(AX12/VLOOKUP(TRUE,$V$2:$AY$28,COUNTA($V$1:AX$1),FALSE))*100))</f>
        <v>75</v>
      </c>
      <c r="AQ12" s="65" t="str">
        <f>IF(VLOOKUP(TRUE,$V$2:$AY$28,COUNTA($V$1:AY$1),FALSE)="",AY12,IF(AY12="","",(AY12/VLOOKUP(TRUE,$V$2:$AY$28,COUNTA($V$1:AY$1),FALSE))*100))</f>
        <v/>
      </c>
      <c r="AR12" s="66">
        <f>IF(BS12="","",BS12*VLOOKUP("UQ",IndexCalc[],3,FALSE))</f>
        <v>50</v>
      </c>
      <c r="AS12" s="62" t="str">
        <f>IF(BT12="","",BT12*VLOOKUP("Fneg",IndexCalc[],3,FALSE))</f>
        <v/>
      </c>
      <c r="AT12" s="62">
        <f>IF(BU12="","",BU12*VLOOKUP("ABS",IndexCalc[],3,FALSE))</f>
        <v>40</v>
      </c>
      <c r="AU12" s="62" t="str">
        <f>IF(BV12="","",BV12*VLOOKUP("Cnrs",IndexCalc[],3,FALSE))</f>
        <v/>
      </c>
      <c r="AV12" s="62" t="str">
        <f>IF(BO12="","",BO12*VLOOKUP("HEC",IndexCalc[],3,FALSE))</f>
        <v/>
      </c>
      <c r="AW12" s="62" t="str">
        <f>IF(BP12="","",BP12*VLOOKUP("Aeres",IndexCalc[],3,FALSE))</f>
        <v/>
      </c>
      <c r="AX12" s="62">
        <f>IF(BQ12="","",BQ12*VLOOKUP("Abdc",IndexCalc[],3,FALSE))</f>
        <v>75</v>
      </c>
      <c r="AY12" s="65" t="str">
        <f>IF(BR12="","",BR12*VLOOKUP("Vhb",IndexCalc[],3,FALSE))</f>
        <v/>
      </c>
      <c r="AZ12" s="25">
        <v>2E-3</v>
      </c>
      <c r="BA12" s="16">
        <v>0.7</v>
      </c>
      <c r="BB12" s="12">
        <v>21</v>
      </c>
      <c r="BC12" s="25">
        <v>1.3180000000000001</v>
      </c>
      <c r="BD12" s="25">
        <v>1.022</v>
      </c>
      <c r="BE12" s="26">
        <v>0.82099999999999995</v>
      </c>
      <c r="BF12" s="12"/>
      <c r="BG12" s="12"/>
      <c r="BH12" s="12" t="s">
        <v>127</v>
      </c>
      <c r="BI12" s="12"/>
      <c r="BJ12" s="12"/>
      <c r="BK12" s="18">
        <v>3</v>
      </c>
      <c r="BL12" s="12"/>
      <c r="BM12" s="12">
        <v>2</v>
      </c>
      <c r="BN12" s="12"/>
      <c r="BO12" s="7" t="str">
        <f>IF(ISBLANK($BF12),"",VLOOKUP($BF12,HEC[#All],2,FALSE))</f>
        <v/>
      </c>
      <c r="BP12" s="5" t="str">
        <f>IF(ISBLANK($BG12),"",VLOOKUP($BG12,AERES[#All],2,FALSE))</f>
        <v/>
      </c>
      <c r="BQ12" s="92">
        <f>IF(ISBLANK($BH12),"",VLOOKUP($BH12,ABDC[#All],2,FALSE))</f>
        <v>3</v>
      </c>
      <c r="BR12" s="5" t="str">
        <f>IF(ISBLANK($BI12),"",VLOOKUP($BI12,VHB[#All],2,FALSE))</f>
        <v/>
      </c>
      <c r="BS12" s="5">
        <f>IF(ISBLANK($BK12),"",VLOOKUP($BK12,UQ[#All],2,FALSE))</f>
        <v>2</v>
      </c>
      <c r="BT12" s="5" t="str">
        <f>IF(ISBLANK($BL12),"",VLOOKUP($BL12,FNEG[#All],2,FALSE))</f>
        <v/>
      </c>
      <c r="BU12" s="5">
        <f>IF(ISBLANK($BM12),"",VLOOKUP($BM12,ABS[#All],2,FALSE))</f>
        <v>2</v>
      </c>
      <c r="BV12" s="8" t="str">
        <f>IF(ISBLANK($BN12),"",VLOOKUP($BN12,CNRS[#All],2,FALSE))</f>
        <v/>
      </c>
    </row>
    <row r="13" spans="1:82" s="3" customFormat="1" x14ac:dyDescent="0.25">
      <c r="A13" s="425" t="s">
        <v>587</v>
      </c>
      <c r="B13" s="14" t="str">
        <f>""</f>
        <v/>
      </c>
      <c r="C13" s="780" t="s">
        <v>223</v>
      </c>
      <c r="D13" s="28" t="s">
        <v>885</v>
      </c>
      <c r="E13" s="59">
        <f t="shared" si="0"/>
        <v>17</v>
      </c>
      <c r="F13" s="59">
        <f t="shared" si="1"/>
        <v>2</v>
      </c>
      <c r="G13" s="65">
        <f t="shared" si="2"/>
        <v>23.920313761511345</v>
      </c>
      <c r="H13" s="98" t="b">
        <f t="shared" si="3"/>
        <v>0</v>
      </c>
      <c r="I13" s="108">
        <f t="shared" si="4"/>
        <v>10000</v>
      </c>
      <c r="J13" s="108">
        <f t="shared" si="4"/>
        <v>10000</v>
      </c>
      <c r="K13" s="108">
        <f t="shared" si="4"/>
        <v>10000</v>
      </c>
      <c r="L13" s="108">
        <f t="shared" si="4"/>
        <v>10000</v>
      </c>
      <c r="M13" s="108">
        <f t="shared" si="4"/>
        <v>10000</v>
      </c>
      <c r="N13" s="108">
        <f t="shared" si="4"/>
        <v>10000</v>
      </c>
      <c r="O13" s="98" t="b">
        <f t="shared" si="5"/>
        <v>0</v>
      </c>
      <c r="P13" s="59">
        <f t="shared" si="6"/>
        <v>2</v>
      </c>
      <c r="Q13" s="59">
        <f t="shared" si="7"/>
        <v>0</v>
      </c>
      <c r="R13" s="149">
        <f t="shared" si="14"/>
        <v>34.58535548211087</v>
      </c>
      <c r="S13" s="66">
        <f t="shared" si="8"/>
        <v>34.58535548211087</v>
      </c>
      <c r="T13" s="65">
        <f t="shared" si="15"/>
        <v>0</v>
      </c>
      <c r="U13" s="62">
        <f t="shared" si="16"/>
        <v>18.7</v>
      </c>
      <c r="V13" s="65" t="b">
        <f t="shared" si="9"/>
        <v>0</v>
      </c>
      <c r="W13" s="143">
        <f t="shared" si="10"/>
        <v>34.58535548211087</v>
      </c>
      <c r="X13" s="66" t="str">
        <f t="shared" si="11"/>
        <v/>
      </c>
      <c r="Y13" s="62" t="str">
        <f t="shared" si="11"/>
        <v/>
      </c>
      <c r="Z13" s="62">
        <f t="shared" si="11"/>
        <v>56.000000000000007</v>
      </c>
      <c r="AA13" s="62">
        <f t="shared" si="11"/>
        <v>30.543099152964619</v>
      </c>
      <c r="AB13" s="62">
        <f t="shared" si="11"/>
        <v>17.671139413236297</v>
      </c>
      <c r="AC13" s="65">
        <f t="shared" si="12"/>
        <v>51.499571550985436</v>
      </c>
      <c r="AD13" s="62" t="str">
        <f t="shared" si="13"/>
        <v/>
      </c>
      <c r="AE13" s="62" t="str">
        <f t="shared" si="13"/>
        <v/>
      </c>
      <c r="AF13" s="62">
        <f t="shared" si="13"/>
        <v>36.299999999999997</v>
      </c>
      <c r="AG13" s="62">
        <f t="shared" si="13"/>
        <v>16.600000000000001</v>
      </c>
      <c r="AH13" s="62">
        <f t="shared" si="13"/>
        <v>18.7</v>
      </c>
      <c r="AI13" s="62">
        <f t="shared" si="13"/>
        <v>18.7</v>
      </c>
      <c r="AJ13" s="66" t="str">
        <f>IF(VLOOKUP(TRUE,$V$2:$AY$28,COUNTA($V$1:AR$1),FALSE)="",AR13,IF(AR13="","",(AR13/VLOOKUP(TRUE,$V$2:$AY$28,COUNTA($V$1:AR$1),FALSE))*100))</f>
        <v/>
      </c>
      <c r="AK13" s="62" t="str">
        <f>IF(VLOOKUP(TRUE,$V$2:$AY$28,COUNTA($V$1:AS$1),FALSE)="",AS13,IF(AS13="","",(AS13/VLOOKUP(TRUE,$V$2:$AY$28,COUNTA($V$1:AS$1),FALSE))*100))</f>
        <v/>
      </c>
      <c r="AL13" s="62" t="str">
        <f>IF(VLOOKUP(TRUE,$V$2:$AY$28,COUNTA($V$1:AT$1),FALSE)="",AT13,IF(AT13="","",(AT13/VLOOKUP(TRUE,$V$2:$AY$28,COUNTA($V$1:AT$1),FALSE))*100))</f>
        <v/>
      </c>
      <c r="AM13" s="62" t="str">
        <f>IF(VLOOKUP(TRUE,$V$2:$AY$28,COUNTA($V$1:AU$1),FALSE)="",AU13,IF(AU13="","",(AU13/VLOOKUP(TRUE,$V$2:$AY$28,COUNTA($V$1:AU$1),FALSE))*100))</f>
        <v/>
      </c>
      <c r="AN13" s="62" t="str">
        <f>IF(VLOOKUP(TRUE,$V$2:$AY$28,COUNTA($V$1:AV$1),FALSE)="",AV13,IF(AV13="","",(AV13/VLOOKUP(TRUE,$V$2:$AY$28,COUNTA($V$1:AV$1),FALSE))*100))</f>
        <v/>
      </c>
      <c r="AO13" s="62" t="str">
        <f>IF(VLOOKUP(TRUE,$V$2:$AY$28,COUNTA($V$1:AW$1),FALSE)="",AW13,IF(AW13="","",(AW13/VLOOKUP(TRUE,$V$2:$AY$28,COUNTA($V$1:AW$1),FALSE))*100))</f>
        <v/>
      </c>
      <c r="AP13" s="111" t="str">
        <f>IF(VLOOKUP(TRUE,$V$2:$AY$28,COUNTA($V$1:AX$1),FALSE)="",AX13,IF(AX13="","",(AX13/VLOOKUP(TRUE,$V$2:$AY$28,COUNTA($V$1:AX$1),FALSE))*100))</f>
        <v/>
      </c>
      <c r="AQ13" s="65" t="str">
        <f>IF(VLOOKUP(TRUE,$V$2:$AY$28,COUNTA($V$1:AY$1),FALSE)="",AY13,IF(AY13="","",(AY13/VLOOKUP(TRUE,$V$2:$AY$28,COUNTA($V$1:AY$1),FALSE))*100))</f>
        <v/>
      </c>
      <c r="AR13" s="66" t="str">
        <f>IF(BS13="","",BS13*VLOOKUP("UQ",IndexCalc[],3,FALSE))</f>
        <v/>
      </c>
      <c r="AS13" s="62" t="str">
        <f>IF(BT13="","",BT13*VLOOKUP("Fneg",IndexCalc[],3,FALSE))</f>
        <v/>
      </c>
      <c r="AT13" s="62" t="str">
        <f>IF(BU13="","",BU13*VLOOKUP("ABS",IndexCalc[],3,FALSE))</f>
        <v/>
      </c>
      <c r="AU13" s="62" t="str">
        <f>IF(BV13="","",BV13*VLOOKUP("Cnrs",IndexCalc[],3,FALSE))</f>
        <v/>
      </c>
      <c r="AV13" s="62" t="str">
        <f>IF(BO13="","",BO13*VLOOKUP("HEC",IndexCalc[],3,FALSE))</f>
        <v/>
      </c>
      <c r="AW13" s="62" t="str">
        <f>IF(BP13="","",BP13*VLOOKUP("Aeres",IndexCalc[],3,FALSE))</f>
        <v/>
      </c>
      <c r="AX13" s="62" t="str">
        <f>IF(BQ13="","",BQ13*VLOOKUP("Abdc",IndexCalc[],3,FALSE))</f>
        <v/>
      </c>
      <c r="AY13" s="65" t="str">
        <f>IF(BR13="","",BR13*VLOOKUP("Vhb",IndexCalc[],3,FALSE))</f>
        <v/>
      </c>
      <c r="AZ13" s="25"/>
      <c r="BA13" s="16"/>
      <c r="BB13" s="12">
        <v>28</v>
      </c>
      <c r="BC13" s="25">
        <v>1.226</v>
      </c>
      <c r="BD13" s="25">
        <v>0.77700000000000002</v>
      </c>
      <c r="BE13" s="26">
        <v>1.202</v>
      </c>
      <c r="BF13" s="12"/>
      <c r="BG13" s="12"/>
      <c r="BH13" s="12"/>
      <c r="BI13" s="12"/>
      <c r="BJ13" s="12"/>
      <c r="BK13" s="18"/>
      <c r="BL13" s="12"/>
      <c r="BM13" s="12"/>
      <c r="BN13" s="12"/>
      <c r="BO13" s="7" t="str">
        <f>IF(ISBLANK($BF13),"",VLOOKUP($BF13,HEC[#All],2,FALSE))</f>
        <v/>
      </c>
      <c r="BP13" s="5" t="str">
        <f>IF(ISBLANK($BG13),"",VLOOKUP($BG13,AERES[#All],2,FALSE))</f>
        <v/>
      </c>
      <c r="BQ13" s="92" t="str">
        <f>IF(ISBLANK($BH13),"",VLOOKUP($BH13,ABDC[#All],2,FALSE))</f>
        <v/>
      </c>
      <c r="BR13" s="5" t="str">
        <f>IF(ISBLANK($BI13),"",VLOOKUP($BI13,VHB[#All],2,FALSE))</f>
        <v/>
      </c>
      <c r="BS13" s="5" t="str">
        <f>IF(ISBLANK($BK13),"",VLOOKUP($BK13,UQ[#All],2,FALSE))</f>
        <v/>
      </c>
      <c r="BT13" s="5" t="str">
        <f>IF(ISBLANK($BL13),"",VLOOKUP($BL13,FNEG[#All],2,FALSE))</f>
        <v/>
      </c>
      <c r="BU13" s="5" t="str">
        <f>IF(ISBLANK($BM13),"",VLOOKUP($BM13,ABS[#All],2,FALSE))</f>
        <v/>
      </c>
      <c r="BV13" s="8" t="str">
        <f>IF(ISBLANK($BN13),"",VLOOKUP($BN13,CNRS[#All],2,FALSE))</f>
        <v/>
      </c>
      <c r="BW13" s="4"/>
      <c r="BX13" s="4"/>
      <c r="BY13" s="4"/>
      <c r="BZ13" s="4"/>
      <c r="CA13" s="4"/>
      <c r="CB13" s="4"/>
      <c r="CC13" s="4"/>
      <c r="CD13" s="4"/>
    </row>
    <row r="14" spans="1:82" s="769" customFormat="1" x14ac:dyDescent="0.25">
      <c r="A14" s="77" t="s">
        <v>589</v>
      </c>
      <c r="B14" s="772"/>
      <c r="C14" s="781" t="s">
        <v>233</v>
      </c>
      <c r="D14" s="11" t="s">
        <v>885</v>
      </c>
      <c r="E14" s="60">
        <f t="shared" si="0"/>
        <v>11</v>
      </c>
      <c r="F14" s="60">
        <f t="shared" si="1"/>
        <v>2</v>
      </c>
      <c r="G14" s="67">
        <f t="shared" si="2"/>
        <v>42.810243848805115</v>
      </c>
      <c r="H14" s="100" t="b">
        <f t="shared" si="3"/>
        <v>0</v>
      </c>
      <c r="I14" s="767">
        <f t="shared" si="4"/>
        <v>10000</v>
      </c>
      <c r="J14" s="767">
        <f t="shared" si="4"/>
        <v>10000</v>
      </c>
      <c r="K14" s="767">
        <f t="shared" si="4"/>
        <v>10000</v>
      </c>
      <c r="L14" s="767">
        <f t="shared" si="4"/>
        <v>10000</v>
      </c>
      <c r="M14" s="767">
        <f t="shared" si="4"/>
        <v>10000</v>
      </c>
      <c r="N14" s="767">
        <f t="shared" si="4"/>
        <v>10000</v>
      </c>
      <c r="O14" s="100" t="b">
        <f t="shared" si="5"/>
        <v>0</v>
      </c>
      <c r="P14" s="60">
        <f t="shared" si="6"/>
        <v>2</v>
      </c>
      <c r="Q14" s="60">
        <f t="shared" si="7"/>
        <v>0</v>
      </c>
      <c r="R14" s="201">
        <f t="shared" si="14"/>
        <v>63.430385756121396</v>
      </c>
      <c r="S14" s="70">
        <f t="shared" si="8"/>
        <v>63.430385756121396</v>
      </c>
      <c r="T14" s="67">
        <f t="shared" si="15"/>
        <v>0</v>
      </c>
      <c r="U14" s="64">
        <f t="shared" si="16"/>
        <v>46.85</v>
      </c>
      <c r="V14" s="64" t="b">
        <f t="shared" si="9"/>
        <v>0</v>
      </c>
      <c r="W14" s="151">
        <f t="shared" si="10"/>
        <v>63.430385756121396</v>
      </c>
      <c r="X14" s="70" t="str">
        <f t="shared" si="11"/>
        <v/>
      </c>
      <c r="Y14" s="64" t="str">
        <f t="shared" si="11"/>
        <v/>
      </c>
      <c r="Z14" s="64">
        <f t="shared" si="11"/>
        <v>82</v>
      </c>
      <c r="AA14" s="64">
        <f t="shared" si="11"/>
        <v>56.527154957648229</v>
      </c>
      <c r="AB14" s="64">
        <f t="shared" si="11"/>
        <v>33.158972026381619</v>
      </c>
      <c r="AC14" s="67">
        <f t="shared" si="12"/>
        <v>93.701799485861173</v>
      </c>
      <c r="AD14" s="64" t="str">
        <f t="shared" si="13"/>
        <v/>
      </c>
      <c r="AE14" s="64" t="str">
        <f t="shared" si="13"/>
        <v/>
      </c>
      <c r="AF14" s="64">
        <f t="shared" si="13"/>
        <v>45.4</v>
      </c>
      <c r="AG14" s="64">
        <f t="shared" si="13"/>
        <v>33.300000000000004</v>
      </c>
      <c r="AH14" s="64">
        <f t="shared" si="13"/>
        <v>56.2</v>
      </c>
      <c r="AI14" s="64">
        <f t="shared" si="13"/>
        <v>37.5</v>
      </c>
      <c r="AJ14" s="70" t="str">
        <f>IF(VLOOKUP(TRUE,$V$2:$AY$28,COUNTA($V$1:AR$1),FALSE)="",AR14,IF(AR14="","",(AR14/VLOOKUP(TRUE,$V$2:$AY$28,COUNTA($V$1:AR$1),FALSE))*100))</f>
        <v/>
      </c>
      <c r="AK14" s="64" t="str">
        <f>IF(VLOOKUP(TRUE,$V$2:$AY$28,COUNTA($V$1:AS$1),FALSE)="",AS14,IF(AS14="","",(AS14/VLOOKUP(TRUE,$V$2:$AY$28,COUNTA($V$1:AS$1),FALSE))*100))</f>
        <v/>
      </c>
      <c r="AL14" s="64" t="str">
        <f>IF(VLOOKUP(TRUE,$V$2:$AY$28,COUNTA($V$1:AT$1),FALSE)="",AT14,IF(AT14="","",(AT14/VLOOKUP(TRUE,$V$2:$AY$28,COUNTA($V$1:AT$1),FALSE))*100))</f>
        <v/>
      </c>
      <c r="AM14" s="64" t="str">
        <f>IF(VLOOKUP(TRUE,$V$2:$AY$28,COUNTA($V$1:AU$1),FALSE)="",AU14,IF(AU14="","",(AU14/VLOOKUP(TRUE,$V$2:$AY$28,COUNTA($V$1:AU$1),FALSE))*100))</f>
        <v/>
      </c>
      <c r="AN14" s="64" t="str">
        <f>IF(VLOOKUP(TRUE,$V$2:$AY$28,COUNTA($V$1:AV$1),FALSE)="",AV14,IF(AV14="","",(AV14/VLOOKUP(TRUE,$V$2:$AY$28,COUNTA($V$1:AV$1),FALSE))*100))</f>
        <v/>
      </c>
      <c r="AO14" s="64" t="str">
        <f>IF(VLOOKUP(TRUE,$V$2:$AY$28,COUNTA($V$1:AW$1),FALSE)="",AW14,IF(AW14="","",(AW14/VLOOKUP(TRUE,$V$2:$AY$28,COUNTA($V$1:AW$1),FALSE))*100))</f>
        <v/>
      </c>
      <c r="AP14" s="202" t="str">
        <f>IF(VLOOKUP(TRUE,$V$2:$AY$28,COUNTA($V$1:AX$1),FALSE)="",AX14,IF(AX14="","",(AX14/VLOOKUP(TRUE,$V$2:$AY$28,COUNTA($V$1:AX$1),FALSE))*100))</f>
        <v/>
      </c>
      <c r="AQ14" s="67" t="str">
        <f>IF(VLOOKUP(TRUE,$V$2:$AY$28,COUNTA($V$1:AY$1),FALSE)="",AY14,IF(AY14="","",(AY14/VLOOKUP(TRUE,$V$2:$AY$28,COUNTA($V$1:AY$1),FALSE))*100))</f>
        <v/>
      </c>
      <c r="AR14" s="70" t="str">
        <f>IF(BS14="","",BS14*VLOOKUP("UQ",IndexCalc[],3,FALSE))</f>
        <v/>
      </c>
      <c r="AS14" s="64" t="str">
        <f>IF(BT14="","",BT14*VLOOKUP("Fneg",IndexCalc[],3,FALSE))</f>
        <v/>
      </c>
      <c r="AT14" s="64" t="str">
        <f>IF(BU14="","",BU14*VLOOKUP("ABS",IndexCalc[],3,FALSE))</f>
        <v/>
      </c>
      <c r="AU14" s="64" t="str">
        <f>IF(BV14="","",BV14*VLOOKUP("Cnrs",IndexCalc[],3,FALSE))</f>
        <v/>
      </c>
      <c r="AV14" s="64" t="str">
        <f>IF(BO14="","",BO14*VLOOKUP("HEC",IndexCalc[],3,FALSE))</f>
        <v/>
      </c>
      <c r="AW14" s="64" t="str">
        <f>IF(BP14="","",BP14*VLOOKUP("Aeres",IndexCalc[],3,FALSE))</f>
        <v/>
      </c>
      <c r="AX14" s="64" t="str">
        <f>IF(BQ14="","",BQ14*VLOOKUP("Abdc",IndexCalc[],3,FALSE))</f>
        <v/>
      </c>
      <c r="AY14" s="67" t="str">
        <f>IF(BR14="","",BR14*VLOOKUP("Vhb",IndexCalc[],3,FALSE))</f>
        <v/>
      </c>
      <c r="AZ14" s="20"/>
      <c r="BA14" s="21"/>
      <c r="BB14" s="22">
        <v>41</v>
      </c>
      <c r="BC14" s="20">
        <v>2.2690000000000001</v>
      </c>
      <c r="BD14" s="771">
        <v>1.458</v>
      </c>
      <c r="BE14" s="23">
        <v>2.1869999999999998</v>
      </c>
      <c r="BF14" s="24"/>
      <c r="BG14" s="22"/>
      <c r="BH14" s="22"/>
      <c r="BI14" s="22"/>
      <c r="BJ14" s="40"/>
      <c r="BK14" s="24"/>
      <c r="BL14" s="22"/>
      <c r="BM14" s="22"/>
      <c r="BN14" s="22"/>
      <c r="BO14" s="768" t="str">
        <f>IF(ISBLANK($BF14),"",VLOOKUP($BF14,HEC[#All],2,FALSE))</f>
        <v/>
      </c>
      <c r="BP14" s="203" t="str">
        <f>IF(ISBLANK($BG14),"",VLOOKUP($BG14,AERES[#All],2,FALSE))</f>
        <v/>
      </c>
      <c r="BQ14" s="204" t="str">
        <f>IF(ISBLANK($BH14),"",VLOOKUP($BH14,ABDC[#All],2,FALSE))</f>
        <v/>
      </c>
      <c r="BR14" s="203" t="str">
        <f>IF(ISBLANK($BI14),"",VLOOKUP($BI14,VHB[#All],2,FALSE))</f>
        <v/>
      </c>
      <c r="BS14" s="203" t="str">
        <f>IF(ISBLANK($BK14),"",VLOOKUP($BK14,UQ[#All],2,FALSE))</f>
        <v/>
      </c>
      <c r="BT14" s="203" t="str">
        <f>IF(ISBLANK($BL14),"",VLOOKUP($BL14,FNEG[#All],2,FALSE))</f>
        <v/>
      </c>
      <c r="BU14" s="203" t="str">
        <f>IF(ISBLANK($BM14),"",VLOOKUP($BM14,ABS[#All],2,FALSE))</f>
        <v/>
      </c>
      <c r="BV14" s="205" t="str">
        <f>IF(ISBLANK($BN14),"",VLOOKUP($BN14,CNRS[#All],2,FALSE))</f>
        <v/>
      </c>
    </row>
    <row r="15" spans="1:82" x14ac:dyDescent="0.25">
      <c r="A15" s="76" t="s">
        <v>1139</v>
      </c>
      <c r="B15" s="11"/>
      <c r="C15" s="782" t="s">
        <v>234</v>
      </c>
      <c r="D15" s="11" t="s">
        <v>885</v>
      </c>
      <c r="E15" s="59">
        <f t="shared" si="0"/>
        <v>3</v>
      </c>
      <c r="F15" s="59">
        <f t="shared" si="1"/>
        <v>3</v>
      </c>
      <c r="G15" s="65">
        <f t="shared" si="2"/>
        <v>17.010531801179937</v>
      </c>
      <c r="H15" s="98" t="b">
        <f t="shared" si="3"/>
        <v>0</v>
      </c>
      <c r="I15" s="108">
        <f t="shared" si="4"/>
        <v>10000</v>
      </c>
      <c r="J15" s="108">
        <f t="shared" si="4"/>
        <v>10000</v>
      </c>
      <c r="K15" s="108">
        <f t="shared" si="4"/>
        <v>10000</v>
      </c>
      <c r="L15" s="108">
        <f t="shared" si="4"/>
        <v>10000</v>
      </c>
      <c r="M15" s="108">
        <f t="shared" si="4"/>
        <v>10000</v>
      </c>
      <c r="N15" s="108">
        <f t="shared" si="4"/>
        <v>10000</v>
      </c>
      <c r="O15" s="98" t="b">
        <f t="shared" si="5"/>
        <v>0</v>
      </c>
      <c r="P15" s="59">
        <f t="shared" si="6"/>
        <v>2</v>
      </c>
      <c r="Q15" s="59">
        <f t="shared" si="7"/>
        <v>1</v>
      </c>
      <c r="R15" s="149">
        <f t="shared" si="14"/>
        <v>81.368609910797772</v>
      </c>
      <c r="S15" s="66">
        <f t="shared" si="8"/>
        <v>88.719581532863316</v>
      </c>
      <c r="T15" s="65">
        <f t="shared" si="15"/>
        <v>66.666666666666671</v>
      </c>
      <c r="U15" s="62">
        <f t="shared" si="16"/>
        <v>84.722222222222229</v>
      </c>
      <c r="V15" s="62" t="b">
        <f t="shared" si="9"/>
        <v>0</v>
      </c>
      <c r="W15" s="143">
        <f t="shared" si="10"/>
        <v>81.368609910797772</v>
      </c>
      <c r="X15" s="66" t="str">
        <f t="shared" si="11"/>
        <v/>
      </c>
      <c r="Y15" s="62" t="str">
        <f t="shared" si="11"/>
        <v/>
      </c>
      <c r="Z15" s="62" t="str">
        <f t="shared" si="11"/>
        <v/>
      </c>
      <c r="AA15" s="62" t="str">
        <f t="shared" si="11"/>
        <v/>
      </c>
      <c r="AB15" s="62">
        <f t="shared" si="11"/>
        <v>77.439163065726618</v>
      </c>
      <c r="AC15" s="65">
        <f t="shared" si="12"/>
        <v>100</v>
      </c>
      <c r="AD15" s="62" t="str">
        <f t="shared" si="13"/>
        <v/>
      </c>
      <c r="AE15" s="62" t="str">
        <f t="shared" si="13"/>
        <v/>
      </c>
      <c r="AF15" s="62" t="str">
        <f t="shared" si="13"/>
        <v/>
      </c>
      <c r="AG15" s="62" t="str">
        <f t="shared" si="13"/>
        <v/>
      </c>
      <c r="AH15" s="62">
        <f t="shared" si="13"/>
        <v>87.5</v>
      </c>
      <c r="AI15" s="62">
        <f t="shared" si="13"/>
        <v>100</v>
      </c>
      <c r="AJ15" s="66" t="str">
        <f>IF(VLOOKUP(TRUE,$V$2:$AY$28,COUNTA($V$1:AR$1),FALSE)="",AR15,IF(AR15="","",(AR15/VLOOKUP(TRUE,$V$2:$AY$28,COUNTA($V$1:AR$1),FALSE))*100))</f>
        <v/>
      </c>
      <c r="AK15" s="62" t="str">
        <f>IF(VLOOKUP(TRUE,$V$2:$AY$28,COUNTA($V$1:AS$1),FALSE)="",AS15,IF(AS15="","",(AS15/VLOOKUP(TRUE,$V$2:$AY$28,COUNTA($V$1:AS$1),FALSE))*100))</f>
        <v/>
      </c>
      <c r="AL15" s="62" t="str">
        <f>IF(VLOOKUP(TRUE,$V$2:$AY$28,COUNTA($V$1:AT$1),FALSE)="",AT15,IF(AT15="","",(AT15/VLOOKUP(TRUE,$V$2:$AY$28,COUNTA($V$1:AT$1),FALSE))*100))</f>
        <v/>
      </c>
      <c r="AM15" s="62" t="str">
        <f>IF(VLOOKUP(TRUE,$V$2:$AY$28,COUNTA($V$1:AU$1),FALSE)="",AU15,IF(AU15="","",(AU15/VLOOKUP(TRUE,$V$2:$AY$28,COUNTA($V$1:AU$1),FALSE))*100))</f>
        <v/>
      </c>
      <c r="AN15" s="62" t="str">
        <f>IF(VLOOKUP(TRUE,$V$2:$AY$28,COUNTA($V$1:AV$1),FALSE)="",AV15,IF(AV15="","",(AV15/VLOOKUP(TRUE,$V$2:$AY$28,COUNTA($V$1:AV$1),FALSE))*100))</f>
        <v/>
      </c>
      <c r="AO15" s="62" t="str">
        <f>IF(VLOOKUP(TRUE,$V$2:$AY$28,COUNTA($V$1:AW$1),FALSE)="",AW15,IF(AW15="","",(AW15/VLOOKUP(TRUE,$V$2:$AY$28,COUNTA($V$1:AW$1),FALSE))*100))</f>
        <v/>
      </c>
      <c r="AP15" s="111" t="str">
        <f>IF(VLOOKUP(TRUE,$V$2:$AY$28,COUNTA($V$1:AX$1),FALSE)="",AX15,IF(AX15="","",(AX15/VLOOKUP(TRUE,$V$2:$AY$28,COUNTA($V$1:AX$1),FALSE))*100))</f>
        <v/>
      </c>
      <c r="AQ15" s="65">
        <f>IF(VLOOKUP(TRUE,$V$2:$AY$28,COUNTA($V$1:AY$1),FALSE)="",AY15,IF(AY15="","",(AY15/VLOOKUP(TRUE,$V$2:$AY$28,COUNTA($V$1:AY$1),FALSE))*100))</f>
        <v>66.666666666666671</v>
      </c>
      <c r="AR15" s="66" t="str">
        <f>IF(BS15="","",BS15*VLOOKUP("UQ",IndexCalc[],3,FALSE))</f>
        <v/>
      </c>
      <c r="AS15" s="62" t="str">
        <f>IF(BT15="","",BT15*VLOOKUP("Fneg",IndexCalc[],3,FALSE))</f>
        <v/>
      </c>
      <c r="AT15" s="62" t="str">
        <f>IF(BU15="","",BU15*VLOOKUP("ABS",IndexCalc[],3,FALSE))</f>
        <v/>
      </c>
      <c r="AU15" s="62" t="str">
        <f>IF(BV15="","",BV15*VLOOKUP("Cnrs",IndexCalc[],3,FALSE))</f>
        <v/>
      </c>
      <c r="AV15" s="62" t="str">
        <f>IF(BO15="","",BO15*VLOOKUP("HEC",IndexCalc[],3,FALSE))</f>
        <v/>
      </c>
      <c r="AW15" s="62" t="str">
        <f>IF(BP15="","",BP15*VLOOKUP("Aeres",IndexCalc[],3,FALSE))</f>
        <v/>
      </c>
      <c r="AX15" s="62" t="str">
        <f>IF(BQ15="","",BQ15*VLOOKUP("Abdc",IndexCalc[],3,FALSE))</f>
        <v/>
      </c>
      <c r="AY15" s="65">
        <f>IF(BR15="","",BR15*VLOOKUP("Vhb",IndexCalc[],3,FALSE))</f>
        <v>66.666666666666671</v>
      </c>
      <c r="AZ15" s="25"/>
      <c r="BA15" s="16"/>
      <c r="BB15" s="12"/>
      <c r="BC15" s="25"/>
      <c r="BD15" s="25">
        <v>3.4049999999999998</v>
      </c>
      <c r="BE15" s="83">
        <v>8.2650000000000006</v>
      </c>
      <c r="BF15" s="18"/>
      <c r="BG15" s="12"/>
      <c r="BH15" s="181"/>
      <c r="BI15" s="12" t="s">
        <v>133</v>
      </c>
      <c r="BJ15" s="19"/>
      <c r="BK15" s="18"/>
      <c r="BL15" s="12"/>
      <c r="BM15" s="12"/>
      <c r="BN15" s="12"/>
      <c r="BO15" s="7" t="str">
        <f>IF(ISBLANK($BF15),"",VLOOKUP($BF15,HEC[#All],2,FALSE))</f>
        <v/>
      </c>
      <c r="BP15" s="5" t="str">
        <f>IF(ISBLANK($BG15),"",VLOOKUP($BG15,AERES[#All],2,FALSE))</f>
        <v/>
      </c>
      <c r="BQ15" s="92" t="str">
        <f>IF(ISBLANK($BH15),"",VLOOKUP($BH15,ABDC[#All],2,FALSE))</f>
        <v/>
      </c>
      <c r="BR15" s="5">
        <f>IF(ISBLANK($BI15),"",VLOOKUP($BI15,VHB[#All],2,FALSE))</f>
        <v>4</v>
      </c>
      <c r="BS15" s="5" t="str">
        <f>IF(ISBLANK($BK15),"",VLOOKUP($BK15,UQ[#All],2,FALSE))</f>
        <v/>
      </c>
      <c r="BT15" s="5" t="str">
        <f>IF(ISBLANK($BL15),"",VLOOKUP($BL15,FNEG[#All],2,FALSE))</f>
        <v/>
      </c>
      <c r="BU15" s="5" t="str">
        <f>IF(ISBLANK($BM15),"",VLOOKUP($BM15,ABS[#All],2,FALSE))</f>
        <v/>
      </c>
      <c r="BV15" s="8" t="str">
        <f>IF(ISBLANK($BN15),"",VLOOKUP($BN15,CNRS[#All],2,FALSE))</f>
        <v/>
      </c>
    </row>
    <row r="16" spans="1:82" x14ac:dyDescent="0.25">
      <c r="A16" s="76" t="s">
        <v>1140</v>
      </c>
      <c r="B16" s="11"/>
      <c r="C16" s="782" t="s">
        <v>235</v>
      </c>
      <c r="D16" s="11" t="s">
        <v>885</v>
      </c>
      <c r="E16" s="59">
        <f t="shared" si="0"/>
        <v>16</v>
      </c>
      <c r="F16" s="59">
        <f t="shared" si="1"/>
        <v>7</v>
      </c>
      <c r="G16" s="65">
        <f t="shared" si="2"/>
        <v>28.755608348802102</v>
      </c>
      <c r="H16" s="98" t="b">
        <f t="shared" si="3"/>
        <v>0</v>
      </c>
      <c r="I16" s="108">
        <f t="shared" si="4"/>
        <v>10000</v>
      </c>
      <c r="J16" s="108">
        <f t="shared" si="4"/>
        <v>10000</v>
      </c>
      <c r="K16" s="108">
        <f t="shared" si="4"/>
        <v>10000</v>
      </c>
      <c r="L16" s="108">
        <f t="shared" si="4"/>
        <v>10000</v>
      </c>
      <c r="M16" s="108">
        <f t="shared" si="4"/>
        <v>10000</v>
      </c>
      <c r="N16" s="108">
        <f t="shared" si="4"/>
        <v>10000</v>
      </c>
      <c r="O16" s="98" t="b">
        <f t="shared" si="5"/>
        <v>0</v>
      </c>
      <c r="P16" s="59">
        <f t="shared" si="6"/>
        <v>2</v>
      </c>
      <c r="Q16" s="59">
        <f t="shared" si="7"/>
        <v>5</v>
      </c>
      <c r="R16" s="149">
        <f t="shared" si="14"/>
        <v>43.892083450907968</v>
      </c>
      <c r="S16" s="66">
        <f t="shared" si="8"/>
        <v>28.62229207817786</v>
      </c>
      <c r="T16" s="65">
        <f t="shared" si="15"/>
        <v>50</v>
      </c>
      <c r="U16" s="62">
        <f t="shared" si="16"/>
        <v>42.842857142857149</v>
      </c>
      <c r="V16" s="62" t="b">
        <f t="shared" si="9"/>
        <v>0</v>
      </c>
      <c r="W16" s="143">
        <f t="shared" si="10"/>
        <v>43.892083450907968</v>
      </c>
      <c r="X16" s="66" t="str">
        <f t="shared" si="11"/>
        <v/>
      </c>
      <c r="Y16" s="62" t="str">
        <f t="shared" si="11"/>
        <v/>
      </c>
      <c r="Z16" s="62" t="str">
        <f t="shared" si="11"/>
        <v/>
      </c>
      <c r="AA16" s="62" t="str">
        <f t="shared" si="11"/>
        <v/>
      </c>
      <c r="AB16" s="62">
        <f t="shared" si="11"/>
        <v>29.824006169770069</v>
      </c>
      <c r="AC16" s="65">
        <f t="shared" si="12"/>
        <v>27.420577986585652</v>
      </c>
      <c r="AD16" s="62" t="str">
        <f t="shared" si="13"/>
        <v/>
      </c>
      <c r="AE16" s="62" t="str">
        <f t="shared" si="13"/>
        <v/>
      </c>
      <c r="AF16" s="62" t="str">
        <f t="shared" si="13"/>
        <v/>
      </c>
      <c r="AG16" s="62" t="str">
        <f t="shared" si="13"/>
        <v/>
      </c>
      <c r="AH16" s="62">
        <f t="shared" si="13"/>
        <v>43.7</v>
      </c>
      <c r="AI16" s="62">
        <f t="shared" si="13"/>
        <v>6.2</v>
      </c>
      <c r="AJ16" s="66" t="str">
        <f>IF(VLOOKUP(TRUE,$V$2:$AY$28,COUNTA($V$1:AR$1),FALSE)="",AR16,IF(AR16="","",(AR16/VLOOKUP(TRUE,$V$2:$AY$28,COUNTA($V$1:AR$1),FALSE))*100))</f>
        <v/>
      </c>
      <c r="AK16" s="62">
        <f>IF(VLOOKUP(TRUE,$V$2:$AY$28,COUNTA($V$1:AS$1),FALSE)="",AS16,IF(AS16="","",(AS16/VLOOKUP(TRUE,$V$2:$AY$28,COUNTA($V$1:AS$1),FALSE))*100))</f>
        <v>25</v>
      </c>
      <c r="AL16" s="62" t="str">
        <f>IF(VLOOKUP(TRUE,$V$2:$AY$28,COUNTA($V$1:AT$1),FALSE)="",AT16,IF(AT16="","",(AT16/VLOOKUP(TRUE,$V$2:$AY$28,COUNTA($V$1:AT$1),FALSE))*100))</f>
        <v/>
      </c>
      <c r="AM16" s="62">
        <f>IF(VLOOKUP(TRUE,$V$2:$AY$28,COUNTA($V$1:AU$1),FALSE)="",AU16,IF(AU16="","",(AU16/VLOOKUP(TRUE,$V$2:$AY$28,COUNTA($V$1:AU$1),FALSE))*100))</f>
        <v>25</v>
      </c>
      <c r="AN16" s="62" t="str">
        <f>IF(VLOOKUP(TRUE,$V$2:$AY$28,COUNTA($V$1:AV$1),FALSE)="",AV16,IF(AV16="","",(AV16/VLOOKUP(TRUE,$V$2:$AY$28,COUNTA($V$1:AV$1),FALSE))*100))</f>
        <v/>
      </c>
      <c r="AO16" s="62">
        <f>IF(VLOOKUP(TRUE,$V$2:$AY$28,COUNTA($V$1:AW$1),FALSE)="",AW16,IF(AW16="","",(AW16/VLOOKUP(TRUE,$V$2:$AY$28,COUNTA($V$1:AW$1),FALSE))*100))</f>
        <v>33.333333333333336</v>
      </c>
      <c r="AP16" s="111">
        <f>IF(VLOOKUP(TRUE,$V$2:$AY$28,COUNTA($V$1:AX$1),FALSE)="",AX16,IF(AX16="","",(AX16/VLOOKUP(TRUE,$V$2:$AY$28,COUNTA($V$1:AX$1),FALSE))*100))</f>
        <v>100</v>
      </c>
      <c r="AQ16" s="65">
        <f>IF(VLOOKUP(TRUE,$V$2:$AY$28,COUNTA($V$1:AY$1),FALSE)="",AY16,IF(AY16="","",(AY16/VLOOKUP(TRUE,$V$2:$AY$28,COUNTA($V$1:AY$1),FALSE))*100))</f>
        <v>66.666666666666671</v>
      </c>
      <c r="AR16" s="66" t="str">
        <f>IF(BS16="","",BS16*VLOOKUP("UQ",IndexCalc[],3,FALSE))</f>
        <v/>
      </c>
      <c r="AS16" s="62">
        <f>IF(BT16="","",BT16*VLOOKUP("Fneg",IndexCalc[],3,FALSE))</f>
        <v>25</v>
      </c>
      <c r="AT16" s="62" t="str">
        <f>IF(BU16="","",BU16*VLOOKUP("ABS",IndexCalc[],3,FALSE))</f>
        <v/>
      </c>
      <c r="AU16" s="62">
        <f>IF(BV16="","",BV16*VLOOKUP("Cnrs",IndexCalc[],3,FALSE))</f>
        <v>25</v>
      </c>
      <c r="AV16" s="62" t="str">
        <f>IF(BO16="","",BO16*VLOOKUP("HEC",IndexCalc[],3,FALSE))</f>
        <v/>
      </c>
      <c r="AW16" s="62">
        <f>IF(BP16="","",BP16*VLOOKUP("Aeres",IndexCalc[],3,FALSE))</f>
        <v>33.333333333333336</v>
      </c>
      <c r="AX16" s="62">
        <f>IF(BQ16="","",BQ16*VLOOKUP("Abdc",IndexCalc[],3,FALSE))</f>
        <v>100</v>
      </c>
      <c r="AY16" s="65">
        <f>IF(BR16="","",BR16*VLOOKUP("Vhb",IndexCalc[],3,FALSE))</f>
        <v>66.666666666666671</v>
      </c>
      <c r="AZ16" s="25"/>
      <c r="BA16" s="16"/>
      <c r="BB16" s="12"/>
      <c r="BC16" s="25"/>
      <c r="BD16" s="253">
        <v>1.31136155128479</v>
      </c>
      <c r="BE16" s="254">
        <v>0.63999629020690918</v>
      </c>
      <c r="BF16" s="18"/>
      <c r="BG16" s="12" t="s">
        <v>135</v>
      </c>
      <c r="BH16" s="181" t="s">
        <v>139</v>
      </c>
      <c r="BI16" s="12" t="s">
        <v>133</v>
      </c>
      <c r="BJ16" s="19"/>
      <c r="BK16" s="18"/>
      <c r="BL16" s="12">
        <v>4</v>
      </c>
      <c r="BM16" s="12"/>
      <c r="BN16" s="12">
        <v>4</v>
      </c>
      <c r="BO16" s="7" t="str">
        <f>IF(ISBLANK($BF16),"",VLOOKUP($BF16,HEC[#All],2,FALSE))</f>
        <v/>
      </c>
      <c r="BP16" s="5">
        <f>IF(ISBLANK($BG16),"",VLOOKUP($BG16,AERES[#All],2,FALSE))</f>
        <v>1</v>
      </c>
      <c r="BQ16" s="92">
        <f>IF(ISBLANK($BH16),"",VLOOKUP($BH16,ABDC[#All],2,FALSE))</f>
        <v>4</v>
      </c>
      <c r="BR16" s="5">
        <f>IF(ISBLANK($BI16),"",VLOOKUP($BI16,VHB[#All],2,FALSE))</f>
        <v>4</v>
      </c>
      <c r="BS16" s="5" t="str">
        <f>IF(ISBLANK($BK16),"",VLOOKUP($BK16,UQ[#All],2,FALSE))</f>
        <v/>
      </c>
      <c r="BT16" s="5">
        <f>IF(ISBLANK($BL16),"",VLOOKUP($BL16,FNEG[#All],2,FALSE))</f>
        <v>1</v>
      </c>
      <c r="BU16" s="5" t="str">
        <f>IF(ISBLANK($BM16),"",VLOOKUP($BM16,ABS[#All],2,FALSE))</f>
        <v/>
      </c>
      <c r="BV16" s="8">
        <f>IF(ISBLANK($BN16),"",VLOOKUP($BN16,CNRS[#All],2,FALSE))</f>
        <v>1</v>
      </c>
    </row>
    <row r="17" spans="1:74" x14ac:dyDescent="0.25">
      <c r="A17" s="76" t="s">
        <v>1141</v>
      </c>
      <c r="B17" s="11"/>
      <c r="C17" s="782" t="s">
        <v>236</v>
      </c>
      <c r="D17" s="11" t="s">
        <v>885</v>
      </c>
      <c r="E17" s="59">
        <f t="shared" si="0"/>
        <v>10</v>
      </c>
      <c r="F17" s="59">
        <f t="shared" si="1"/>
        <v>4</v>
      </c>
      <c r="G17" s="65">
        <f t="shared" si="2"/>
        <v>34.329762289198634</v>
      </c>
      <c r="H17" s="98" t="b">
        <f t="shared" si="3"/>
        <v>0</v>
      </c>
      <c r="I17" s="108">
        <f t="shared" si="4"/>
        <v>10000</v>
      </c>
      <c r="J17" s="108">
        <f t="shared" si="4"/>
        <v>10000</v>
      </c>
      <c r="K17" s="108">
        <f t="shared" si="4"/>
        <v>10000</v>
      </c>
      <c r="L17" s="108">
        <f t="shared" si="4"/>
        <v>10000</v>
      </c>
      <c r="M17" s="108">
        <f t="shared" si="4"/>
        <v>10000</v>
      </c>
      <c r="N17" s="108">
        <f t="shared" si="4"/>
        <v>10000</v>
      </c>
      <c r="O17" s="98" t="b">
        <f t="shared" si="5"/>
        <v>0</v>
      </c>
      <c r="P17" s="59">
        <f t="shared" si="6"/>
        <v>2</v>
      </c>
      <c r="Q17" s="59">
        <f t="shared" si="7"/>
        <v>2</v>
      </c>
      <c r="R17" s="149">
        <f t="shared" si="14"/>
        <v>64.919736941854296</v>
      </c>
      <c r="S17" s="66">
        <f t="shared" si="8"/>
        <v>59.006140550375257</v>
      </c>
      <c r="T17" s="65">
        <f t="shared" si="15"/>
        <v>70.833333333333343</v>
      </c>
      <c r="U17" s="62">
        <f t="shared" si="16"/>
        <v>57.291666666666671</v>
      </c>
      <c r="V17" s="62" t="b">
        <f t="shared" si="9"/>
        <v>0</v>
      </c>
      <c r="W17" s="143">
        <f t="shared" si="10"/>
        <v>64.919736941854296</v>
      </c>
      <c r="X17" s="66" t="str">
        <f t="shared" si="11"/>
        <v/>
      </c>
      <c r="Y17" s="62" t="str">
        <f t="shared" si="11"/>
        <v/>
      </c>
      <c r="Z17" s="62" t="str">
        <f t="shared" si="11"/>
        <v/>
      </c>
      <c r="AA17" s="62" t="str">
        <f t="shared" si="11"/>
        <v/>
      </c>
      <c r="AB17" s="62">
        <f t="shared" si="11"/>
        <v>18.012281100750513</v>
      </c>
      <c r="AC17" s="65">
        <f t="shared" si="12"/>
        <v>100</v>
      </c>
      <c r="AD17" s="62" t="str">
        <f t="shared" si="13"/>
        <v/>
      </c>
      <c r="AE17" s="62" t="str">
        <f t="shared" si="13"/>
        <v/>
      </c>
      <c r="AF17" s="62" t="str">
        <f t="shared" si="13"/>
        <v/>
      </c>
      <c r="AG17" s="62" t="str">
        <f t="shared" si="13"/>
        <v/>
      </c>
      <c r="AH17" s="62">
        <f t="shared" si="13"/>
        <v>25</v>
      </c>
      <c r="AI17" s="62">
        <f t="shared" si="13"/>
        <v>62.5</v>
      </c>
      <c r="AJ17" s="66" t="str">
        <f>IF(VLOOKUP(TRUE,$V$2:$AY$28,COUNTA($V$1:AR$1),FALSE)="",AR17,IF(AR17="","",(AR17/VLOOKUP(TRUE,$V$2:$AY$28,COUNTA($V$1:AR$1),FALSE))*100))</f>
        <v/>
      </c>
      <c r="AK17" s="62" t="str">
        <f>IF(VLOOKUP(TRUE,$V$2:$AY$28,COUNTA($V$1:AS$1),FALSE)="",AS17,IF(AS17="","",(AS17/VLOOKUP(TRUE,$V$2:$AY$28,COUNTA($V$1:AS$1),FALSE))*100))</f>
        <v/>
      </c>
      <c r="AL17" s="62" t="str">
        <f>IF(VLOOKUP(TRUE,$V$2:$AY$28,COUNTA($V$1:AT$1),FALSE)="",AT17,IF(AT17="","",(AT17/VLOOKUP(TRUE,$V$2:$AY$28,COUNTA($V$1:AT$1),FALSE))*100))</f>
        <v/>
      </c>
      <c r="AM17" s="62" t="str">
        <f>IF(VLOOKUP(TRUE,$V$2:$AY$28,COUNTA($V$1:AU$1),FALSE)="",AU17,IF(AU17="","",(AU17/VLOOKUP(TRUE,$V$2:$AY$28,COUNTA($V$1:AU$1),FALSE))*100))</f>
        <v/>
      </c>
      <c r="AN17" s="62">
        <f>IF(VLOOKUP(TRUE,$V$2:$AY$28,COUNTA($V$1:AV$1),FALSE)="",AV17,IF(AV17="","",(AV17/VLOOKUP(TRUE,$V$2:$AY$28,COUNTA($V$1:AV$1),FALSE))*100))</f>
        <v>75</v>
      </c>
      <c r="AO17" s="62" t="str">
        <f>IF(VLOOKUP(TRUE,$V$2:$AY$28,COUNTA($V$1:AW$1),FALSE)="",AW17,IF(AW17="","",(AW17/VLOOKUP(TRUE,$V$2:$AY$28,COUNTA($V$1:AW$1),FALSE))*100))</f>
        <v/>
      </c>
      <c r="AP17" s="111" t="str">
        <f>IF(VLOOKUP(TRUE,$V$2:$AY$28,COUNTA($V$1:AX$1),FALSE)="",AX17,IF(AX17="","",(AX17/VLOOKUP(TRUE,$V$2:$AY$28,COUNTA($V$1:AX$1),FALSE))*100))</f>
        <v/>
      </c>
      <c r="AQ17" s="65">
        <f>IF(VLOOKUP(TRUE,$V$2:$AY$28,COUNTA($V$1:AY$1),FALSE)="",AY17,IF(AY17="","",(AY17/VLOOKUP(TRUE,$V$2:$AY$28,COUNTA($V$1:AY$1),FALSE))*100))</f>
        <v>66.666666666666671</v>
      </c>
      <c r="AR17" s="66" t="str">
        <f>IF(BS17="","",BS17*VLOOKUP("UQ",IndexCalc[],3,FALSE))</f>
        <v/>
      </c>
      <c r="AS17" s="62" t="str">
        <f>IF(BT17="","",BT17*VLOOKUP("Fneg",IndexCalc[],3,FALSE))</f>
        <v/>
      </c>
      <c r="AT17" s="62" t="str">
        <f>IF(BU17="","",BU17*VLOOKUP("ABS",IndexCalc[],3,FALSE))</f>
        <v/>
      </c>
      <c r="AU17" s="62" t="str">
        <f>IF(BV17="","",BV17*VLOOKUP("Cnrs",IndexCalc[],3,FALSE))</f>
        <v/>
      </c>
      <c r="AV17" s="62">
        <f>IF(BO17="","",BO17*VLOOKUP("HEC",IndexCalc[],3,FALSE))</f>
        <v>75</v>
      </c>
      <c r="AW17" s="62" t="str">
        <f>IF(BP17="","",BP17*VLOOKUP("Aeres",IndexCalc[],3,FALSE))</f>
        <v/>
      </c>
      <c r="AX17" s="62" t="str">
        <f>IF(BQ17="","",BQ17*VLOOKUP("Abdc",IndexCalc[],3,FALSE))</f>
        <v/>
      </c>
      <c r="AY17" s="65">
        <f>IF(BR17="","",BR17*VLOOKUP("Vhb",IndexCalc[],3,FALSE))</f>
        <v>66.666666666666671</v>
      </c>
      <c r="AZ17" s="25"/>
      <c r="BA17" s="16"/>
      <c r="BB17" s="12"/>
      <c r="BC17" s="25"/>
      <c r="BD17" s="25">
        <v>0.79200000000000004</v>
      </c>
      <c r="BE17" s="83">
        <v>2.4620000000000002</v>
      </c>
      <c r="BF17" s="18" t="s">
        <v>134</v>
      </c>
      <c r="BG17" s="12"/>
      <c r="BH17" s="181"/>
      <c r="BI17" s="12" t="s">
        <v>133</v>
      </c>
      <c r="BJ17" s="19"/>
      <c r="BK17" s="18"/>
      <c r="BL17" s="12"/>
      <c r="BM17" s="12"/>
      <c r="BN17" s="12"/>
      <c r="BO17" s="7">
        <f>IF(ISBLANK($BF17),"",VLOOKUP($BF17,HEC[#All],2,FALSE))</f>
        <v>3</v>
      </c>
      <c r="BP17" s="5" t="str">
        <f>IF(ISBLANK($BG17),"",VLOOKUP($BG17,AERES[#All],2,FALSE))</f>
        <v/>
      </c>
      <c r="BQ17" s="92" t="str">
        <f>IF(ISBLANK($BH17),"",VLOOKUP($BH17,ABDC[#All],2,FALSE))</f>
        <v/>
      </c>
      <c r="BR17" s="5">
        <f>IF(ISBLANK($BI17),"",VLOOKUP($BI17,VHB[#All],2,FALSE))</f>
        <v>4</v>
      </c>
      <c r="BS17" s="5" t="str">
        <f>IF(ISBLANK($BK17),"",VLOOKUP($BK17,UQ[#All],2,FALSE))</f>
        <v/>
      </c>
      <c r="BT17" s="5" t="str">
        <f>IF(ISBLANK($BL17),"",VLOOKUP($BL17,FNEG[#All],2,FALSE))</f>
        <v/>
      </c>
      <c r="BU17" s="5" t="str">
        <f>IF(ISBLANK($BM17),"",VLOOKUP($BM17,ABS[#All],2,FALSE))</f>
        <v/>
      </c>
      <c r="BV17" s="8" t="str">
        <f>IF(ISBLANK($BN17),"",VLOOKUP($BN17,CNRS[#All],2,FALSE))</f>
        <v/>
      </c>
    </row>
    <row r="18" spans="1:74" x14ac:dyDescent="0.25">
      <c r="A18" s="76" t="s">
        <v>1142</v>
      </c>
      <c r="B18" s="11" t="s">
        <v>1414</v>
      </c>
      <c r="C18" s="782" t="s">
        <v>237</v>
      </c>
      <c r="D18" s="11" t="s">
        <v>885</v>
      </c>
      <c r="E18" s="59">
        <f t="shared" si="0"/>
        <v>12</v>
      </c>
      <c r="F18" s="59">
        <f t="shared" si="1"/>
        <v>6</v>
      </c>
      <c r="G18" s="65">
        <f t="shared" si="2"/>
        <v>31.193570667995328</v>
      </c>
      <c r="H18" s="98" t="b">
        <f t="shared" si="3"/>
        <v>0</v>
      </c>
      <c r="I18" s="108">
        <f t="shared" si="4"/>
        <v>10000</v>
      </c>
      <c r="J18" s="108">
        <f t="shared" si="4"/>
        <v>10000</v>
      </c>
      <c r="K18" s="108">
        <f t="shared" si="4"/>
        <v>10000</v>
      </c>
      <c r="L18" s="108">
        <f t="shared" si="4"/>
        <v>10000</v>
      </c>
      <c r="M18" s="108">
        <f t="shared" si="4"/>
        <v>10000</v>
      </c>
      <c r="N18" s="108">
        <f t="shared" si="4"/>
        <v>10000</v>
      </c>
      <c r="O18" s="98" t="b">
        <f t="shared" si="5"/>
        <v>0</v>
      </c>
      <c r="P18" s="59">
        <f t="shared" si="6"/>
        <v>2</v>
      </c>
      <c r="Q18" s="59">
        <f t="shared" si="7"/>
        <v>4</v>
      </c>
      <c r="R18" s="149">
        <f t="shared" si="14"/>
        <v>59.03821576173987</v>
      </c>
      <c r="S18" s="66">
        <f t="shared" si="8"/>
        <v>56.281313951886261</v>
      </c>
      <c r="T18" s="65">
        <f t="shared" si="15"/>
        <v>60.416666666666671</v>
      </c>
      <c r="U18" s="62">
        <f t="shared" si="16"/>
        <v>49.644444444444446</v>
      </c>
      <c r="V18" s="62" t="b">
        <f t="shared" si="9"/>
        <v>0</v>
      </c>
      <c r="W18" s="143">
        <f t="shared" si="10"/>
        <v>59.03821576173987</v>
      </c>
      <c r="X18" s="66" t="str">
        <f t="shared" si="11"/>
        <v/>
      </c>
      <c r="Y18" s="62" t="str">
        <f t="shared" si="11"/>
        <v/>
      </c>
      <c r="Z18" s="62" t="str">
        <f t="shared" si="11"/>
        <v/>
      </c>
      <c r="AA18" s="62" t="str">
        <f t="shared" si="11"/>
        <v/>
      </c>
      <c r="AB18" s="62">
        <f t="shared" si="11"/>
        <v>16.761428246531725</v>
      </c>
      <c r="AC18" s="65">
        <f t="shared" si="12"/>
        <v>95.801199657240801</v>
      </c>
      <c r="AD18" s="62" t="str">
        <f t="shared" si="13"/>
        <v/>
      </c>
      <c r="AE18" s="62" t="str">
        <f t="shared" si="13"/>
        <v/>
      </c>
      <c r="AF18" s="62" t="str">
        <f t="shared" si="13"/>
        <v/>
      </c>
      <c r="AG18" s="62" t="str">
        <f t="shared" si="13"/>
        <v/>
      </c>
      <c r="AH18" s="62">
        <f t="shared" si="13"/>
        <v>12.5</v>
      </c>
      <c r="AI18" s="62">
        <f t="shared" si="13"/>
        <v>43.7</v>
      </c>
      <c r="AJ18" s="66">
        <f>IF(VLOOKUP(TRUE,$V$2:$AY$28,COUNTA($V$1:AR$1),FALSE)="",AR18,IF(AR18="","",(AR18/VLOOKUP(TRUE,$V$2:$AY$28,COUNTA($V$1:AR$1),FALSE))*100))</f>
        <v>75</v>
      </c>
      <c r="AK18" s="62" t="str">
        <f>IF(VLOOKUP(TRUE,$V$2:$AY$28,COUNTA($V$1:AS$1),FALSE)="",AS18,IF(AS18="","",(AS18/VLOOKUP(TRUE,$V$2:$AY$28,COUNTA($V$1:AS$1),FALSE))*100))</f>
        <v/>
      </c>
      <c r="AL18" s="62" t="str">
        <f>IF(VLOOKUP(TRUE,$V$2:$AY$28,COUNTA($V$1:AT$1),FALSE)="",AT18,IF(AT18="","",(AT18/VLOOKUP(TRUE,$V$2:$AY$28,COUNTA($V$1:AT$1),FALSE))*100))</f>
        <v/>
      </c>
      <c r="AM18" s="62" t="str">
        <f>IF(VLOOKUP(TRUE,$V$2:$AY$28,COUNTA($V$1:AU$1),FALSE)="",AU18,IF(AU18="","",(AU18/VLOOKUP(TRUE,$V$2:$AY$28,COUNTA($V$1:AU$1),FALSE))*100))</f>
        <v/>
      </c>
      <c r="AN18" s="62">
        <f>IF(VLOOKUP(TRUE,$V$2:$AY$28,COUNTA($V$1:AV$1),FALSE)="",AV18,IF(AV18="","",(AV18/VLOOKUP(TRUE,$V$2:$AY$28,COUNTA($V$1:AV$1),FALSE))*100))</f>
        <v>75</v>
      </c>
      <c r="AO18" s="62" t="str">
        <f>IF(VLOOKUP(TRUE,$V$2:$AY$28,COUNTA($V$1:AW$1),FALSE)="",AW18,IF(AW18="","",(AW18/VLOOKUP(TRUE,$V$2:$AY$28,COUNTA($V$1:AW$1),FALSE))*100))</f>
        <v/>
      </c>
      <c r="AP18" s="111">
        <f>IF(VLOOKUP(TRUE,$V$2:$AY$28,COUNTA($V$1:AX$1),FALSE)="",AX18,IF(AX18="","",(AX18/VLOOKUP(TRUE,$V$2:$AY$28,COUNTA($V$1:AX$1),FALSE))*100))</f>
        <v>25</v>
      </c>
      <c r="AQ18" s="65">
        <f>IF(VLOOKUP(TRUE,$V$2:$AY$28,COUNTA($V$1:AY$1),FALSE)="",AY18,IF(AY18="","",(AY18/VLOOKUP(TRUE,$V$2:$AY$28,COUNTA($V$1:AY$1),FALSE))*100))</f>
        <v>66.666666666666671</v>
      </c>
      <c r="AR18" s="66">
        <f>IF(BS18="","",BS18*VLOOKUP("UQ",IndexCalc[],3,FALSE))</f>
        <v>75</v>
      </c>
      <c r="AS18" s="62" t="str">
        <f>IF(BT18="","",BT18*VLOOKUP("Fneg",IndexCalc[],3,FALSE))</f>
        <v/>
      </c>
      <c r="AT18" s="62" t="str">
        <f>IF(BU18="","",BU18*VLOOKUP("ABS",IndexCalc[],3,FALSE))</f>
        <v/>
      </c>
      <c r="AU18" s="62" t="str">
        <f>IF(BV18="","",BV18*VLOOKUP("Cnrs",IndexCalc[],3,FALSE))</f>
        <v/>
      </c>
      <c r="AV18" s="62">
        <f>IF(BO18="","",BO18*VLOOKUP("HEC",IndexCalc[],3,FALSE))</f>
        <v>75</v>
      </c>
      <c r="AW18" s="62" t="str">
        <f>IF(BP18="","",BP18*VLOOKUP("Aeres",IndexCalc[],3,FALSE))</f>
        <v/>
      </c>
      <c r="AX18" s="62">
        <f>IF(BQ18="","",BQ18*VLOOKUP("Abdc",IndexCalc[],3,FALSE))</f>
        <v>25</v>
      </c>
      <c r="AY18" s="65">
        <f>IF(BR18="","",BR18*VLOOKUP("Vhb",IndexCalc[],3,FALSE))</f>
        <v>66.666666666666671</v>
      </c>
      <c r="AZ18" s="25"/>
      <c r="BA18" s="16"/>
      <c r="BB18" s="12"/>
      <c r="BC18" s="25"/>
      <c r="BD18" s="25">
        <v>0.73699999999999999</v>
      </c>
      <c r="BE18" s="83">
        <v>2.2360000000000002</v>
      </c>
      <c r="BF18" s="18" t="s">
        <v>134</v>
      </c>
      <c r="BG18" s="12"/>
      <c r="BH18" s="181" t="s">
        <v>135</v>
      </c>
      <c r="BI18" s="12" t="s">
        <v>133</v>
      </c>
      <c r="BJ18" s="19" t="s">
        <v>298</v>
      </c>
      <c r="BK18" s="18">
        <v>2</v>
      </c>
      <c r="BL18" s="12"/>
      <c r="BM18" s="12"/>
      <c r="BN18" s="12"/>
      <c r="BO18" s="7">
        <f>IF(ISBLANK($BF18),"",VLOOKUP($BF18,HEC[#All],2,FALSE))</f>
        <v>3</v>
      </c>
      <c r="BP18" s="5" t="str">
        <f>IF(ISBLANK($BG18),"",VLOOKUP($BG18,AERES[#All],2,FALSE))</f>
        <v/>
      </c>
      <c r="BQ18" s="92">
        <f>IF(ISBLANK($BH18),"",VLOOKUP($BH18,ABDC[#All],2,FALSE))</f>
        <v>1</v>
      </c>
      <c r="BR18" s="5">
        <f>IF(ISBLANK($BI18),"",VLOOKUP($BI18,VHB[#All],2,FALSE))</f>
        <v>4</v>
      </c>
      <c r="BS18" s="5">
        <f>IF(ISBLANK($BK18),"",VLOOKUP($BK18,UQ[#All],2,FALSE))</f>
        <v>3</v>
      </c>
      <c r="BT18" s="5" t="str">
        <f>IF(ISBLANK($BL18),"",VLOOKUP($BL18,FNEG[#All],2,FALSE))</f>
        <v/>
      </c>
      <c r="BU18" s="5" t="str">
        <f>IF(ISBLANK($BM18),"",VLOOKUP($BM18,ABS[#All],2,FALSE))</f>
        <v/>
      </c>
      <c r="BV18" s="8" t="str">
        <f>IF(ISBLANK($BN18),"",VLOOKUP($BN18,CNRS[#All],2,FALSE))</f>
        <v/>
      </c>
    </row>
    <row r="19" spans="1:74" x14ac:dyDescent="0.25">
      <c r="A19" s="76"/>
      <c r="B19" s="11"/>
      <c r="C19" s="782" t="s">
        <v>238</v>
      </c>
      <c r="D19" s="11" t="s">
        <v>885</v>
      </c>
      <c r="E19" s="59" t="str">
        <f t="shared" si="0"/>
        <v/>
      </c>
      <c r="F19" s="59">
        <f t="shared" si="1"/>
        <v>0</v>
      </c>
      <c r="G19" s="65" t="str">
        <f t="shared" si="2"/>
        <v/>
      </c>
      <c r="H19" s="98" t="b">
        <f t="shared" si="3"/>
        <v>0</v>
      </c>
      <c r="I19" s="108">
        <f t="shared" si="4"/>
        <v>10000</v>
      </c>
      <c r="J19" s="108">
        <f t="shared" si="4"/>
        <v>10000</v>
      </c>
      <c r="K19" s="108">
        <f t="shared" si="4"/>
        <v>10000</v>
      </c>
      <c r="L19" s="108">
        <f t="shared" si="4"/>
        <v>10000</v>
      </c>
      <c r="M19" s="108">
        <f t="shared" si="4"/>
        <v>10000</v>
      </c>
      <c r="N19" s="108">
        <f t="shared" si="4"/>
        <v>10000</v>
      </c>
      <c r="O19" s="98" t="b">
        <f t="shared" si="5"/>
        <v>0</v>
      </c>
      <c r="P19" s="59">
        <f t="shared" si="6"/>
        <v>0</v>
      </c>
      <c r="Q19" s="59">
        <f t="shared" si="7"/>
        <v>0</v>
      </c>
      <c r="R19" s="149">
        <f t="shared" si="14"/>
        <v>0</v>
      </c>
      <c r="S19" s="66">
        <f t="shared" si="8"/>
        <v>0</v>
      </c>
      <c r="T19" s="65">
        <f t="shared" si="15"/>
        <v>0</v>
      </c>
      <c r="U19" s="62" t="str">
        <f t="shared" si="16"/>
        <v/>
      </c>
      <c r="V19" s="62" t="b">
        <f t="shared" si="9"/>
        <v>0</v>
      </c>
      <c r="W19" s="143">
        <f t="shared" si="10"/>
        <v>0</v>
      </c>
      <c r="X19" s="66" t="str">
        <f t="shared" si="11"/>
        <v/>
      </c>
      <c r="Y19" s="62" t="str">
        <f t="shared" si="11"/>
        <v/>
      </c>
      <c r="Z19" s="62" t="str">
        <f t="shared" si="11"/>
        <v/>
      </c>
      <c r="AA19" s="62" t="str">
        <f t="shared" si="11"/>
        <v/>
      </c>
      <c r="AB19" s="62" t="str">
        <f t="shared" si="11"/>
        <v/>
      </c>
      <c r="AC19" s="65" t="str">
        <f t="shared" si="12"/>
        <v/>
      </c>
      <c r="AD19" s="62" t="str">
        <f t="shared" si="13"/>
        <v/>
      </c>
      <c r="AE19" s="62" t="str">
        <f t="shared" si="13"/>
        <v/>
      </c>
      <c r="AF19" s="62" t="str">
        <f t="shared" si="13"/>
        <v/>
      </c>
      <c r="AG19" s="62" t="str">
        <f t="shared" si="13"/>
        <v/>
      </c>
      <c r="AH19" s="62" t="str">
        <f t="shared" si="13"/>
        <v/>
      </c>
      <c r="AI19" s="62" t="str">
        <f t="shared" si="13"/>
        <v/>
      </c>
      <c r="AJ19" s="66" t="str">
        <f>IF(VLOOKUP(TRUE,$V$2:$AY$28,COUNTA($V$1:AR$1),FALSE)="",AR19,IF(AR19="","",(AR19/VLOOKUP(TRUE,$V$2:$AY$28,COUNTA($V$1:AR$1),FALSE))*100))</f>
        <v/>
      </c>
      <c r="AK19" s="62" t="str">
        <f>IF(VLOOKUP(TRUE,$V$2:$AY$28,COUNTA($V$1:AS$1),FALSE)="",AS19,IF(AS19="","",(AS19/VLOOKUP(TRUE,$V$2:$AY$28,COUNTA($V$1:AS$1),FALSE))*100))</f>
        <v/>
      </c>
      <c r="AL19" s="62" t="str">
        <f>IF(VLOOKUP(TRUE,$V$2:$AY$28,COUNTA($V$1:AT$1),FALSE)="",AT19,IF(AT19="","",(AT19/VLOOKUP(TRUE,$V$2:$AY$28,COUNTA($V$1:AT$1),FALSE))*100))</f>
        <v/>
      </c>
      <c r="AM19" s="62" t="str">
        <f>IF(VLOOKUP(TRUE,$V$2:$AY$28,COUNTA($V$1:AU$1),FALSE)="",AU19,IF(AU19="","",(AU19/VLOOKUP(TRUE,$V$2:$AY$28,COUNTA($V$1:AU$1),FALSE))*100))</f>
        <v/>
      </c>
      <c r="AN19" s="62" t="str">
        <f>IF(VLOOKUP(TRUE,$V$2:$AY$28,COUNTA($V$1:AV$1),FALSE)="",AV19,IF(AV19="","",(AV19/VLOOKUP(TRUE,$V$2:$AY$28,COUNTA($V$1:AV$1),FALSE))*100))</f>
        <v/>
      </c>
      <c r="AO19" s="62" t="str">
        <f>IF(VLOOKUP(TRUE,$V$2:$AY$28,COUNTA($V$1:AW$1),FALSE)="",AW19,IF(AW19="","",(AW19/VLOOKUP(TRUE,$V$2:$AY$28,COUNTA($V$1:AW$1),FALSE))*100))</f>
        <v/>
      </c>
      <c r="AP19" s="111" t="str">
        <f>IF(VLOOKUP(TRUE,$V$2:$AY$28,COUNTA($V$1:AX$1),FALSE)="",AX19,IF(AX19="","",(AX19/VLOOKUP(TRUE,$V$2:$AY$28,COUNTA($V$1:AX$1),FALSE))*100))</f>
        <v/>
      </c>
      <c r="AQ19" s="65" t="str">
        <f>IF(VLOOKUP(TRUE,$V$2:$AY$28,COUNTA($V$1:AY$1),FALSE)="",AY19,IF(AY19="","",(AY19/VLOOKUP(TRUE,$V$2:$AY$28,COUNTA($V$1:AY$1),FALSE))*100))</f>
        <v/>
      </c>
      <c r="AR19" s="66" t="str">
        <f>IF(BS19="","",BS19*VLOOKUP("UQ",IndexCalc[],3,FALSE))</f>
        <v/>
      </c>
      <c r="AS19" s="62" t="str">
        <f>IF(BT19="","",BT19*VLOOKUP("Fneg",IndexCalc[],3,FALSE))</f>
        <v/>
      </c>
      <c r="AT19" s="62" t="str">
        <f>IF(BU19="","",BU19*VLOOKUP("ABS",IndexCalc[],3,FALSE))</f>
        <v/>
      </c>
      <c r="AU19" s="62" t="str">
        <f>IF(BV19="","",BV19*VLOOKUP("Cnrs",IndexCalc[],3,FALSE))</f>
        <v/>
      </c>
      <c r="AV19" s="62" t="str">
        <f>IF(BO19="","",BO19*VLOOKUP("HEC",IndexCalc[],3,FALSE))</f>
        <v/>
      </c>
      <c r="AW19" s="62" t="str">
        <f>IF(BP19="","",BP19*VLOOKUP("Aeres",IndexCalc[],3,FALSE))</f>
        <v/>
      </c>
      <c r="AX19" s="62" t="str">
        <f>IF(BQ19="","",BQ19*VLOOKUP("Abdc",IndexCalc[],3,FALSE))</f>
        <v/>
      </c>
      <c r="AY19" s="65" t="str">
        <f>IF(BR19="","",BR19*VLOOKUP("Vhb",IndexCalc[],3,FALSE))</f>
        <v/>
      </c>
      <c r="AZ19" s="25"/>
      <c r="BA19" s="16"/>
      <c r="BB19" s="12"/>
      <c r="BC19" s="25"/>
      <c r="BD19" s="25"/>
      <c r="BE19" s="83"/>
      <c r="BF19" s="18"/>
      <c r="BG19" s="12"/>
      <c r="BH19" s="181"/>
      <c r="BI19" s="12"/>
      <c r="BJ19" s="19"/>
      <c r="BK19" s="18"/>
      <c r="BL19" s="12"/>
      <c r="BM19" s="12"/>
      <c r="BN19" s="12"/>
      <c r="BO19" s="7" t="str">
        <f>IF(ISBLANK($BF19),"",VLOOKUP($BF19,HEC[#All],2,FALSE))</f>
        <v/>
      </c>
      <c r="BP19" s="5" t="str">
        <f>IF(ISBLANK($BG19),"",VLOOKUP($BG19,AERES[#All],2,FALSE))</f>
        <v/>
      </c>
      <c r="BQ19" s="92" t="str">
        <f>IF(ISBLANK($BH19),"",VLOOKUP($BH19,ABDC[#All],2,FALSE))</f>
        <v/>
      </c>
      <c r="BR19" s="5" t="str">
        <f>IF(ISBLANK($BI19),"",VLOOKUP($BI19,VHB[#All],2,FALSE))</f>
        <v/>
      </c>
      <c r="BS19" s="5" t="str">
        <f>IF(ISBLANK($BK19),"",VLOOKUP($BK19,UQ[#All],2,FALSE))</f>
        <v/>
      </c>
      <c r="BT19" s="5" t="str">
        <f>IF(ISBLANK($BL19),"",VLOOKUP($BL19,FNEG[#All],2,FALSE))</f>
        <v/>
      </c>
      <c r="BU19" s="5" t="str">
        <f>IF(ISBLANK($BM19),"",VLOOKUP($BM19,ABS[#All],2,FALSE))</f>
        <v/>
      </c>
      <c r="BV19" s="8" t="str">
        <f>IF(ISBLANK($BN19),"",VLOOKUP($BN19,CNRS[#All],2,FALSE))</f>
        <v/>
      </c>
    </row>
    <row r="20" spans="1:74" x14ac:dyDescent="0.25">
      <c r="A20" s="76"/>
      <c r="B20" s="11"/>
      <c r="C20" s="782" t="s">
        <v>239</v>
      </c>
      <c r="D20" s="11" t="s">
        <v>885</v>
      </c>
      <c r="E20" s="59" t="str">
        <f t="shared" si="0"/>
        <v/>
      </c>
      <c r="F20" s="59">
        <f t="shared" si="1"/>
        <v>0</v>
      </c>
      <c r="G20" s="65" t="str">
        <f t="shared" si="2"/>
        <v/>
      </c>
      <c r="H20" s="98" t="b">
        <f t="shared" si="3"/>
        <v>0</v>
      </c>
      <c r="I20" s="108">
        <f t="shared" si="4"/>
        <v>10000</v>
      </c>
      <c r="J20" s="108">
        <f t="shared" si="4"/>
        <v>10000</v>
      </c>
      <c r="K20" s="108">
        <f t="shared" si="4"/>
        <v>10000</v>
      </c>
      <c r="L20" s="108">
        <f t="shared" si="4"/>
        <v>10000</v>
      </c>
      <c r="M20" s="108">
        <f t="shared" si="4"/>
        <v>10000</v>
      </c>
      <c r="N20" s="108">
        <f t="shared" si="4"/>
        <v>10000</v>
      </c>
      <c r="O20" s="98" t="b">
        <f t="shared" si="5"/>
        <v>0</v>
      </c>
      <c r="P20" s="59">
        <f t="shared" si="6"/>
        <v>0</v>
      </c>
      <c r="Q20" s="59">
        <f t="shared" si="7"/>
        <v>0</v>
      </c>
      <c r="R20" s="149">
        <f t="shared" si="14"/>
        <v>0</v>
      </c>
      <c r="S20" s="66">
        <f t="shared" si="8"/>
        <v>0</v>
      </c>
      <c r="T20" s="65">
        <f t="shared" si="15"/>
        <v>0</v>
      </c>
      <c r="U20" s="62" t="str">
        <f t="shared" si="16"/>
        <v/>
      </c>
      <c r="V20" s="62" t="b">
        <f t="shared" si="9"/>
        <v>0</v>
      </c>
      <c r="W20" s="143">
        <f t="shared" si="10"/>
        <v>0</v>
      </c>
      <c r="X20" s="66" t="str">
        <f t="shared" si="11"/>
        <v/>
      </c>
      <c r="Y20" s="62" t="str">
        <f t="shared" si="11"/>
        <v/>
      </c>
      <c r="Z20" s="62" t="str">
        <f t="shared" si="11"/>
        <v/>
      </c>
      <c r="AA20" s="62" t="str">
        <f t="shared" si="11"/>
        <v/>
      </c>
      <c r="AB20" s="62" t="str">
        <f t="shared" si="11"/>
        <v/>
      </c>
      <c r="AC20" s="65" t="str">
        <f t="shared" si="12"/>
        <v/>
      </c>
      <c r="AD20" s="62" t="str">
        <f t="shared" si="13"/>
        <v/>
      </c>
      <c r="AE20" s="62" t="str">
        <f t="shared" si="13"/>
        <v/>
      </c>
      <c r="AF20" s="62" t="str">
        <f t="shared" si="13"/>
        <v/>
      </c>
      <c r="AG20" s="62" t="str">
        <f t="shared" si="13"/>
        <v/>
      </c>
      <c r="AH20" s="62" t="str">
        <f t="shared" si="13"/>
        <v/>
      </c>
      <c r="AI20" s="62" t="str">
        <f t="shared" si="13"/>
        <v/>
      </c>
      <c r="AJ20" s="66" t="str">
        <f>IF(VLOOKUP(TRUE,$V$2:$AY$28,COUNTA($V$1:AR$1),FALSE)="",AR20,IF(AR20="","",(AR20/VLOOKUP(TRUE,$V$2:$AY$28,COUNTA($V$1:AR$1),FALSE))*100))</f>
        <v/>
      </c>
      <c r="AK20" s="62" t="str">
        <f>IF(VLOOKUP(TRUE,$V$2:$AY$28,COUNTA($V$1:AS$1),FALSE)="",AS20,IF(AS20="","",(AS20/VLOOKUP(TRUE,$V$2:$AY$28,COUNTA($V$1:AS$1),FALSE))*100))</f>
        <v/>
      </c>
      <c r="AL20" s="62" t="str">
        <f>IF(VLOOKUP(TRUE,$V$2:$AY$28,COUNTA($V$1:AT$1),FALSE)="",AT20,IF(AT20="","",(AT20/VLOOKUP(TRUE,$V$2:$AY$28,COUNTA($V$1:AT$1),FALSE))*100))</f>
        <v/>
      </c>
      <c r="AM20" s="62" t="str">
        <f>IF(VLOOKUP(TRUE,$V$2:$AY$28,COUNTA($V$1:AU$1),FALSE)="",AU20,IF(AU20="","",(AU20/VLOOKUP(TRUE,$V$2:$AY$28,COUNTA($V$1:AU$1),FALSE))*100))</f>
        <v/>
      </c>
      <c r="AN20" s="62" t="str">
        <f>IF(VLOOKUP(TRUE,$V$2:$AY$28,COUNTA($V$1:AV$1),FALSE)="",AV20,IF(AV20="","",(AV20/VLOOKUP(TRUE,$V$2:$AY$28,COUNTA($V$1:AV$1),FALSE))*100))</f>
        <v/>
      </c>
      <c r="AO20" s="62" t="str">
        <f>IF(VLOOKUP(TRUE,$V$2:$AY$28,COUNTA($V$1:AW$1),FALSE)="",AW20,IF(AW20="","",(AW20/VLOOKUP(TRUE,$V$2:$AY$28,COUNTA($V$1:AW$1),FALSE))*100))</f>
        <v/>
      </c>
      <c r="AP20" s="111" t="str">
        <f>IF(VLOOKUP(TRUE,$V$2:$AY$28,COUNTA($V$1:AX$1),FALSE)="",AX20,IF(AX20="","",(AX20/VLOOKUP(TRUE,$V$2:$AY$28,COUNTA($V$1:AX$1),FALSE))*100))</f>
        <v/>
      </c>
      <c r="AQ20" s="65" t="str">
        <f>IF(VLOOKUP(TRUE,$V$2:$AY$28,COUNTA($V$1:AY$1),FALSE)="",AY20,IF(AY20="","",(AY20/VLOOKUP(TRUE,$V$2:$AY$28,COUNTA($V$1:AY$1),FALSE))*100))</f>
        <v/>
      </c>
      <c r="AR20" s="66" t="str">
        <f>IF(BS20="","",BS20*VLOOKUP("UQ",IndexCalc[],3,FALSE))</f>
        <v/>
      </c>
      <c r="AS20" s="62" t="str">
        <f>IF(BT20="","",BT20*VLOOKUP("Fneg",IndexCalc[],3,FALSE))</f>
        <v/>
      </c>
      <c r="AT20" s="62" t="str">
        <f>IF(BU20="","",BU20*VLOOKUP("ABS",IndexCalc[],3,FALSE))</f>
        <v/>
      </c>
      <c r="AU20" s="62" t="str">
        <f>IF(BV20="","",BV20*VLOOKUP("Cnrs",IndexCalc[],3,FALSE))</f>
        <v/>
      </c>
      <c r="AV20" s="62" t="str">
        <f>IF(BO20="","",BO20*VLOOKUP("HEC",IndexCalc[],3,FALSE))</f>
        <v/>
      </c>
      <c r="AW20" s="62" t="str">
        <f>IF(BP20="","",BP20*VLOOKUP("Aeres",IndexCalc[],3,FALSE))</f>
        <v/>
      </c>
      <c r="AX20" s="62" t="str">
        <f>IF(BQ20="","",BQ20*VLOOKUP("Abdc",IndexCalc[],3,FALSE))</f>
        <v/>
      </c>
      <c r="AY20" s="65" t="str">
        <f>IF(BR20="","",BR20*VLOOKUP("Vhb",IndexCalc[],3,FALSE))</f>
        <v/>
      </c>
      <c r="AZ20" s="25"/>
      <c r="BA20" s="16"/>
      <c r="BB20" s="12"/>
      <c r="BC20" s="25"/>
      <c r="BD20" s="25"/>
      <c r="BE20" s="83"/>
      <c r="BF20" s="18"/>
      <c r="BG20" s="12"/>
      <c r="BH20" s="181"/>
      <c r="BI20" s="12"/>
      <c r="BJ20" s="19"/>
      <c r="BK20" s="18"/>
      <c r="BL20" s="12"/>
      <c r="BM20" s="12"/>
      <c r="BN20" s="12"/>
      <c r="BO20" s="7" t="str">
        <f>IF(ISBLANK($BF20),"",VLOOKUP($BF20,HEC[#All],2,FALSE))</f>
        <v/>
      </c>
      <c r="BP20" s="5" t="str">
        <f>IF(ISBLANK($BG20),"",VLOOKUP($BG20,AERES[#All],2,FALSE))</f>
        <v/>
      </c>
      <c r="BQ20" s="92" t="str">
        <f>IF(ISBLANK($BH20),"",VLOOKUP($BH20,ABDC[#All],2,FALSE))</f>
        <v/>
      </c>
      <c r="BR20" s="5" t="str">
        <f>IF(ISBLANK($BI20),"",VLOOKUP($BI20,VHB[#All],2,FALSE))</f>
        <v/>
      </c>
      <c r="BS20" s="5" t="str">
        <f>IF(ISBLANK($BK20),"",VLOOKUP($BK20,UQ[#All],2,FALSE))</f>
        <v/>
      </c>
      <c r="BT20" s="5" t="str">
        <f>IF(ISBLANK($BL20),"",VLOOKUP($BL20,FNEG[#All],2,FALSE))</f>
        <v/>
      </c>
      <c r="BU20" s="5" t="str">
        <f>IF(ISBLANK($BM20),"",VLOOKUP($BM20,ABS[#All],2,FALSE))</f>
        <v/>
      </c>
      <c r="BV20" s="8" t="str">
        <f>IF(ISBLANK($BN20),"",VLOOKUP($BN20,CNRS[#All],2,FALSE))</f>
        <v/>
      </c>
    </row>
    <row r="21" spans="1:74" x14ac:dyDescent="0.25">
      <c r="A21" s="76"/>
      <c r="B21" s="11"/>
      <c r="C21" s="782" t="s">
        <v>240</v>
      </c>
      <c r="D21" s="11" t="s">
        <v>885</v>
      </c>
      <c r="E21" s="59" t="str">
        <f t="shared" si="0"/>
        <v/>
      </c>
      <c r="F21" s="59">
        <f t="shared" si="1"/>
        <v>0</v>
      </c>
      <c r="G21" s="65" t="str">
        <f t="shared" si="2"/>
        <v/>
      </c>
      <c r="H21" s="98" t="b">
        <f t="shared" si="3"/>
        <v>0</v>
      </c>
      <c r="I21" s="108">
        <f t="shared" si="4"/>
        <v>10000</v>
      </c>
      <c r="J21" s="108">
        <f t="shared" si="4"/>
        <v>10000</v>
      </c>
      <c r="K21" s="108">
        <f t="shared" si="4"/>
        <v>10000</v>
      </c>
      <c r="L21" s="108">
        <f t="shared" si="4"/>
        <v>10000</v>
      </c>
      <c r="M21" s="108">
        <f t="shared" si="4"/>
        <v>10000</v>
      </c>
      <c r="N21" s="108">
        <f t="shared" si="4"/>
        <v>10000</v>
      </c>
      <c r="O21" s="98" t="b">
        <f t="shared" si="5"/>
        <v>0</v>
      </c>
      <c r="P21" s="59">
        <f t="shared" si="6"/>
        <v>0</v>
      </c>
      <c r="Q21" s="59">
        <f t="shared" si="7"/>
        <v>0</v>
      </c>
      <c r="R21" s="149">
        <f t="shared" si="14"/>
        <v>0</v>
      </c>
      <c r="S21" s="66">
        <f t="shared" si="8"/>
        <v>0</v>
      </c>
      <c r="T21" s="65">
        <f t="shared" si="15"/>
        <v>0</v>
      </c>
      <c r="U21" s="62" t="str">
        <f t="shared" si="16"/>
        <v/>
      </c>
      <c r="V21" s="62" t="b">
        <f t="shared" si="9"/>
        <v>0</v>
      </c>
      <c r="W21" s="143">
        <f t="shared" si="10"/>
        <v>0</v>
      </c>
      <c r="X21" s="66" t="str">
        <f t="shared" si="11"/>
        <v/>
      </c>
      <c r="Y21" s="62" t="str">
        <f t="shared" si="11"/>
        <v/>
      </c>
      <c r="Z21" s="62" t="str">
        <f t="shared" si="11"/>
        <v/>
      </c>
      <c r="AA21" s="62" t="str">
        <f t="shared" si="11"/>
        <v/>
      </c>
      <c r="AB21" s="62" t="str">
        <f t="shared" si="11"/>
        <v/>
      </c>
      <c r="AC21" s="65" t="str">
        <f t="shared" si="12"/>
        <v/>
      </c>
      <c r="AD21" s="62" t="str">
        <f t="shared" si="13"/>
        <v/>
      </c>
      <c r="AE21" s="62" t="str">
        <f t="shared" si="13"/>
        <v/>
      </c>
      <c r="AF21" s="62" t="str">
        <f t="shared" si="13"/>
        <v/>
      </c>
      <c r="AG21" s="62" t="str">
        <f t="shared" si="13"/>
        <v/>
      </c>
      <c r="AH21" s="62" t="str">
        <f t="shared" si="13"/>
        <v/>
      </c>
      <c r="AI21" s="62" t="str">
        <f t="shared" si="13"/>
        <v/>
      </c>
      <c r="AJ21" s="66" t="str">
        <f>IF(VLOOKUP(TRUE,$V$2:$AY$28,COUNTA($V$1:AR$1),FALSE)="",AR21,IF(AR21="","",(AR21/VLOOKUP(TRUE,$V$2:$AY$28,COUNTA($V$1:AR$1),FALSE))*100))</f>
        <v/>
      </c>
      <c r="AK21" s="62" t="str">
        <f>IF(VLOOKUP(TRUE,$V$2:$AY$28,COUNTA($V$1:AS$1),FALSE)="",AS21,IF(AS21="","",(AS21/VLOOKUP(TRUE,$V$2:$AY$28,COUNTA($V$1:AS$1),FALSE))*100))</f>
        <v/>
      </c>
      <c r="AL21" s="62" t="str">
        <f>IF(VLOOKUP(TRUE,$V$2:$AY$28,COUNTA($V$1:AT$1),FALSE)="",AT21,IF(AT21="","",(AT21/VLOOKUP(TRUE,$V$2:$AY$28,COUNTA($V$1:AT$1),FALSE))*100))</f>
        <v/>
      </c>
      <c r="AM21" s="62" t="str">
        <f>IF(VLOOKUP(TRUE,$V$2:$AY$28,COUNTA($V$1:AU$1),FALSE)="",AU21,IF(AU21="","",(AU21/VLOOKUP(TRUE,$V$2:$AY$28,COUNTA($V$1:AU$1),FALSE))*100))</f>
        <v/>
      </c>
      <c r="AN21" s="62" t="str">
        <f>IF(VLOOKUP(TRUE,$V$2:$AY$28,COUNTA($V$1:AV$1),FALSE)="",AV21,IF(AV21="","",(AV21/VLOOKUP(TRUE,$V$2:$AY$28,COUNTA($V$1:AV$1),FALSE))*100))</f>
        <v/>
      </c>
      <c r="AO21" s="62" t="str">
        <f>IF(VLOOKUP(TRUE,$V$2:$AY$28,COUNTA($V$1:AW$1),FALSE)="",AW21,IF(AW21="","",(AW21/VLOOKUP(TRUE,$V$2:$AY$28,COUNTA($V$1:AW$1),FALSE))*100))</f>
        <v/>
      </c>
      <c r="AP21" s="111" t="str">
        <f>IF(VLOOKUP(TRUE,$V$2:$AY$28,COUNTA($V$1:AX$1),FALSE)="",AX21,IF(AX21="","",(AX21/VLOOKUP(TRUE,$V$2:$AY$28,COUNTA($V$1:AX$1),FALSE))*100))</f>
        <v/>
      </c>
      <c r="AQ21" s="65" t="str">
        <f>IF(VLOOKUP(TRUE,$V$2:$AY$28,COUNTA($V$1:AY$1),FALSE)="",AY21,IF(AY21="","",(AY21/VLOOKUP(TRUE,$V$2:$AY$28,COUNTA($V$1:AY$1),FALSE))*100))</f>
        <v/>
      </c>
      <c r="AR21" s="66" t="str">
        <f>IF(BS21="","",BS21*VLOOKUP("UQ",IndexCalc[],3,FALSE))</f>
        <v/>
      </c>
      <c r="AS21" s="62" t="str">
        <f>IF(BT21="","",BT21*VLOOKUP("Fneg",IndexCalc[],3,FALSE))</f>
        <v/>
      </c>
      <c r="AT21" s="62" t="str">
        <f>IF(BU21="","",BU21*VLOOKUP("ABS",IndexCalc[],3,FALSE))</f>
        <v/>
      </c>
      <c r="AU21" s="62" t="str">
        <f>IF(BV21="","",BV21*VLOOKUP("Cnrs",IndexCalc[],3,FALSE))</f>
        <v/>
      </c>
      <c r="AV21" s="62" t="str">
        <f>IF(BO21="","",BO21*VLOOKUP("HEC",IndexCalc[],3,FALSE))</f>
        <v/>
      </c>
      <c r="AW21" s="62" t="str">
        <f>IF(BP21="","",BP21*VLOOKUP("Aeres",IndexCalc[],3,FALSE))</f>
        <v/>
      </c>
      <c r="AX21" s="62" t="str">
        <f>IF(BQ21="","",BQ21*VLOOKUP("Abdc",IndexCalc[],3,FALSE))</f>
        <v/>
      </c>
      <c r="AY21" s="65" t="str">
        <f>IF(BR21="","",BR21*VLOOKUP("Vhb",IndexCalc[],3,FALSE))</f>
        <v/>
      </c>
      <c r="AZ21" s="25"/>
      <c r="BA21" s="16"/>
      <c r="BB21" s="12"/>
      <c r="BC21" s="25"/>
      <c r="BD21" s="25"/>
      <c r="BE21" s="83"/>
      <c r="BF21" s="18"/>
      <c r="BG21" s="12"/>
      <c r="BH21" s="181"/>
      <c r="BI21" s="12"/>
      <c r="BJ21" s="19"/>
      <c r="BK21" s="18"/>
      <c r="BL21" s="12"/>
      <c r="BM21" s="12"/>
      <c r="BN21" s="12"/>
      <c r="BO21" s="7" t="str">
        <f>IF(ISBLANK($BF21),"",VLOOKUP($BF21,HEC[#All],2,FALSE))</f>
        <v/>
      </c>
      <c r="BP21" s="5" t="str">
        <f>IF(ISBLANK($BG21),"",VLOOKUP($BG21,AERES[#All],2,FALSE))</f>
        <v/>
      </c>
      <c r="BQ21" s="92" t="str">
        <f>IF(ISBLANK($BH21),"",VLOOKUP($BH21,ABDC[#All],2,FALSE))</f>
        <v/>
      </c>
      <c r="BR21" s="5" t="str">
        <f>IF(ISBLANK($BI21),"",VLOOKUP($BI21,VHB[#All],2,FALSE))</f>
        <v/>
      </c>
      <c r="BS21" s="5" t="str">
        <f>IF(ISBLANK($BK21),"",VLOOKUP($BK21,UQ[#All],2,FALSE))</f>
        <v/>
      </c>
      <c r="BT21" s="5" t="str">
        <f>IF(ISBLANK($BL21),"",VLOOKUP($BL21,FNEG[#All],2,FALSE))</f>
        <v/>
      </c>
      <c r="BU21" s="5" t="str">
        <f>IF(ISBLANK($BM21),"",VLOOKUP($BM21,ABS[#All],2,FALSE))</f>
        <v/>
      </c>
      <c r="BV21" s="8" t="str">
        <f>IF(ISBLANK($BN21),"",VLOOKUP($BN21,CNRS[#All],2,FALSE))</f>
        <v/>
      </c>
    </row>
    <row r="22" spans="1:74" x14ac:dyDescent="0.25">
      <c r="A22" s="76"/>
      <c r="B22" s="11"/>
      <c r="C22" s="782" t="s">
        <v>241</v>
      </c>
      <c r="D22" s="11" t="s">
        <v>885</v>
      </c>
      <c r="E22" s="59" t="str">
        <f t="shared" si="0"/>
        <v/>
      </c>
      <c r="F22" s="59">
        <f t="shared" si="1"/>
        <v>0</v>
      </c>
      <c r="G22" s="65" t="str">
        <f t="shared" si="2"/>
        <v/>
      </c>
      <c r="H22" s="98" t="b">
        <f t="shared" si="3"/>
        <v>0</v>
      </c>
      <c r="I22" s="108">
        <f t="shared" si="4"/>
        <v>10000</v>
      </c>
      <c r="J22" s="108">
        <f t="shared" si="4"/>
        <v>10000</v>
      </c>
      <c r="K22" s="108">
        <f t="shared" si="4"/>
        <v>10000</v>
      </c>
      <c r="L22" s="108">
        <f t="shared" si="4"/>
        <v>10000</v>
      </c>
      <c r="M22" s="108">
        <f t="shared" si="4"/>
        <v>10000</v>
      </c>
      <c r="N22" s="108">
        <f t="shared" si="4"/>
        <v>10000</v>
      </c>
      <c r="O22" s="98" t="b">
        <f t="shared" si="5"/>
        <v>0</v>
      </c>
      <c r="P22" s="59">
        <f t="shared" si="6"/>
        <v>0</v>
      </c>
      <c r="Q22" s="59">
        <f t="shared" si="7"/>
        <v>0</v>
      </c>
      <c r="R22" s="149">
        <f t="shared" si="14"/>
        <v>0</v>
      </c>
      <c r="S22" s="66">
        <f t="shared" si="8"/>
        <v>0</v>
      </c>
      <c r="T22" s="65">
        <f t="shared" si="15"/>
        <v>0</v>
      </c>
      <c r="U22" s="62" t="str">
        <f t="shared" si="16"/>
        <v/>
      </c>
      <c r="V22" s="62" t="b">
        <f t="shared" si="9"/>
        <v>0</v>
      </c>
      <c r="W22" s="143">
        <f t="shared" si="10"/>
        <v>0</v>
      </c>
      <c r="X22" s="66" t="str">
        <f t="shared" si="11"/>
        <v/>
      </c>
      <c r="Y22" s="62" t="str">
        <f t="shared" si="11"/>
        <v/>
      </c>
      <c r="Z22" s="62" t="str">
        <f t="shared" si="11"/>
        <v/>
      </c>
      <c r="AA22" s="62" t="str">
        <f t="shared" si="11"/>
        <v/>
      </c>
      <c r="AB22" s="62" t="str">
        <f t="shared" si="11"/>
        <v/>
      </c>
      <c r="AC22" s="65" t="str">
        <f t="shared" si="12"/>
        <v/>
      </c>
      <c r="AD22" s="62" t="str">
        <f t="shared" si="13"/>
        <v/>
      </c>
      <c r="AE22" s="62" t="str">
        <f t="shared" si="13"/>
        <v/>
      </c>
      <c r="AF22" s="62" t="str">
        <f t="shared" si="13"/>
        <v/>
      </c>
      <c r="AG22" s="62" t="str">
        <f t="shared" si="13"/>
        <v/>
      </c>
      <c r="AH22" s="62" t="str">
        <f t="shared" si="13"/>
        <v/>
      </c>
      <c r="AI22" s="62" t="str">
        <f t="shared" si="13"/>
        <v/>
      </c>
      <c r="AJ22" s="66" t="str">
        <f>IF(VLOOKUP(TRUE,$V$2:$AY$28,COUNTA($V$1:AR$1),FALSE)="",AR22,IF(AR22="","",(AR22/VLOOKUP(TRUE,$V$2:$AY$28,COUNTA($V$1:AR$1),FALSE))*100))</f>
        <v/>
      </c>
      <c r="AK22" s="62" t="str">
        <f>IF(VLOOKUP(TRUE,$V$2:$AY$28,COUNTA($V$1:AS$1),FALSE)="",AS22,IF(AS22="","",(AS22/VLOOKUP(TRUE,$V$2:$AY$28,COUNTA($V$1:AS$1),FALSE))*100))</f>
        <v/>
      </c>
      <c r="AL22" s="62" t="str">
        <f>IF(VLOOKUP(TRUE,$V$2:$AY$28,COUNTA($V$1:AT$1),FALSE)="",AT22,IF(AT22="","",(AT22/VLOOKUP(TRUE,$V$2:$AY$28,COUNTA($V$1:AT$1),FALSE))*100))</f>
        <v/>
      </c>
      <c r="AM22" s="62" t="str">
        <f>IF(VLOOKUP(TRUE,$V$2:$AY$28,COUNTA($V$1:AU$1),FALSE)="",AU22,IF(AU22="","",(AU22/VLOOKUP(TRUE,$V$2:$AY$28,COUNTA($V$1:AU$1),FALSE))*100))</f>
        <v/>
      </c>
      <c r="AN22" s="62" t="str">
        <f>IF(VLOOKUP(TRUE,$V$2:$AY$28,COUNTA($V$1:AV$1),FALSE)="",AV22,IF(AV22="","",(AV22/VLOOKUP(TRUE,$V$2:$AY$28,COUNTA($V$1:AV$1),FALSE))*100))</f>
        <v/>
      </c>
      <c r="AO22" s="62" t="str">
        <f>IF(VLOOKUP(TRUE,$V$2:$AY$28,COUNTA($V$1:AW$1),FALSE)="",AW22,IF(AW22="","",(AW22/VLOOKUP(TRUE,$V$2:$AY$28,COUNTA($V$1:AW$1),FALSE))*100))</f>
        <v/>
      </c>
      <c r="AP22" s="111" t="str">
        <f>IF(VLOOKUP(TRUE,$V$2:$AY$28,COUNTA($V$1:AX$1),FALSE)="",AX22,IF(AX22="","",(AX22/VLOOKUP(TRUE,$V$2:$AY$28,COUNTA($V$1:AX$1),FALSE))*100))</f>
        <v/>
      </c>
      <c r="AQ22" s="65" t="str">
        <f>IF(VLOOKUP(TRUE,$V$2:$AY$28,COUNTA($V$1:AY$1),FALSE)="",AY22,IF(AY22="","",(AY22/VLOOKUP(TRUE,$V$2:$AY$28,COUNTA($V$1:AY$1),FALSE))*100))</f>
        <v/>
      </c>
      <c r="AR22" s="66" t="str">
        <f>IF(BS22="","",BS22*VLOOKUP("UQ",IndexCalc[],3,FALSE))</f>
        <v/>
      </c>
      <c r="AS22" s="62" t="str">
        <f>IF(BT22="","",BT22*VLOOKUP("Fneg",IndexCalc[],3,FALSE))</f>
        <v/>
      </c>
      <c r="AT22" s="62" t="str">
        <f>IF(BU22="","",BU22*VLOOKUP("ABS",IndexCalc[],3,FALSE))</f>
        <v/>
      </c>
      <c r="AU22" s="62" t="str">
        <f>IF(BV22="","",BV22*VLOOKUP("Cnrs",IndexCalc[],3,FALSE))</f>
        <v/>
      </c>
      <c r="AV22" s="62" t="str">
        <f>IF(BO22="","",BO22*VLOOKUP("HEC",IndexCalc[],3,FALSE))</f>
        <v/>
      </c>
      <c r="AW22" s="62" t="str">
        <f>IF(BP22="","",BP22*VLOOKUP("Aeres",IndexCalc[],3,FALSE))</f>
        <v/>
      </c>
      <c r="AX22" s="62" t="str">
        <f>IF(BQ22="","",BQ22*VLOOKUP("Abdc",IndexCalc[],3,FALSE))</f>
        <v/>
      </c>
      <c r="AY22" s="65" t="str">
        <f>IF(BR22="","",BR22*VLOOKUP("Vhb",IndexCalc[],3,FALSE))</f>
        <v/>
      </c>
      <c r="AZ22" s="25"/>
      <c r="BA22" s="16"/>
      <c r="BB22" s="12"/>
      <c r="BC22" s="25"/>
      <c r="BD22" s="25"/>
      <c r="BE22" s="83"/>
      <c r="BF22" s="18"/>
      <c r="BG22" s="12"/>
      <c r="BH22" s="181"/>
      <c r="BI22" s="12"/>
      <c r="BJ22" s="19"/>
      <c r="BK22" s="18"/>
      <c r="BL22" s="12"/>
      <c r="BM22" s="12"/>
      <c r="BN22" s="12"/>
      <c r="BO22" s="7" t="str">
        <f>IF(ISBLANK($BF22),"",VLOOKUP($BF22,HEC[#All],2,FALSE))</f>
        <v/>
      </c>
      <c r="BP22" s="5" t="str">
        <f>IF(ISBLANK($BG22),"",VLOOKUP($BG22,AERES[#All],2,FALSE))</f>
        <v/>
      </c>
      <c r="BQ22" s="92" t="str">
        <f>IF(ISBLANK($BH22),"",VLOOKUP($BH22,ABDC[#All],2,FALSE))</f>
        <v/>
      </c>
      <c r="BR22" s="5" t="str">
        <f>IF(ISBLANK($BI22),"",VLOOKUP($BI22,VHB[#All],2,FALSE))</f>
        <v/>
      </c>
      <c r="BS22" s="5" t="str">
        <f>IF(ISBLANK($BK22),"",VLOOKUP($BK22,UQ[#All],2,FALSE))</f>
        <v/>
      </c>
      <c r="BT22" s="5" t="str">
        <f>IF(ISBLANK($BL22),"",VLOOKUP($BL22,FNEG[#All],2,FALSE))</f>
        <v/>
      </c>
      <c r="BU22" s="5" t="str">
        <f>IF(ISBLANK($BM22),"",VLOOKUP($BM22,ABS[#All],2,FALSE))</f>
        <v/>
      </c>
      <c r="BV22" s="8" t="str">
        <f>IF(ISBLANK($BN22),"",VLOOKUP($BN22,CNRS[#All],2,FALSE))</f>
        <v/>
      </c>
    </row>
    <row r="23" spans="1:74" x14ac:dyDescent="0.25">
      <c r="A23" s="76"/>
      <c r="B23" s="11"/>
      <c r="C23" s="782" t="s">
        <v>242</v>
      </c>
      <c r="D23" s="11" t="s">
        <v>885</v>
      </c>
      <c r="E23" s="59" t="str">
        <f t="shared" si="0"/>
        <v/>
      </c>
      <c r="F23" s="59">
        <f t="shared" si="1"/>
        <v>0</v>
      </c>
      <c r="G23" s="65" t="str">
        <f t="shared" si="2"/>
        <v/>
      </c>
      <c r="H23" s="98" t="b">
        <f t="shared" si="3"/>
        <v>0</v>
      </c>
      <c r="I23" s="108">
        <f t="shared" si="4"/>
        <v>10000</v>
      </c>
      <c r="J23" s="108">
        <f t="shared" si="4"/>
        <v>10000</v>
      </c>
      <c r="K23" s="108">
        <f t="shared" si="4"/>
        <v>10000</v>
      </c>
      <c r="L23" s="108">
        <f t="shared" si="4"/>
        <v>10000</v>
      </c>
      <c r="M23" s="108">
        <f t="shared" si="4"/>
        <v>10000</v>
      </c>
      <c r="N23" s="108">
        <f t="shared" si="4"/>
        <v>10000</v>
      </c>
      <c r="O23" s="98" t="b">
        <f t="shared" si="5"/>
        <v>0</v>
      </c>
      <c r="P23" s="59">
        <f t="shared" si="6"/>
        <v>0</v>
      </c>
      <c r="Q23" s="59">
        <f t="shared" si="7"/>
        <v>0</v>
      </c>
      <c r="R23" s="149">
        <f t="shared" si="14"/>
        <v>0</v>
      </c>
      <c r="S23" s="66">
        <f t="shared" si="8"/>
        <v>0</v>
      </c>
      <c r="T23" s="65">
        <f t="shared" si="15"/>
        <v>0</v>
      </c>
      <c r="U23" s="62" t="str">
        <f t="shared" si="16"/>
        <v/>
      </c>
      <c r="V23" s="62" t="b">
        <f t="shared" si="9"/>
        <v>0</v>
      </c>
      <c r="W23" s="143">
        <f t="shared" si="10"/>
        <v>0</v>
      </c>
      <c r="X23" s="66" t="str">
        <f t="shared" si="11"/>
        <v/>
      </c>
      <c r="Y23" s="62" t="str">
        <f t="shared" si="11"/>
        <v/>
      </c>
      <c r="Z23" s="62" t="str">
        <f t="shared" si="11"/>
        <v/>
      </c>
      <c r="AA23" s="62" t="str">
        <f t="shared" si="11"/>
        <v/>
      </c>
      <c r="AB23" s="62" t="str">
        <f t="shared" si="11"/>
        <v/>
      </c>
      <c r="AC23" s="65" t="str">
        <f t="shared" si="12"/>
        <v/>
      </c>
      <c r="AD23" s="62" t="str">
        <f t="shared" si="13"/>
        <v/>
      </c>
      <c r="AE23" s="62" t="str">
        <f t="shared" si="13"/>
        <v/>
      </c>
      <c r="AF23" s="62" t="str">
        <f t="shared" si="13"/>
        <v/>
      </c>
      <c r="AG23" s="62" t="str">
        <f t="shared" si="13"/>
        <v/>
      </c>
      <c r="AH23" s="62" t="str">
        <f t="shared" si="13"/>
        <v/>
      </c>
      <c r="AI23" s="62" t="str">
        <f t="shared" si="13"/>
        <v/>
      </c>
      <c r="AJ23" s="66" t="str">
        <f>IF(VLOOKUP(TRUE,$V$2:$AY$28,COUNTA($V$1:AR$1),FALSE)="",AR23,IF(AR23="","",(AR23/VLOOKUP(TRUE,$V$2:$AY$28,COUNTA($V$1:AR$1),FALSE))*100))</f>
        <v/>
      </c>
      <c r="AK23" s="62" t="str">
        <f>IF(VLOOKUP(TRUE,$V$2:$AY$28,COUNTA($V$1:AS$1),FALSE)="",AS23,IF(AS23="","",(AS23/VLOOKUP(TRUE,$V$2:$AY$28,COUNTA($V$1:AS$1),FALSE))*100))</f>
        <v/>
      </c>
      <c r="AL23" s="62" t="str">
        <f>IF(VLOOKUP(TRUE,$V$2:$AY$28,COUNTA($V$1:AT$1),FALSE)="",AT23,IF(AT23="","",(AT23/VLOOKUP(TRUE,$V$2:$AY$28,COUNTA($V$1:AT$1),FALSE))*100))</f>
        <v/>
      </c>
      <c r="AM23" s="62" t="str">
        <f>IF(VLOOKUP(TRUE,$V$2:$AY$28,COUNTA($V$1:AU$1),FALSE)="",AU23,IF(AU23="","",(AU23/VLOOKUP(TRUE,$V$2:$AY$28,COUNTA($V$1:AU$1),FALSE))*100))</f>
        <v/>
      </c>
      <c r="AN23" s="62" t="str">
        <f>IF(VLOOKUP(TRUE,$V$2:$AY$28,COUNTA($V$1:AV$1),FALSE)="",AV23,IF(AV23="","",(AV23/VLOOKUP(TRUE,$V$2:$AY$28,COUNTA($V$1:AV$1),FALSE))*100))</f>
        <v/>
      </c>
      <c r="AO23" s="62" t="str">
        <f>IF(VLOOKUP(TRUE,$V$2:$AY$28,COUNTA($V$1:AW$1),FALSE)="",AW23,IF(AW23="","",(AW23/VLOOKUP(TRUE,$V$2:$AY$28,COUNTA($V$1:AW$1),FALSE))*100))</f>
        <v/>
      </c>
      <c r="AP23" s="111" t="str">
        <f>IF(VLOOKUP(TRUE,$V$2:$AY$28,COUNTA($V$1:AX$1),FALSE)="",AX23,IF(AX23="","",(AX23/VLOOKUP(TRUE,$V$2:$AY$28,COUNTA($V$1:AX$1),FALSE))*100))</f>
        <v/>
      </c>
      <c r="AQ23" s="65" t="str">
        <f>IF(VLOOKUP(TRUE,$V$2:$AY$28,COUNTA($V$1:AY$1),FALSE)="",AY23,IF(AY23="","",(AY23/VLOOKUP(TRUE,$V$2:$AY$28,COUNTA($V$1:AY$1),FALSE))*100))</f>
        <v/>
      </c>
      <c r="AR23" s="66" t="str">
        <f>IF(BS23="","",BS23*VLOOKUP("UQ",IndexCalc[],3,FALSE))</f>
        <v/>
      </c>
      <c r="AS23" s="62" t="str">
        <f>IF(BT23="","",BT23*VLOOKUP("Fneg",IndexCalc[],3,FALSE))</f>
        <v/>
      </c>
      <c r="AT23" s="62" t="str">
        <f>IF(BU23="","",BU23*VLOOKUP("ABS",IndexCalc[],3,FALSE))</f>
        <v/>
      </c>
      <c r="AU23" s="62" t="str">
        <f>IF(BV23="","",BV23*VLOOKUP("Cnrs",IndexCalc[],3,FALSE))</f>
        <v/>
      </c>
      <c r="AV23" s="62" t="str">
        <f>IF(BO23="","",BO23*VLOOKUP("HEC",IndexCalc[],3,FALSE))</f>
        <v/>
      </c>
      <c r="AW23" s="62" t="str">
        <f>IF(BP23="","",BP23*VLOOKUP("Aeres",IndexCalc[],3,FALSE))</f>
        <v/>
      </c>
      <c r="AX23" s="62" t="str">
        <f>IF(BQ23="","",BQ23*VLOOKUP("Abdc",IndexCalc[],3,FALSE))</f>
        <v/>
      </c>
      <c r="AY23" s="65" t="str">
        <f>IF(BR23="","",BR23*VLOOKUP("Vhb",IndexCalc[],3,FALSE))</f>
        <v/>
      </c>
      <c r="AZ23" s="25"/>
      <c r="BA23" s="16"/>
      <c r="BB23" s="12"/>
      <c r="BC23" s="25"/>
      <c r="BD23" s="25"/>
      <c r="BE23" s="83"/>
      <c r="BF23" s="18"/>
      <c r="BG23" s="12"/>
      <c r="BH23" s="181"/>
      <c r="BI23" s="12"/>
      <c r="BJ23" s="19"/>
      <c r="BK23" s="18"/>
      <c r="BL23" s="12"/>
      <c r="BM23" s="12"/>
      <c r="BN23" s="12"/>
      <c r="BO23" s="7" t="str">
        <f>IF(ISBLANK($BF23),"",VLOOKUP($BF23,HEC[#All],2,FALSE))</f>
        <v/>
      </c>
      <c r="BP23" s="5" t="str">
        <f>IF(ISBLANK($BG23),"",VLOOKUP($BG23,AERES[#All],2,FALSE))</f>
        <v/>
      </c>
      <c r="BQ23" s="92" t="str">
        <f>IF(ISBLANK($BH23),"",VLOOKUP($BH23,ABDC[#All],2,FALSE))</f>
        <v/>
      </c>
      <c r="BR23" s="5" t="str">
        <f>IF(ISBLANK($BI23),"",VLOOKUP($BI23,VHB[#All],2,FALSE))</f>
        <v/>
      </c>
      <c r="BS23" s="5" t="str">
        <f>IF(ISBLANK($BK23),"",VLOOKUP($BK23,UQ[#All],2,FALSE))</f>
        <v/>
      </c>
      <c r="BT23" s="5" t="str">
        <f>IF(ISBLANK($BL23),"",VLOOKUP($BL23,FNEG[#All],2,FALSE))</f>
        <v/>
      </c>
      <c r="BU23" s="5" t="str">
        <f>IF(ISBLANK($BM23),"",VLOOKUP($BM23,ABS[#All],2,FALSE))</f>
        <v/>
      </c>
      <c r="BV23" s="8" t="str">
        <f>IF(ISBLANK($BN23),"",VLOOKUP($BN23,CNRS[#All],2,FALSE))</f>
        <v/>
      </c>
    </row>
    <row r="24" spans="1:74" x14ac:dyDescent="0.25">
      <c r="A24" s="76"/>
      <c r="B24" s="11"/>
      <c r="C24" s="782" t="s">
        <v>243</v>
      </c>
      <c r="D24" s="11" t="s">
        <v>885</v>
      </c>
      <c r="E24" s="59" t="str">
        <f t="shared" si="0"/>
        <v/>
      </c>
      <c r="F24" s="59">
        <f t="shared" si="1"/>
        <v>0</v>
      </c>
      <c r="G24" s="65" t="str">
        <f t="shared" si="2"/>
        <v/>
      </c>
      <c r="H24" s="98" t="b">
        <f t="shared" si="3"/>
        <v>0</v>
      </c>
      <c r="I24" s="108">
        <f t="shared" si="4"/>
        <v>10000</v>
      </c>
      <c r="J24" s="108">
        <f t="shared" si="4"/>
        <v>10000</v>
      </c>
      <c r="K24" s="108">
        <f t="shared" si="4"/>
        <v>10000</v>
      </c>
      <c r="L24" s="108">
        <f t="shared" si="4"/>
        <v>10000</v>
      </c>
      <c r="M24" s="108">
        <f t="shared" si="4"/>
        <v>10000</v>
      </c>
      <c r="N24" s="108">
        <f t="shared" si="4"/>
        <v>10000</v>
      </c>
      <c r="O24" s="98" t="b">
        <f t="shared" si="5"/>
        <v>0</v>
      </c>
      <c r="P24" s="59">
        <f t="shared" si="6"/>
        <v>0</v>
      </c>
      <c r="Q24" s="59">
        <f t="shared" si="7"/>
        <v>0</v>
      </c>
      <c r="R24" s="149">
        <f t="shared" si="14"/>
        <v>0</v>
      </c>
      <c r="S24" s="66">
        <f t="shared" si="8"/>
        <v>0</v>
      </c>
      <c r="T24" s="65">
        <f t="shared" si="15"/>
        <v>0</v>
      </c>
      <c r="U24" s="62" t="str">
        <f t="shared" si="16"/>
        <v/>
      </c>
      <c r="V24" s="62" t="b">
        <f t="shared" si="9"/>
        <v>0</v>
      </c>
      <c r="W24" s="143">
        <f t="shared" si="10"/>
        <v>0</v>
      </c>
      <c r="X24" s="66" t="str">
        <f t="shared" si="11"/>
        <v/>
      </c>
      <c r="Y24" s="62" t="str">
        <f t="shared" si="11"/>
        <v/>
      </c>
      <c r="Z24" s="62" t="str">
        <f t="shared" si="11"/>
        <v/>
      </c>
      <c r="AA24" s="62" t="str">
        <f t="shared" si="11"/>
        <v/>
      </c>
      <c r="AB24" s="62" t="str">
        <f t="shared" si="11"/>
        <v/>
      </c>
      <c r="AC24" s="65" t="str">
        <f t="shared" si="12"/>
        <v/>
      </c>
      <c r="AD24" s="62" t="str">
        <f t="shared" si="13"/>
        <v/>
      </c>
      <c r="AE24" s="62" t="str">
        <f t="shared" si="13"/>
        <v/>
      </c>
      <c r="AF24" s="62" t="str">
        <f t="shared" si="13"/>
        <v/>
      </c>
      <c r="AG24" s="62" t="str">
        <f t="shared" si="13"/>
        <v/>
      </c>
      <c r="AH24" s="62" t="str">
        <f t="shared" si="13"/>
        <v/>
      </c>
      <c r="AI24" s="62" t="str">
        <f t="shared" si="13"/>
        <v/>
      </c>
      <c r="AJ24" s="66" t="str">
        <f>IF(VLOOKUP(TRUE,$V$2:$AY$28,COUNTA($V$1:AR$1),FALSE)="",AR24,IF(AR24="","",(AR24/VLOOKUP(TRUE,$V$2:$AY$28,COUNTA($V$1:AR$1),FALSE))*100))</f>
        <v/>
      </c>
      <c r="AK24" s="62" t="str">
        <f>IF(VLOOKUP(TRUE,$V$2:$AY$28,COUNTA($V$1:AS$1),FALSE)="",AS24,IF(AS24="","",(AS24/VLOOKUP(TRUE,$V$2:$AY$28,COUNTA($V$1:AS$1),FALSE))*100))</f>
        <v/>
      </c>
      <c r="AL24" s="62" t="str">
        <f>IF(VLOOKUP(TRUE,$V$2:$AY$28,COUNTA($V$1:AT$1),FALSE)="",AT24,IF(AT24="","",(AT24/VLOOKUP(TRUE,$V$2:$AY$28,COUNTA($V$1:AT$1),FALSE))*100))</f>
        <v/>
      </c>
      <c r="AM24" s="62" t="str">
        <f>IF(VLOOKUP(TRUE,$V$2:$AY$28,COUNTA($V$1:AU$1),FALSE)="",AU24,IF(AU24="","",(AU24/VLOOKUP(TRUE,$V$2:$AY$28,COUNTA($V$1:AU$1),FALSE))*100))</f>
        <v/>
      </c>
      <c r="AN24" s="62" t="str">
        <f>IF(VLOOKUP(TRUE,$V$2:$AY$28,COUNTA($V$1:AV$1),FALSE)="",AV24,IF(AV24="","",(AV24/VLOOKUP(TRUE,$V$2:$AY$28,COUNTA($V$1:AV$1),FALSE))*100))</f>
        <v/>
      </c>
      <c r="AO24" s="62" t="str">
        <f>IF(VLOOKUP(TRUE,$V$2:$AY$28,COUNTA($V$1:AW$1),FALSE)="",AW24,IF(AW24="","",(AW24/VLOOKUP(TRUE,$V$2:$AY$28,COUNTA($V$1:AW$1),FALSE))*100))</f>
        <v/>
      </c>
      <c r="AP24" s="111" t="str">
        <f>IF(VLOOKUP(TRUE,$V$2:$AY$28,COUNTA($V$1:AX$1),FALSE)="",AX24,IF(AX24="","",(AX24/VLOOKUP(TRUE,$V$2:$AY$28,COUNTA($V$1:AX$1),FALSE))*100))</f>
        <v/>
      </c>
      <c r="AQ24" s="65" t="str">
        <f>IF(VLOOKUP(TRUE,$V$2:$AY$28,COUNTA($V$1:AY$1),FALSE)="",AY24,IF(AY24="","",(AY24/VLOOKUP(TRUE,$V$2:$AY$28,COUNTA($V$1:AY$1),FALSE))*100))</f>
        <v/>
      </c>
      <c r="AR24" s="66" t="str">
        <f>IF(BS24="","",BS24*VLOOKUP("UQ",IndexCalc[],3,FALSE))</f>
        <v/>
      </c>
      <c r="AS24" s="62" t="str">
        <f>IF(BT24="","",BT24*VLOOKUP("Fneg",IndexCalc[],3,FALSE))</f>
        <v/>
      </c>
      <c r="AT24" s="62" t="str">
        <f>IF(BU24="","",BU24*VLOOKUP("ABS",IndexCalc[],3,FALSE))</f>
        <v/>
      </c>
      <c r="AU24" s="62" t="str">
        <f>IF(BV24="","",BV24*VLOOKUP("Cnrs",IndexCalc[],3,FALSE))</f>
        <v/>
      </c>
      <c r="AV24" s="62" t="str">
        <f>IF(BO24="","",BO24*VLOOKUP("HEC",IndexCalc[],3,FALSE))</f>
        <v/>
      </c>
      <c r="AW24" s="62" t="str">
        <f>IF(BP24="","",BP24*VLOOKUP("Aeres",IndexCalc[],3,FALSE))</f>
        <v/>
      </c>
      <c r="AX24" s="62" t="str">
        <f>IF(BQ24="","",BQ24*VLOOKUP("Abdc",IndexCalc[],3,FALSE))</f>
        <v/>
      </c>
      <c r="AY24" s="65" t="str">
        <f>IF(BR24="","",BR24*VLOOKUP("Vhb",IndexCalc[],3,FALSE))</f>
        <v/>
      </c>
      <c r="AZ24" s="25"/>
      <c r="BA24" s="16"/>
      <c r="BB24" s="12"/>
      <c r="BC24" s="25"/>
      <c r="BD24" s="25"/>
      <c r="BE24" s="83"/>
      <c r="BF24" s="18"/>
      <c r="BG24" s="12"/>
      <c r="BH24" s="181"/>
      <c r="BI24" s="12"/>
      <c r="BJ24" s="19"/>
      <c r="BK24" s="18"/>
      <c r="BL24" s="12"/>
      <c r="BM24" s="12"/>
      <c r="BN24" s="12"/>
      <c r="BO24" s="7" t="str">
        <f>IF(ISBLANK($BF24),"",VLOOKUP($BF24,HEC[#All],2,FALSE))</f>
        <v/>
      </c>
      <c r="BP24" s="5" t="str">
        <f>IF(ISBLANK($BG24),"",VLOOKUP($BG24,AERES[#All],2,FALSE))</f>
        <v/>
      </c>
      <c r="BQ24" s="92" t="str">
        <f>IF(ISBLANK($BH24),"",VLOOKUP($BH24,ABDC[#All],2,FALSE))</f>
        <v/>
      </c>
      <c r="BR24" s="5" t="str">
        <f>IF(ISBLANK($BI24),"",VLOOKUP($BI24,VHB[#All],2,FALSE))</f>
        <v/>
      </c>
      <c r="BS24" s="5" t="str">
        <f>IF(ISBLANK($BK24),"",VLOOKUP($BK24,UQ[#All],2,FALSE))</f>
        <v/>
      </c>
      <c r="BT24" s="5" t="str">
        <f>IF(ISBLANK($BL24),"",VLOOKUP($BL24,FNEG[#All],2,FALSE))</f>
        <v/>
      </c>
      <c r="BU24" s="5" t="str">
        <f>IF(ISBLANK($BM24),"",VLOOKUP($BM24,ABS[#All],2,FALSE))</f>
        <v/>
      </c>
      <c r="BV24" s="8" t="str">
        <f>IF(ISBLANK($BN24),"",VLOOKUP($BN24,CNRS[#All],2,FALSE))</f>
        <v/>
      </c>
    </row>
    <row r="25" spans="1:74" x14ac:dyDescent="0.25">
      <c r="A25" s="76"/>
      <c r="B25" s="11"/>
      <c r="C25" s="782" t="s">
        <v>244</v>
      </c>
      <c r="D25" s="11" t="s">
        <v>885</v>
      </c>
      <c r="E25" s="59" t="str">
        <f t="shared" si="0"/>
        <v/>
      </c>
      <c r="F25" s="59">
        <f t="shared" si="1"/>
        <v>0</v>
      </c>
      <c r="G25" s="65" t="str">
        <f t="shared" si="2"/>
        <v/>
      </c>
      <c r="H25" s="98" t="b">
        <f t="shared" si="3"/>
        <v>0</v>
      </c>
      <c r="I25" s="108">
        <f t="shared" si="4"/>
        <v>10000</v>
      </c>
      <c r="J25" s="108">
        <f t="shared" si="4"/>
        <v>10000</v>
      </c>
      <c r="K25" s="108">
        <f t="shared" si="4"/>
        <v>10000</v>
      </c>
      <c r="L25" s="108">
        <f t="shared" si="4"/>
        <v>10000</v>
      </c>
      <c r="M25" s="108">
        <f t="shared" si="4"/>
        <v>10000</v>
      </c>
      <c r="N25" s="108">
        <f t="shared" si="4"/>
        <v>10000</v>
      </c>
      <c r="O25" s="98" t="b">
        <f t="shared" si="5"/>
        <v>0</v>
      </c>
      <c r="P25" s="59">
        <f t="shared" si="6"/>
        <v>0</v>
      </c>
      <c r="Q25" s="59">
        <f t="shared" si="7"/>
        <v>0</v>
      </c>
      <c r="R25" s="149">
        <f t="shared" si="14"/>
        <v>0</v>
      </c>
      <c r="S25" s="66">
        <f t="shared" si="8"/>
        <v>0</v>
      </c>
      <c r="T25" s="65">
        <f t="shared" si="15"/>
        <v>0</v>
      </c>
      <c r="U25" s="62" t="str">
        <f t="shared" si="16"/>
        <v/>
      </c>
      <c r="V25" s="62" t="b">
        <f t="shared" si="9"/>
        <v>0</v>
      </c>
      <c r="W25" s="143">
        <f t="shared" si="10"/>
        <v>0</v>
      </c>
      <c r="X25" s="66" t="str">
        <f t="shared" si="11"/>
        <v/>
      </c>
      <c r="Y25" s="62" t="str">
        <f t="shared" si="11"/>
        <v/>
      </c>
      <c r="Z25" s="62" t="str">
        <f t="shared" si="11"/>
        <v/>
      </c>
      <c r="AA25" s="62" t="str">
        <f t="shared" si="11"/>
        <v/>
      </c>
      <c r="AB25" s="62" t="str">
        <f t="shared" si="11"/>
        <v/>
      </c>
      <c r="AC25" s="65" t="str">
        <f t="shared" si="12"/>
        <v/>
      </c>
      <c r="AD25" s="62" t="str">
        <f t="shared" si="13"/>
        <v/>
      </c>
      <c r="AE25" s="62" t="str">
        <f t="shared" si="13"/>
        <v/>
      </c>
      <c r="AF25" s="62" t="str">
        <f t="shared" si="13"/>
        <v/>
      </c>
      <c r="AG25" s="62" t="str">
        <f t="shared" si="13"/>
        <v/>
      </c>
      <c r="AH25" s="62" t="str">
        <f t="shared" si="13"/>
        <v/>
      </c>
      <c r="AI25" s="62" t="str">
        <f t="shared" si="13"/>
        <v/>
      </c>
      <c r="AJ25" s="66" t="str">
        <f>IF(VLOOKUP(TRUE,$V$2:$AY$28,COUNTA($V$1:AR$1),FALSE)="",AR25,IF(AR25="","",(AR25/VLOOKUP(TRUE,$V$2:$AY$28,COUNTA($V$1:AR$1),FALSE))*100))</f>
        <v/>
      </c>
      <c r="AK25" s="62" t="str">
        <f>IF(VLOOKUP(TRUE,$V$2:$AY$28,COUNTA($V$1:AS$1),FALSE)="",AS25,IF(AS25="","",(AS25/VLOOKUP(TRUE,$V$2:$AY$28,COUNTA($V$1:AS$1),FALSE))*100))</f>
        <v/>
      </c>
      <c r="AL25" s="62" t="str">
        <f>IF(VLOOKUP(TRUE,$V$2:$AY$28,COUNTA($V$1:AT$1),FALSE)="",AT25,IF(AT25="","",(AT25/VLOOKUP(TRUE,$V$2:$AY$28,COUNTA($V$1:AT$1),FALSE))*100))</f>
        <v/>
      </c>
      <c r="AM25" s="62" t="str">
        <f>IF(VLOOKUP(TRUE,$V$2:$AY$28,COUNTA($V$1:AU$1),FALSE)="",AU25,IF(AU25="","",(AU25/VLOOKUP(TRUE,$V$2:$AY$28,COUNTA($V$1:AU$1),FALSE))*100))</f>
        <v/>
      </c>
      <c r="AN25" s="62" t="str">
        <f>IF(VLOOKUP(TRUE,$V$2:$AY$28,COUNTA($V$1:AV$1),FALSE)="",AV25,IF(AV25="","",(AV25/VLOOKUP(TRUE,$V$2:$AY$28,COUNTA($V$1:AV$1),FALSE))*100))</f>
        <v/>
      </c>
      <c r="AO25" s="62" t="str">
        <f>IF(VLOOKUP(TRUE,$V$2:$AY$28,COUNTA($V$1:AW$1),FALSE)="",AW25,IF(AW25="","",(AW25/VLOOKUP(TRUE,$V$2:$AY$28,COUNTA($V$1:AW$1),FALSE))*100))</f>
        <v/>
      </c>
      <c r="AP25" s="111" t="str">
        <f>IF(VLOOKUP(TRUE,$V$2:$AY$28,COUNTA($V$1:AX$1),FALSE)="",AX25,IF(AX25="","",(AX25/VLOOKUP(TRUE,$V$2:$AY$28,COUNTA($V$1:AX$1),FALSE))*100))</f>
        <v/>
      </c>
      <c r="AQ25" s="65" t="str">
        <f>IF(VLOOKUP(TRUE,$V$2:$AY$28,COUNTA($V$1:AY$1),FALSE)="",AY25,IF(AY25="","",(AY25/VLOOKUP(TRUE,$V$2:$AY$28,COUNTA($V$1:AY$1),FALSE))*100))</f>
        <v/>
      </c>
      <c r="AR25" s="66" t="str">
        <f>IF(BS25="","",BS25*VLOOKUP("UQ",IndexCalc[],3,FALSE))</f>
        <v/>
      </c>
      <c r="AS25" s="62" t="str">
        <f>IF(BT25="","",BT25*VLOOKUP("Fneg",IndexCalc[],3,FALSE))</f>
        <v/>
      </c>
      <c r="AT25" s="62" t="str">
        <f>IF(BU25="","",BU25*VLOOKUP("ABS",IndexCalc[],3,FALSE))</f>
        <v/>
      </c>
      <c r="AU25" s="62" t="str">
        <f>IF(BV25="","",BV25*VLOOKUP("Cnrs",IndexCalc[],3,FALSE))</f>
        <v/>
      </c>
      <c r="AV25" s="62" t="str">
        <f>IF(BO25="","",BO25*VLOOKUP("HEC",IndexCalc[],3,FALSE))</f>
        <v/>
      </c>
      <c r="AW25" s="62" t="str">
        <f>IF(BP25="","",BP25*VLOOKUP("Aeres",IndexCalc[],3,FALSE))</f>
        <v/>
      </c>
      <c r="AX25" s="62" t="str">
        <f>IF(BQ25="","",BQ25*VLOOKUP("Abdc",IndexCalc[],3,FALSE))</f>
        <v/>
      </c>
      <c r="AY25" s="65" t="str">
        <f>IF(BR25="","",BR25*VLOOKUP("Vhb",IndexCalc[],3,FALSE))</f>
        <v/>
      </c>
      <c r="AZ25" s="25"/>
      <c r="BA25" s="16"/>
      <c r="BB25" s="12"/>
      <c r="BC25" s="25"/>
      <c r="BD25" s="25"/>
      <c r="BE25" s="83"/>
      <c r="BF25" s="18"/>
      <c r="BG25" s="12"/>
      <c r="BH25" s="181"/>
      <c r="BI25" s="12"/>
      <c r="BJ25" s="19"/>
      <c r="BK25" s="18"/>
      <c r="BL25" s="12"/>
      <c r="BM25" s="12"/>
      <c r="BN25" s="12"/>
      <c r="BO25" s="7" t="str">
        <f>IF(ISBLANK($BF25),"",VLOOKUP($BF25,HEC[#All],2,FALSE))</f>
        <v/>
      </c>
      <c r="BP25" s="5" t="str">
        <f>IF(ISBLANK($BG25),"",VLOOKUP($BG25,AERES[#All],2,FALSE))</f>
        <v/>
      </c>
      <c r="BQ25" s="92" t="str">
        <f>IF(ISBLANK($BH25),"",VLOOKUP($BH25,ABDC[#All],2,FALSE))</f>
        <v/>
      </c>
      <c r="BR25" s="5" t="str">
        <f>IF(ISBLANK($BI25),"",VLOOKUP($BI25,VHB[#All],2,FALSE))</f>
        <v/>
      </c>
      <c r="BS25" s="5" t="str">
        <f>IF(ISBLANK($BK25),"",VLOOKUP($BK25,UQ[#All],2,FALSE))</f>
        <v/>
      </c>
      <c r="BT25" s="5" t="str">
        <f>IF(ISBLANK($BL25),"",VLOOKUP($BL25,FNEG[#All],2,FALSE))</f>
        <v/>
      </c>
      <c r="BU25" s="5" t="str">
        <f>IF(ISBLANK($BM25),"",VLOOKUP($BM25,ABS[#All],2,FALSE))</f>
        <v/>
      </c>
      <c r="BV25" s="8" t="str">
        <f>IF(ISBLANK($BN25),"",VLOOKUP($BN25,CNRS[#All],2,FALSE))</f>
        <v/>
      </c>
    </row>
    <row r="26" spans="1:74" x14ac:dyDescent="0.25">
      <c r="A26" s="76"/>
      <c r="B26" s="11"/>
      <c r="C26" s="782" t="s">
        <v>245</v>
      </c>
      <c r="D26" s="11" t="s">
        <v>885</v>
      </c>
      <c r="E26" s="59" t="str">
        <f t="shared" si="0"/>
        <v/>
      </c>
      <c r="F26" s="59">
        <f t="shared" si="1"/>
        <v>0</v>
      </c>
      <c r="G26" s="65" t="str">
        <f t="shared" si="2"/>
        <v/>
      </c>
      <c r="H26" s="98" t="b">
        <f t="shared" si="3"/>
        <v>0</v>
      </c>
      <c r="I26" s="108">
        <f t="shared" si="4"/>
        <v>10000</v>
      </c>
      <c r="J26" s="108">
        <f t="shared" si="4"/>
        <v>10000</v>
      </c>
      <c r="K26" s="108">
        <f t="shared" si="4"/>
        <v>10000</v>
      </c>
      <c r="L26" s="108">
        <f t="shared" si="4"/>
        <v>10000</v>
      </c>
      <c r="M26" s="108">
        <f t="shared" si="4"/>
        <v>10000</v>
      </c>
      <c r="N26" s="108">
        <f t="shared" si="4"/>
        <v>10000</v>
      </c>
      <c r="O26" s="98" t="b">
        <f t="shared" si="5"/>
        <v>0</v>
      </c>
      <c r="P26" s="59">
        <f t="shared" si="6"/>
        <v>0</v>
      </c>
      <c r="Q26" s="59">
        <f t="shared" si="7"/>
        <v>0</v>
      </c>
      <c r="R26" s="149">
        <f t="shared" si="14"/>
        <v>0</v>
      </c>
      <c r="S26" s="66">
        <f t="shared" si="8"/>
        <v>0</v>
      </c>
      <c r="T26" s="65">
        <f t="shared" si="15"/>
        <v>0</v>
      </c>
      <c r="U26" s="62" t="str">
        <f t="shared" si="16"/>
        <v/>
      </c>
      <c r="V26" s="62" t="b">
        <f t="shared" si="9"/>
        <v>0</v>
      </c>
      <c r="W26" s="143">
        <f t="shared" si="10"/>
        <v>0</v>
      </c>
      <c r="X26" s="66" t="str">
        <f t="shared" si="11"/>
        <v/>
      </c>
      <c r="Y26" s="62" t="str">
        <f t="shared" si="11"/>
        <v/>
      </c>
      <c r="Z26" s="62" t="str">
        <f t="shared" si="11"/>
        <v/>
      </c>
      <c r="AA26" s="62" t="str">
        <f t="shared" si="11"/>
        <v/>
      </c>
      <c r="AB26" s="62" t="str">
        <f t="shared" si="11"/>
        <v/>
      </c>
      <c r="AC26" s="65" t="str">
        <f t="shared" si="12"/>
        <v/>
      </c>
      <c r="AD26" s="62" t="str">
        <f t="shared" si="13"/>
        <v/>
      </c>
      <c r="AE26" s="62" t="str">
        <f t="shared" si="13"/>
        <v/>
      </c>
      <c r="AF26" s="62" t="str">
        <f t="shared" si="13"/>
        <v/>
      </c>
      <c r="AG26" s="62" t="str">
        <f t="shared" si="13"/>
        <v/>
      </c>
      <c r="AH26" s="62" t="str">
        <f t="shared" si="13"/>
        <v/>
      </c>
      <c r="AI26" s="62" t="str">
        <f t="shared" si="13"/>
        <v/>
      </c>
      <c r="AJ26" s="66" t="str">
        <f>IF(VLOOKUP(TRUE,$V$2:$AY$28,COUNTA($V$1:AR$1),FALSE)="",AR26,IF(AR26="","",(AR26/VLOOKUP(TRUE,$V$2:$AY$28,COUNTA($V$1:AR$1),FALSE))*100))</f>
        <v/>
      </c>
      <c r="AK26" s="62" t="str">
        <f>IF(VLOOKUP(TRUE,$V$2:$AY$28,COUNTA($V$1:AS$1),FALSE)="",AS26,IF(AS26="","",(AS26/VLOOKUP(TRUE,$V$2:$AY$28,COUNTA($V$1:AS$1),FALSE))*100))</f>
        <v/>
      </c>
      <c r="AL26" s="62" t="str">
        <f>IF(VLOOKUP(TRUE,$V$2:$AY$28,COUNTA($V$1:AT$1),FALSE)="",AT26,IF(AT26="","",(AT26/VLOOKUP(TRUE,$V$2:$AY$28,COUNTA($V$1:AT$1),FALSE))*100))</f>
        <v/>
      </c>
      <c r="AM26" s="62" t="str">
        <f>IF(VLOOKUP(TRUE,$V$2:$AY$28,COUNTA($V$1:AU$1),FALSE)="",AU26,IF(AU26="","",(AU26/VLOOKUP(TRUE,$V$2:$AY$28,COUNTA($V$1:AU$1),FALSE))*100))</f>
        <v/>
      </c>
      <c r="AN26" s="62" t="str">
        <f>IF(VLOOKUP(TRUE,$V$2:$AY$28,COUNTA($V$1:AV$1),FALSE)="",AV26,IF(AV26="","",(AV26/VLOOKUP(TRUE,$V$2:$AY$28,COUNTA($V$1:AV$1),FALSE))*100))</f>
        <v/>
      </c>
      <c r="AO26" s="62" t="str">
        <f>IF(VLOOKUP(TRUE,$V$2:$AY$28,COUNTA($V$1:AW$1),FALSE)="",AW26,IF(AW26="","",(AW26/VLOOKUP(TRUE,$V$2:$AY$28,COUNTA($V$1:AW$1),FALSE))*100))</f>
        <v/>
      </c>
      <c r="AP26" s="111" t="str">
        <f>IF(VLOOKUP(TRUE,$V$2:$AY$28,COUNTA($V$1:AX$1),FALSE)="",AX26,IF(AX26="","",(AX26/VLOOKUP(TRUE,$V$2:$AY$28,COUNTA($V$1:AX$1),FALSE))*100))</f>
        <v/>
      </c>
      <c r="AQ26" s="65" t="str">
        <f>IF(VLOOKUP(TRUE,$V$2:$AY$28,COUNTA($V$1:AY$1),FALSE)="",AY26,IF(AY26="","",(AY26/VLOOKUP(TRUE,$V$2:$AY$28,COUNTA($V$1:AY$1),FALSE))*100))</f>
        <v/>
      </c>
      <c r="AR26" s="66" t="str">
        <f>IF(BS26="","",BS26*VLOOKUP("UQ",IndexCalc[],3,FALSE))</f>
        <v/>
      </c>
      <c r="AS26" s="62" t="str">
        <f>IF(BT26="","",BT26*VLOOKUP("Fneg",IndexCalc[],3,FALSE))</f>
        <v/>
      </c>
      <c r="AT26" s="62" t="str">
        <f>IF(BU26="","",BU26*VLOOKUP("ABS",IndexCalc[],3,FALSE))</f>
        <v/>
      </c>
      <c r="AU26" s="62" t="str">
        <f>IF(BV26="","",BV26*VLOOKUP("Cnrs",IndexCalc[],3,FALSE))</f>
        <v/>
      </c>
      <c r="AV26" s="62" t="str">
        <f>IF(BO26="","",BO26*VLOOKUP("HEC",IndexCalc[],3,FALSE))</f>
        <v/>
      </c>
      <c r="AW26" s="62" t="str">
        <f>IF(BP26="","",BP26*VLOOKUP("Aeres",IndexCalc[],3,FALSE))</f>
        <v/>
      </c>
      <c r="AX26" s="62" t="str">
        <f>IF(BQ26="","",BQ26*VLOOKUP("Abdc",IndexCalc[],3,FALSE))</f>
        <v/>
      </c>
      <c r="AY26" s="65" t="str">
        <f>IF(BR26="","",BR26*VLOOKUP("Vhb",IndexCalc[],3,FALSE))</f>
        <v/>
      </c>
      <c r="AZ26" s="25"/>
      <c r="BA26" s="16"/>
      <c r="BB26" s="12"/>
      <c r="BC26" s="25"/>
      <c r="BD26" s="25"/>
      <c r="BE26" s="83"/>
      <c r="BF26" s="18"/>
      <c r="BG26" s="12"/>
      <c r="BH26" s="181"/>
      <c r="BI26" s="12"/>
      <c r="BJ26" s="19"/>
      <c r="BK26" s="18"/>
      <c r="BL26" s="12"/>
      <c r="BM26" s="12"/>
      <c r="BN26" s="12"/>
      <c r="BO26" s="7" t="str">
        <f>IF(ISBLANK($BF26),"",VLOOKUP($BF26,HEC[#All],2,FALSE))</f>
        <v/>
      </c>
      <c r="BP26" s="5" t="str">
        <f>IF(ISBLANK($BG26),"",VLOOKUP($BG26,AERES[#All],2,FALSE))</f>
        <v/>
      </c>
      <c r="BQ26" s="92" t="str">
        <f>IF(ISBLANK($BH26),"",VLOOKUP($BH26,ABDC[#All],2,FALSE))</f>
        <v/>
      </c>
      <c r="BR26" s="5" t="str">
        <f>IF(ISBLANK($BI26),"",VLOOKUP($BI26,VHB[#All],2,FALSE))</f>
        <v/>
      </c>
      <c r="BS26" s="5" t="str">
        <f>IF(ISBLANK($BK26),"",VLOOKUP($BK26,UQ[#All],2,FALSE))</f>
        <v/>
      </c>
      <c r="BT26" s="5" t="str">
        <f>IF(ISBLANK($BL26),"",VLOOKUP($BL26,FNEG[#All],2,FALSE))</f>
        <v/>
      </c>
      <c r="BU26" s="5" t="str">
        <f>IF(ISBLANK($BM26),"",VLOOKUP($BM26,ABS[#All],2,FALSE))</f>
        <v/>
      </c>
      <c r="BV26" s="8" t="str">
        <f>IF(ISBLANK($BN26),"",VLOOKUP($BN26,CNRS[#All],2,FALSE))</f>
        <v/>
      </c>
    </row>
    <row r="27" spans="1:74" x14ac:dyDescent="0.25">
      <c r="A27" s="76"/>
      <c r="B27" s="11"/>
      <c r="C27" s="782" t="s">
        <v>246</v>
      </c>
      <c r="D27" s="11" t="s">
        <v>885</v>
      </c>
      <c r="E27" s="59" t="str">
        <f t="shared" si="0"/>
        <v/>
      </c>
      <c r="F27" s="59">
        <f t="shared" si="1"/>
        <v>0</v>
      </c>
      <c r="G27" s="65" t="str">
        <f t="shared" si="2"/>
        <v/>
      </c>
      <c r="H27" s="98" t="b">
        <f t="shared" si="3"/>
        <v>0</v>
      </c>
      <c r="I27" s="108">
        <f t="shared" si="4"/>
        <v>10000</v>
      </c>
      <c r="J27" s="108">
        <f t="shared" si="4"/>
        <v>10000</v>
      </c>
      <c r="K27" s="108">
        <f t="shared" si="4"/>
        <v>10000</v>
      </c>
      <c r="L27" s="108">
        <f t="shared" si="4"/>
        <v>10000</v>
      </c>
      <c r="M27" s="108">
        <f t="shared" si="4"/>
        <v>10000</v>
      </c>
      <c r="N27" s="108">
        <f t="shared" si="4"/>
        <v>10000</v>
      </c>
      <c r="O27" s="98" t="b">
        <f t="shared" si="5"/>
        <v>0</v>
      </c>
      <c r="P27" s="59">
        <f t="shared" si="6"/>
        <v>0</v>
      </c>
      <c r="Q27" s="59">
        <f t="shared" si="7"/>
        <v>0</v>
      </c>
      <c r="R27" s="149">
        <f t="shared" si="14"/>
        <v>0</v>
      </c>
      <c r="S27" s="66">
        <f t="shared" si="8"/>
        <v>0</v>
      </c>
      <c r="T27" s="65">
        <f t="shared" si="15"/>
        <v>0</v>
      </c>
      <c r="U27" s="62" t="str">
        <f t="shared" si="16"/>
        <v/>
      </c>
      <c r="V27" s="62" t="b">
        <f t="shared" si="9"/>
        <v>0</v>
      </c>
      <c r="W27" s="143">
        <f t="shared" si="10"/>
        <v>0</v>
      </c>
      <c r="X27" s="66" t="str">
        <f t="shared" si="11"/>
        <v/>
      </c>
      <c r="Y27" s="62" t="str">
        <f t="shared" si="11"/>
        <v/>
      </c>
      <c r="Z27" s="62" t="str">
        <f t="shared" si="11"/>
        <v/>
      </c>
      <c r="AA27" s="62" t="str">
        <f t="shared" si="11"/>
        <v/>
      </c>
      <c r="AB27" s="62" t="str">
        <f t="shared" si="11"/>
        <v/>
      </c>
      <c r="AC27" s="65" t="str">
        <f t="shared" si="12"/>
        <v/>
      </c>
      <c r="AD27" s="62" t="str">
        <f t="shared" si="13"/>
        <v/>
      </c>
      <c r="AE27" s="62" t="str">
        <f t="shared" si="13"/>
        <v/>
      </c>
      <c r="AF27" s="62" t="str">
        <f t="shared" si="13"/>
        <v/>
      </c>
      <c r="AG27" s="62" t="str">
        <f t="shared" si="13"/>
        <v/>
      </c>
      <c r="AH27" s="62" t="str">
        <f t="shared" si="13"/>
        <v/>
      </c>
      <c r="AI27" s="62" t="str">
        <f t="shared" si="13"/>
        <v/>
      </c>
      <c r="AJ27" s="66" t="str">
        <f>IF(VLOOKUP(TRUE,$V$2:$AY$28,COUNTA($V$1:AR$1),FALSE)="",AR27,IF(AR27="","",(AR27/VLOOKUP(TRUE,$V$2:$AY$28,COUNTA($V$1:AR$1),FALSE))*100))</f>
        <v/>
      </c>
      <c r="AK27" s="62" t="str">
        <f>IF(VLOOKUP(TRUE,$V$2:$AY$28,COUNTA($V$1:AS$1),FALSE)="",AS27,IF(AS27="","",(AS27/VLOOKUP(TRUE,$V$2:$AY$28,COUNTA($V$1:AS$1),FALSE))*100))</f>
        <v/>
      </c>
      <c r="AL27" s="62" t="str">
        <f>IF(VLOOKUP(TRUE,$V$2:$AY$28,COUNTA($V$1:AT$1),FALSE)="",AT27,IF(AT27="","",(AT27/VLOOKUP(TRUE,$V$2:$AY$28,COUNTA($V$1:AT$1),FALSE))*100))</f>
        <v/>
      </c>
      <c r="AM27" s="62" t="str">
        <f>IF(VLOOKUP(TRUE,$V$2:$AY$28,COUNTA($V$1:AU$1),FALSE)="",AU27,IF(AU27="","",(AU27/VLOOKUP(TRUE,$V$2:$AY$28,COUNTA($V$1:AU$1),FALSE))*100))</f>
        <v/>
      </c>
      <c r="AN27" s="62" t="str">
        <f>IF(VLOOKUP(TRUE,$V$2:$AY$28,COUNTA($V$1:AV$1),FALSE)="",AV27,IF(AV27="","",(AV27/VLOOKUP(TRUE,$V$2:$AY$28,COUNTA($V$1:AV$1),FALSE))*100))</f>
        <v/>
      </c>
      <c r="AO27" s="62" t="str">
        <f>IF(VLOOKUP(TRUE,$V$2:$AY$28,COUNTA($V$1:AW$1),FALSE)="",AW27,IF(AW27="","",(AW27/VLOOKUP(TRUE,$V$2:$AY$28,COUNTA($V$1:AW$1),FALSE))*100))</f>
        <v/>
      </c>
      <c r="AP27" s="111" t="str">
        <f>IF(VLOOKUP(TRUE,$V$2:$AY$28,COUNTA($V$1:AX$1),FALSE)="",AX27,IF(AX27="","",(AX27/VLOOKUP(TRUE,$V$2:$AY$28,COUNTA($V$1:AX$1),FALSE))*100))</f>
        <v/>
      </c>
      <c r="AQ27" s="65" t="str">
        <f>IF(VLOOKUP(TRUE,$V$2:$AY$28,COUNTA($V$1:AY$1),FALSE)="",AY27,IF(AY27="","",(AY27/VLOOKUP(TRUE,$V$2:$AY$28,COUNTA($V$1:AY$1),FALSE))*100))</f>
        <v/>
      </c>
      <c r="AR27" s="66" t="str">
        <f>IF(BS27="","",BS27*VLOOKUP("UQ",IndexCalc[],3,FALSE))</f>
        <v/>
      </c>
      <c r="AS27" s="62" t="str">
        <f>IF(BT27="","",BT27*VLOOKUP("Fneg",IndexCalc[],3,FALSE))</f>
        <v/>
      </c>
      <c r="AT27" s="62" t="str">
        <f>IF(BU27="","",BU27*VLOOKUP("ABS",IndexCalc[],3,FALSE))</f>
        <v/>
      </c>
      <c r="AU27" s="62" t="str">
        <f>IF(BV27="","",BV27*VLOOKUP("Cnrs",IndexCalc[],3,FALSE))</f>
        <v/>
      </c>
      <c r="AV27" s="62" t="str">
        <f>IF(BO27="","",BO27*VLOOKUP("HEC",IndexCalc[],3,FALSE))</f>
        <v/>
      </c>
      <c r="AW27" s="62" t="str">
        <f>IF(BP27="","",BP27*VLOOKUP("Aeres",IndexCalc[],3,FALSE))</f>
        <v/>
      </c>
      <c r="AX27" s="62" t="str">
        <f>IF(BQ27="","",BQ27*VLOOKUP("Abdc",IndexCalc[],3,FALSE))</f>
        <v/>
      </c>
      <c r="AY27" s="65" t="str">
        <f>IF(BR27="","",BR27*VLOOKUP("Vhb",IndexCalc[],3,FALSE))</f>
        <v/>
      </c>
      <c r="AZ27" s="25"/>
      <c r="BA27" s="16"/>
      <c r="BB27" s="12"/>
      <c r="BC27" s="25"/>
      <c r="BD27" s="25"/>
      <c r="BE27" s="83"/>
      <c r="BF27" s="18"/>
      <c r="BG27" s="12"/>
      <c r="BH27" s="181"/>
      <c r="BI27" s="12"/>
      <c r="BJ27" s="19"/>
      <c r="BK27" s="18"/>
      <c r="BL27" s="12"/>
      <c r="BM27" s="12"/>
      <c r="BN27" s="12"/>
      <c r="BO27" s="7" t="str">
        <f>IF(ISBLANK($BF27),"",VLOOKUP($BF27,HEC[#All],2,FALSE))</f>
        <v/>
      </c>
      <c r="BP27" s="5" t="str">
        <f>IF(ISBLANK($BG27),"",VLOOKUP($BG27,AERES[#All],2,FALSE))</f>
        <v/>
      </c>
      <c r="BQ27" s="92" t="str">
        <f>IF(ISBLANK($BH27),"",VLOOKUP($BH27,ABDC[#All],2,FALSE))</f>
        <v/>
      </c>
      <c r="BR27" s="5" t="str">
        <f>IF(ISBLANK($BI27),"",VLOOKUP($BI27,VHB[#All],2,FALSE))</f>
        <v/>
      </c>
      <c r="BS27" s="5" t="str">
        <f>IF(ISBLANK($BK27),"",VLOOKUP($BK27,UQ[#All],2,FALSE))</f>
        <v/>
      </c>
      <c r="BT27" s="5" t="str">
        <f>IF(ISBLANK($BL27),"",VLOOKUP($BL27,FNEG[#All],2,FALSE))</f>
        <v/>
      </c>
      <c r="BU27" s="5" t="str">
        <f>IF(ISBLANK($BM27),"",VLOOKUP($BM27,ABS[#All],2,FALSE))</f>
        <v/>
      </c>
      <c r="BV27" s="8" t="str">
        <f>IF(ISBLANK($BN27),"",VLOOKUP($BN27,CNRS[#All],2,FALSE))</f>
        <v/>
      </c>
    </row>
    <row r="28" spans="1:74" s="198" customFormat="1" x14ac:dyDescent="0.25">
      <c r="A28" s="78"/>
      <c r="B28" s="28"/>
      <c r="C28" s="783" t="s">
        <v>247</v>
      </c>
      <c r="D28" s="28" t="s">
        <v>885</v>
      </c>
      <c r="E28" s="61" t="str">
        <f t="shared" si="0"/>
        <v/>
      </c>
      <c r="F28" s="61">
        <f t="shared" si="1"/>
        <v>0</v>
      </c>
      <c r="G28" s="68" t="str">
        <f t="shared" si="2"/>
        <v/>
      </c>
      <c r="H28" s="99" t="b">
        <f t="shared" si="3"/>
        <v>0</v>
      </c>
      <c r="I28" s="109">
        <f t="shared" si="4"/>
        <v>10000</v>
      </c>
      <c r="J28" s="109">
        <f t="shared" si="4"/>
        <v>10000</v>
      </c>
      <c r="K28" s="109">
        <f t="shared" si="4"/>
        <v>10000</v>
      </c>
      <c r="L28" s="109">
        <f t="shared" si="4"/>
        <v>10000</v>
      </c>
      <c r="M28" s="109">
        <f t="shared" si="4"/>
        <v>10000</v>
      </c>
      <c r="N28" s="197">
        <f t="shared" si="4"/>
        <v>10000</v>
      </c>
      <c r="O28" s="99" t="b">
        <f t="shared" si="5"/>
        <v>0</v>
      </c>
      <c r="P28" s="61">
        <f t="shared" si="6"/>
        <v>0</v>
      </c>
      <c r="Q28" s="61">
        <f t="shared" si="7"/>
        <v>0</v>
      </c>
      <c r="R28" s="150">
        <f t="shared" si="14"/>
        <v>0</v>
      </c>
      <c r="S28" s="69">
        <f t="shared" si="8"/>
        <v>0</v>
      </c>
      <c r="T28" s="68">
        <f t="shared" si="15"/>
        <v>0</v>
      </c>
      <c r="U28" s="63" t="str">
        <f t="shared" si="16"/>
        <v/>
      </c>
      <c r="V28" s="63" t="b">
        <f t="shared" si="9"/>
        <v>0</v>
      </c>
      <c r="W28" s="122">
        <f t="shared" si="10"/>
        <v>0</v>
      </c>
      <c r="X28" s="69" t="str">
        <f t="shared" si="11"/>
        <v/>
      </c>
      <c r="Y28" s="63" t="str">
        <f t="shared" si="11"/>
        <v/>
      </c>
      <c r="Z28" s="63" t="str">
        <f t="shared" si="11"/>
        <v/>
      </c>
      <c r="AA28" s="63" t="str">
        <f t="shared" si="11"/>
        <v/>
      </c>
      <c r="AB28" s="63" t="str">
        <f t="shared" si="11"/>
        <v/>
      </c>
      <c r="AC28" s="68" t="str">
        <f t="shared" si="12"/>
        <v/>
      </c>
      <c r="AD28" s="63" t="str">
        <f t="shared" si="13"/>
        <v/>
      </c>
      <c r="AE28" s="63" t="str">
        <f t="shared" si="13"/>
        <v/>
      </c>
      <c r="AF28" s="63" t="str">
        <f t="shared" si="13"/>
        <v/>
      </c>
      <c r="AG28" s="63" t="str">
        <f t="shared" si="13"/>
        <v/>
      </c>
      <c r="AH28" s="63" t="str">
        <f t="shared" si="13"/>
        <v/>
      </c>
      <c r="AI28" s="63" t="str">
        <f t="shared" si="13"/>
        <v/>
      </c>
      <c r="AJ28" s="69" t="str">
        <f>IF(VLOOKUP(TRUE,$V$2:$AY$28,COUNTA($V$1:AR$1),FALSE)="",AR28,IF(AR28="","",(AR28/VLOOKUP(TRUE,$V$2:$AY$28,COUNTA($V$1:AR$1),FALSE))*100))</f>
        <v/>
      </c>
      <c r="AK28" s="63" t="str">
        <f>IF(VLOOKUP(TRUE,$V$2:$AY$28,COUNTA($V$1:AS$1),FALSE)="",AS28,IF(AS28="","",(AS28/VLOOKUP(TRUE,$V$2:$AY$28,COUNTA($V$1:AS$1),FALSE))*100))</f>
        <v/>
      </c>
      <c r="AL28" s="63" t="str">
        <f>IF(VLOOKUP(TRUE,$V$2:$AY$28,COUNTA($V$1:AT$1),FALSE)="",AT28,IF(AT28="","",(AT28/VLOOKUP(TRUE,$V$2:$AY$28,COUNTA($V$1:AT$1),FALSE))*100))</f>
        <v/>
      </c>
      <c r="AM28" s="63" t="str">
        <f>IF(VLOOKUP(TRUE,$V$2:$AY$28,COUNTA($V$1:AU$1),FALSE)="",AU28,IF(AU28="","",(AU28/VLOOKUP(TRUE,$V$2:$AY$28,COUNTA($V$1:AU$1),FALSE))*100))</f>
        <v/>
      </c>
      <c r="AN28" s="63" t="str">
        <f>IF(VLOOKUP(TRUE,$V$2:$AY$28,COUNTA($V$1:AV$1),FALSE)="",AV28,IF(AV28="","",(AV28/VLOOKUP(TRUE,$V$2:$AY$28,COUNTA($V$1:AV$1),FALSE))*100))</f>
        <v/>
      </c>
      <c r="AO28" s="63" t="str">
        <f>IF(VLOOKUP(TRUE,$V$2:$AY$28,COUNTA($V$1:AW$1),FALSE)="",AW28,IF(AW28="","",(AW28/VLOOKUP(TRUE,$V$2:$AY$28,COUNTA($V$1:AW$1),FALSE))*100))</f>
        <v/>
      </c>
      <c r="AP28" s="112" t="str">
        <f>IF(VLOOKUP(TRUE,$V$2:$AY$28,COUNTA($V$1:AX$1),FALSE)="",AX28,IF(AX28="","",(AX28/VLOOKUP(TRUE,$V$2:$AY$28,COUNTA($V$1:AX$1),FALSE))*100))</f>
        <v/>
      </c>
      <c r="AQ28" s="68" t="str">
        <f>IF(VLOOKUP(TRUE,$V$2:$AY$28,COUNTA($V$1:AY$1),FALSE)="",AY28,IF(AY28="","",(AY28/VLOOKUP(TRUE,$V$2:$AY$28,COUNTA($V$1:AY$1),FALSE))*100))</f>
        <v/>
      </c>
      <c r="AR28" s="69" t="str">
        <f>IF(BS28="","",BS28*VLOOKUP("UQ",IndexCalc[],3,FALSE))</f>
        <v/>
      </c>
      <c r="AS28" s="63" t="str">
        <f>IF(BT28="","",BT28*VLOOKUP("Fneg",IndexCalc[],3,FALSE))</f>
        <v/>
      </c>
      <c r="AT28" s="63" t="str">
        <f>IF(BU28="","",BU28*VLOOKUP("ABS",IndexCalc[],3,FALSE))</f>
        <v/>
      </c>
      <c r="AU28" s="63" t="str">
        <f>IF(BV28="","",BV28*VLOOKUP("Cnrs",IndexCalc[],3,FALSE))</f>
        <v/>
      </c>
      <c r="AV28" s="63" t="str">
        <f>IF(BO28="","",BO28*VLOOKUP("HEC",IndexCalc[],3,FALSE))</f>
        <v/>
      </c>
      <c r="AW28" s="63" t="str">
        <f>IF(BP28="","",BP28*VLOOKUP("Aeres",IndexCalc[],3,FALSE))</f>
        <v/>
      </c>
      <c r="AX28" s="63" t="str">
        <f>IF(BQ28="","",BQ28*VLOOKUP("Abdc",IndexCalc[],3,FALSE))</f>
        <v/>
      </c>
      <c r="AY28" s="68" t="str">
        <f>IF(BR28="","",BR28*VLOOKUP("Vhb",IndexCalc[],3,FALSE))</f>
        <v/>
      </c>
      <c r="AZ28" s="36"/>
      <c r="BA28" s="32"/>
      <c r="BB28" s="29"/>
      <c r="BC28" s="36"/>
      <c r="BD28" s="36"/>
      <c r="BE28" s="84"/>
      <c r="BF28" s="34"/>
      <c r="BG28" s="29"/>
      <c r="BH28" s="182"/>
      <c r="BI28" s="29"/>
      <c r="BJ28" s="35"/>
      <c r="BK28" s="34"/>
      <c r="BL28" s="29"/>
      <c r="BM28" s="29"/>
      <c r="BN28" s="29"/>
      <c r="BO28" s="9" t="str">
        <f>IF(ISBLANK($BF28),"",VLOOKUP($BF28,HEC[#All],2,FALSE))</f>
        <v/>
      </c>
      <c r="BP28" s="6" t="str">
        <f>IF(ISBLANK($BG28),"",VLOOKUP($BG28,AERES[#All],2,FALSE))</f>
        <v/>
      </c>
      <c r="BQ28" s="93" t="str">
        <f>IF(ISBLANK($BH28),"",VLOOKUP($BH28,ABDC[#All],2,FALSE))</f>
        <v/>
      </c>
      <c r="BR28" s="6" t="str">
        <f>IF(ISBLANK($BI28),"",VLOOKUP($BI28,VHB[#All],2,FALSE))</f>
        <v/>
      </c>
      <c r="BS28" s="6" t="str">
        <f>IF(ISBLANK($BK28),"",VLOOKUP($BK28,UQ[#All],2,FALSE))</f>
        <v/>
      </c>
      <c r="BT28" s="6" t="str">
        <f>IF(ISBLANK($BL28),"",VLOOKUP($BL28,FNEG[#All],2,FALSE))</f>
        <v/>
      </c>
      <c r="BU28" s="6" t="str">
        <f>IF(ISBLANK($BM28),"",VLOOKUP($BM28,ABS[#All],2,FALSE))</f>
        <v/>
      </c>
      <c r="BV28" s="10" t="str">
        <f>IF(ISBLANK($BN28),"",VLOOKUP($BN28,CNRS[#All],2,FALSE))</f>
        <v/>
      </c>
    </row>
  </sheetData>
  <sheetProtection formatCells="0" formatColumns="0" formatRows="0" insertRows="0" deleteRows="0"/>
  <conditionalFormatting sqref="O14:O28">
    <cfRule type="cellIs" dxfId="32" priority="20" operator="equal">
      <formula>TRUE</formula>
    </cfRule>
  </conditionalFormatting>
  <conditionalFormatting sqref="O14:O28">
    <cfRule type="cellIs" dxfId="31" priority="19" operator="equal">
      <formula>FALSE</formula>
    </cfRule>
  </conditionalFormatting>
  <conditionalFormatting sqref="H14:H28">
    <cfRule type="cellIs" dxfId="30" priority="18" operator="equal">
      <formula>TRUE</formula>
    </cfRule>
  </conditionalFormatting>
  <conditionalFormatting sqref="H14:H28">
    <cfRule type="cellIs" dxfId="29" priority="17" operator="equal">
      <formula>FALSE</formula>
    </cfRule>
  </conditionalFormatting>
  <conditionalFormatting sqref="I2:N28">
    <cfRule type="cellIs" dxfId="28" priority="8" operator="equal">
      <formula>10000</formula>
    </cfRule>
  </conditionalFormatting>
  <conditionalFormatting sqref="V2:V13">
    <cfRule type="cellIs" dxfId="27" priority="30" operator="equal">
      <formula>TRUE</formula>
    </cfRule>
  </conditionalFormatting>
  <conditionalFormatting sqref="V2:V13">
    <cfRule type="cellIs" dxfId="26" priority="29" operator="equal">
      <formula>FALSE</formula>
    </cfRule>
  </conditionalFormatting>
  <conditionalFormatting sqref="O2:O13">
    <cfRule type="cellIs" dxfId="25" priority="28" operator="equal">
      <formula>TRUE</formula>
    </cfRule>
  </conditionalFormatting>
  <conditionalFormatting sqref="O2:O13">
    <cfRule type="cellIs" dxfId="24" priority="27" operator="equal">
      <formula>FALSE</formula>
    </cfRule>
  </conditionalFormatting>
  <conditionalFormatting sqref="H2:H13">
    <cfRule type="cellIs" dxfId="23" priority="26" operator="equal">
      <formula>TRUE</formula>
    </cfRule>
  </conditionalFormatting>
  <conditionalFormatting sqref="H2:H13">
    <cfRule type="cellIs" dxfId="22" priority="25" operator="equal">
      <formula>FALSE</formula>
    </cfRule>
  </conditionalFormatting>
  <conditionalFormatting sqref="A1">
    <cfRule type="duplicateValues" dxfId="21" priority="24"/>
  </conditionalFormatting>
  <conditionalFormatting sqref="B1">
    <cfRule type="duplicateValues" dxfId="20" priority="23"/>
  </conditionalFormatting>
  <conditionalFormatting sqref="V14:V28">
    <cfRule type="cellIs" dxfId="19" priority="22" operator="equal">
      <formula>TRUE</formula>
    </cfRule>
  </conditionalFormatting>
  <conditionalFormatting sqref="V14:V28">
    <cfRule type="cellIs" dxfId="18" priority="21" operator="equal">
      <formula>FALSE</formula>
    </cfRule>
  </conditionalFormatting>
  <conditionalFormatting sqref="A19:A28">
    <cfRule type="duplicateValues" dxfId="17" priority="16"/>
  </conditionalFormatting>
  <conditionalFormatting sqref="B19:B28">
    <cfRule type="duplicateValues" dxfId="16" priority="15"/>
  </conditionalFormatting>
  <conditionalFormatting sqref="I2:N28">
    <cfRule type="top10" dxfId="15" priority="14" bottom="1" rank="1"/>
  </conditionalFormatting>
  <conditionalFormatting sqref="J2:J28">
    <cfRule type="top10" dxfId="14" priority="13" bottom="1" rank="1"/>
  </conditionalFormatting>
  <conditionalFormatting sqref="K2:K28">
    <cfRule type="top10" dxfId="13" priority="12" bottom="1" rank="1"/>
  </conditionalFormatting>
  <conditionalFormatting sqref="L2:L28">
    <cfRule type="top10" dxfId="12" priority="11" bottom="1" rank="1"/>
  </conditionalFormatting>
  <conditionalFormatting sqref="M2:M28">
    <cfRule type="top10" dxfId="11" priority="10" bottom="1" rank="1"/>
  </conditionalFormatting>
  <conditionalFormatting sqref="N2:N28">
    <cfRule type="top10" dxfId="10" priority="9" bottom="1" rank="1"/>
  </conditionalFormatting>
  <conditionalFormatting sqref="B2:B4">
    <cfRule type="duplicateValues" dxfId="8" priority="7"/>
  </conditionalFormatting>
  <conditionalFormatting sqref="B5">
    <cfRule type="duplicateValues" dxfId="7" priority="5"/>
  </conditionalFormatting>
  <conditionalFormatting sqref="B6:B8">
    <cfRule type="duplicateValues" dxfId="6" priority="6"/>
  </conditionalFormatting>
  <conditionalFormatting sqref="B9:B10">
    <cfRule type="duplicateValues" dxfId="4" priority="4"/>
  </conditionalFormatting>
  <conditionalFormatting sqref="B11:B13">
    <cfRule type="duplicateValues" dxfId="2" priority="3"/>
  </conditionalFormatting>
  <conditionalFormatting sqref="A14:A18">
    <cfRule type="duplicateValues" dxfId="1" priority="2"/>
  </conditionalFormatting>
  <conditionalFormatting sqref="B14:B18">
    <cfRule type="duplicateValues" dxfId="0" priority="1"/>
  </conditionalFormatting>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CB80"/>
  <sheetViews>
    <sheetView zoomScaleNormal="100" workbookViewId="0">
      <pane xSplit="1" topLeftCell="B1" activePane="topRight" state="frozen"/>
      <selection activeCell="I19" sqref="I19"/>
      <selection pane="topRight" activeCell="I19" sqref="I19"/>
    </sheetView>
  </sheetViews>
  <sheetFormatPr defaultColWidth="9.140625" defaultRowHeight="15" x14ac:dyDescent="0.25"/>
  <cols>
    <col min="1" max="1" width="42.28515625" style="728" customWidth="1"/>
    <col min="2" max="2" width="10.5703125" style="729" customWidth="1"/>
    <col min="3" max="3" width="10.5703125" style="730" customWidth="1"/>
    <col min="4" max="4" width="12.7109375" style="729" customWidth="1"/>
    <col min="5" max="5" width="12.42578125" style="730" customWidth="1"/>
    <col min="6" max="7" width="10.42578125" style="729" customWidth="1"/>
    <col min="8" max="8" width="12.85546875" style="729" hidden="1" customWidth="1"/>
    <col min="9" max="10" width="11.28515625" style="729" hidden="1" customWidth="1"/>
    <col min="11" max="11" width="11" style="729" hidden="1" customWidth="1"/>
    <col min="12" max="14" width="10.85546875" style="729" hidden="1" customWidth="1"/>
    <col min="15" max="15" width="12.5703125" style="729" hidden="1" customWidth="1"/>
    <col min="16" max="17" width="10.42578125" style="729" hidden="1" customWidth="1"/>
    <col min="18" max="18" width="10.42578125" style="729" customWidth="1"/>
    <col min="19" max="20" width="10.42578125" style="729" hidden="1" customWidth="1"/>
    <col min="21" max="21" width="12.42578125" style="729" hidden="1" customWidth="1"/>
    <col min="22" max="22" width="12.85546875" style="729" hidden="1" customWidth="1"/>
    <col min="23" max="23" width="10.42578125" style="729" hidden="1" customWidth="1"/>
    <col min="24" max="27" width="9.140625" style="730" hidden="1" customWidth="1"/>
    <col min="28" max="29" width="9.140625" style="730" customWidth="1"/>
    <col min="30" max="35" width="9.140625" style="730" hidden="1" customWidth="1"/>
    <col min="36" max="36" width="11.28515625" style="730" hidden="1" customWidth="1"/>
    <col min="37" max="38" width="11.140625" style="730" hidden="1" customWidth="1"/>
    <col min="39" max="40" width="11.28515625" style="730" hidden="1" customWidth="1"/>
    <col min="41" max="41" width="11" style="730" hidden="1" customWidth="1"/>
    <col min="42" max="42" width="11.7109375" style="730" hidden="1" customWidth="1"/>
    <col min="43" max="43" width="11.140625" style="730" hidden="1" customWidth="1"/>
    <col min="44" max="44" width="9.140625" style="730" customWidth="1"/>
    <col min="45" max="45" width="9.5703125" style="730" customWidth="1"/>
    <col min="46" max="48" width="9.140625" style="730" customWidth="1"/>
    <col min="49" max="49" width="10.42578125" style="730" customWidth="1"/>
    <col min="50" max="50" width="9.5703125" style="730" customWidth="1"/>
    <col min="51" max="51" width="9.140625" style="730" customWidth="1"/>
    <col min="52" max="55" width="9.140625" style="730" hidden="1" customWidth="1"/>
    <col min="56" max="58" width="9.140625" style="730" customWidth="1"/>
    <col min="59" max="59" width="10.5703125" style="730" customWidth="1"/>
    <col min="60" max="60" width="9.5703125" style="730" customWidth="1"/>
    <col min="61" max="63" width="9.140625" style="730" customWidth="1"/>
    <col min="64" max="64" width="9.5703125" style="730" customWidth="1"/>
    <col min="65" max="66" width="9.140625" style="730" customWidth="1"/>
    <col min="67" max="67" width="9.140625" style="731" customWidth="1"/>
    <col min="68" max="68" width="11.28515625" style="731" customWidth="1"/>
    <col min="69" max="69" width="9.85546875" style="731" customWidth="1"/>
    <col min="70" max="70" width="9.140625" style="731" customWidth="1"/>
    <col min="71" max="71" width="9" style="731" customWidth="1"/>
    <col min="72" max="72" width="9.7109375" style="731" customWidth="1"/>
    <col min="73" max="73" width="9.28515625" style="731" customWidth="1"/>
    <col min="74" max="74" width="9.85546875" style="731" customWidth="1"/>
    <col min="75" max="75" width="9.140625" style="659" customWidth="1"/>
    <col min="76" max="16384" width="9.140625" style="659"/>
  </cols>
  <sheetData>
    <row r="1" spans="1:80" s="633" customFormat="1" ht="109.5" customHeight="1" x14ac:dyDescent="0.25">
      <c r="A1" s="601" t="s">
        <v>2</v>
      </c>
      <c r="B1" s="602" t="s">
        <v>0</v>
      </c>
      <c r="C1" s="603" t="s">
        <v>1</v>
      </c>
      <c r="D1" s="602" t="s">
        <v>3</v>
      </c>
      <c r="E1" s="602" t="s">
        <v>888</v>
      </c>
      <c r="F1" s="602" t="s">
        <v>1007</v>
      </c>
      <c r="G1" s="603" t="s">
        <v>4</v>
      </c>
      <c r="H1" s="604" t="s">
        <v>912</v>
      </c>
      <c r="I1" s="605" t="s">
        <v>913</v>
      </c>
      <c r="J1" s="605" t="s">
        <v>914</v>
      </c>
      <c r="K1" s="605" t="s">
        <v>915</v>
      </c>
      <c r="L1" s="605" t="s">
        <v>916</v>
      </c>
      <c r="M1" s="605" t="s">
        <v>917</v>
      </c>
      <c r="N1" s="606" t="s">
        <v>918</v>
      </c>
      <c r="O1" s="607" t="s">
        <v>358</v>
      </c>
      <c r="P1" s="608" t="s">
        <v>1008</v>
      </c>
      <c r="Q1" s="607" t="s">
        <v>911</v>
      </c>
      <c r="R1" s="609" t="s">
        <v>909</v>
      </c>
      <c r="S1" s="610" t="s">
        <v>1053</v>
      </c>
      <c r="T1" s="611" t="s">
        <v>1054</v>
      </c>
      <c r="U1" s="604" t="s">
        <v>886</v>
      </c>
      <c r="V1" s="607" t="s">
        <v>358</v>
      </c>
      <c r="W1" s="612" t="s">
        <v>910</v>
      </c>
      <c r="X1" s="612" t="s">
        <v>5</v>
      </c>
      <c r="Y1" s="613" t="s">
        <v>6</v>
      </c>
      <c r="Z1" s="613" t="s">
        <v>7</v>
      </c>
      <c r="AA1" s="613" t="s">
        <v>8</v>
      </c>
      <c r="AB1" s="613" t="s">
        <v>9</v>
      </c>
      <c r="AC1" s="614" t="s">
        <v>10</v>
      </c>
      <c r="AD1" s="612" t="s">
        <v>352</v>
      </c>
      <c r="AE1" s="613" t="s">
        <v>353</v>
      </c>
      <c r="AF1" s="613" t="s">
        <v>354</v>
      </c>
      <c r="AG1" s="613" t="s">
        <v>355</v>
      </c>
      <c r="AH1" s="613" t="s">
        <v>356</v>
      </c>
      <c r="AI1" s="614" t="s">
        <v>357</v>
      </c>
      <c r="AJ1" s="615" t="s">
        <v>1043</v>
      </c>
      <c r="AK1" s="616" t="s">
        <v>1044</v>
      </c>
      <c r="AL1" s="616" t="s">
        <v>1045</v>
      </c>
      <c r="AM1" s="616" t="s">
        <v>1046</v>
      </c>
      <c r="AN1" s="616" t="s">
        <v>1047</v>
      </c>
      <c r="AO1" s="616" t="s">
        <v>1048</v>
      </c>
      <c r="AP1" s="616" t="s">
        <v>1049</v>
      </c>
      <c r="AQ1" s="617" t="s">
        <v>1050</v>
      </c>
      <c r="AR1" s="618" t="s">
        <v>11</v>
      </c>
      <c r="AS1" s="619" t="s">
        <v>12</v>
      </c>
      <c r="AT1" s="619" t="s">
        <v>13</v>
      </c>
      <c r="AU1" s="619" t="s">
        <v>14</v>
      </c>
      <c r="AV1" s="619" t="s">
        <v>15</v>
      </c>
      <c r="AW1" s="619" t="s">
        <v>16</v>
      </c>
      <c r="AX1" s="619" t="s">
        <v>17</v>
      </c>
      <c r="AY1" s="620" t="s">
        <v>18</v>
      </c>
      <c r="AZ1" s="621" t="s">
        <v>24</v>
      </c>
      <c r="BA1" s="622" t="s">
        <v>25</v>
      </c>
      <c r="BB1" s="622" t="s">
        <v>26</v>
      </c>
      <c r="BC1" s="622" t="s">
        <v>27</v>
      </c>
      <c r="BD1" s="622" t="s">
        <v>28</v>
      </c>
      <c r="BE1" s="623" t="s">
        <v>29</v>
      </c>
      <c r="BF1" s="624" t="s">
        <v>19</v>
      </c>
      <c r="BG1" s="625" t="s">
        <v>20</v>
      </c>
      <c r="BH1" s="625" t="s">
        <v>21</v>
      </c>
      <c r="BI1" s="625" t="s">
        <v>22</v>
      </c>
      <c r="BJ1" s="626" t="s">
        <v>23</v>
      </c>
      <c r="BK1" s="627" t="s">
        <v>264</v>
      </c>
      <c r="BL1" s="628" t="s">
        <v>265</v>
      </c>
      <c r="BM1" s="628" t="s">
        <v>359</v>
      </c>
      <c r="BN1" s="628" t="s">
        <v>266</v>
      </c>
      <c r="BO1" s="629" t="s">
        <v>31</v>
      </c>
      <c r="BP1" s="630" t="s">
        <v>32</v>
      </c>
      <c r="BQ1" s="630" t="s">
        <v>33</v>
      </c>
      <c r="BR1" s="630" t="s">
        <v>34</v>
      </c>
      <c r="BS1" s="630" t="s">
        <v>267</v>
      </c>
      <c r="BT1" s="630" t="s">
        <v>268</v>
      </c>
      <c r="BU1" s="631" t="s">
        <v>30</v>
      </c>
      <c r="BV1" s="632" t="s">
        <v>361</v>
      </c>
    </row>
    <row r="2" spans="1:80" x14ac:dyDescent="0.25">
      <c r="A2" s="634" t="s">
        <v>447</v>
      </c>
      <c r="B2" s="635" t="s">
        <v>723</v>
      </c>
      <c r="C2" s="636" t="s">
        <v>144</v>
      </c>
      <c r="D2" s="635" t="s">
        <v>781</v>
      </c>
      <c r="E2" s="637">
        <f t="shared" ref="E2:E33" si="0">IF(R2=0,"",RANK($R2,$R$2:$R$80,0))</f>
        <v>1</v>
      </c>
      <c r="F2" s="637">
        <f t="shared" ref="F2:F33" si="1">COUNT($AH2:$AI2,$AR2:$AY2)</f>
        <v>10</v>
      </c>
      <c r="G2" s="638">
        <f t="shared" ref="G2:G33" si="2">IF($F2&lt;=1,"",STDEV($AB2:$AC2,$AJ2:$AQ2))</f>
        <v>0</v>
      </c>
      <c r="H2" s="639" t="b">
        <f t="shared" ref="H2:H33" si="3">IF($Q2=0,FALSE,IF(OR($V2=TRUE,AVERAGE($AJ2:$AQ2)=100),TRUE,FALSE))</f>
        <v>1</v>
      </c>
      <c r="I2" s="640">
        <f t="shared" ref="I2:I33" si="4">IF($H2=TRUE,IF(ISBLANK(AZ2),10000,AZ2),10000)</f>
        <v>1.4999999999999999E-2</v>
      </c>
      <c r="J2" s="640">
        <f t="shared" ref="J2:J33" si="5">IF($H2=TRUE,IF(ISBLANK(BA2),10000,BA2),10000)</f>
        <v>3.6</v>
      </c>
      <c r="K2" s="640">
        <f t="shared" ref="K2:K33" si="6">IF($H2=TRUE,IF(ISBLANK(BB2),10000,BB2),10000)</f>
        <v>64</v>
      </c>
      <c r="L2" s="640">
        <f t="shared" ref="L2:L33" si="7">IF($H2=TRUE,IF(ISBLANK(BC2),10000,BC2),10000)</f>
        <v>7.1920000000000002</v>
      </c>
      <c r="M2" s="640">
        <f t="shared" ref="M2:M33" si="8">IF($H2=TRUE,IF(ISBLANK(BD2),10000,BD2),10000)</f>
        <v>6.6120000000000001</v>
      </c>
      <c r="N2" s="640">
        <f t="shared" ref="N2:N33" si="9">IF($H2=TRUE,IF(ISBLANK(BE2),10000,BE2),10000)</f>
        <v>3.2450000000000001</v>
      </c>
      <c r="O2" s="641" t="b">
        <f t="shared" ref="O2:O33" si="10">$V2</f>
        <v>1</v>
      </c>
      <c r="P2" s="637">
        <f t="shared" ref="P2:P33" si="11">COUNT($AH2:$AI2)</f>
        <v>2</v>
      </c>
      <c r="Q2" s="637">
        <f t="shared" ref="Q2:Q33" si="12">COUNT($AR2:$AY2)</f>
        <v>8</v>
      </c>
      <c r="R2" s="642">
        <f t="shared" ref="R2:R33" si="13">IF($F2=0,0,AVERAGE($AB2:$AC2,$AR2:$AY2))</f>
        <v>100</v>
      </c>
      <c r="S2" s="641">
        <f t="shared" ref="S2:S33" si="14">IF($P2=0,0,(AVERAGE($AB2:$AC2)))</f>
        <v>100</v>
      </c>
      <c r="T2" s="641">
        <f t="shared" ref="T2:T33" si="15">IF($Q2=0,0,(AVERAGE($AR2:$AY2)))</f>
        <v>100</v>
      </c>
      <c r="U2" s="639">
        <f t="shared" ref="U2:U33" si="16">IF(F2=0,"",(AVERAGE($AH2:$AI2,$AR2:$AY2)))</f>
        <v>99.87</v>
      </c>
      <c r="V2" s="641" t="b">
        <f t="shared" ref="V2:V33" si="17">IF($Q2=0,FALSE,IF(OR(MAX($U$2:$U$28)=$U2,LARGE($U$2:$U$28,2)=$U2),TRUE,FALSE))</f>
        <v>1</v>
      </c>
      <c r="W2" s="643">
        <f t="shared" ref="W2:W33" si="18">IF($F2=0,0,AVERAGE($AB2:$AC2,$AJ2:$AQ2))</f>
        <v>100</v>
      </c>
      <c r="X2" s="644">
        <f t="shared" ref="X2:X33" si="19">IF(AZ2="","",IF(((AZ2/MIN(I$2:I$80))*100)&gt;=100,100,(AZ2/MIN(I$2:I$80))*100))</f>
        <v>100</v>
      </c>
      <c r="Y2" s="644">
        <f t="shared" ref="Y2:Y33" si="20">IF(BA2="","",IF(((BA2/MIN(J$2:J$80))*100)&gt;=100,100,(BA2/MIN(J$2:J$80))*100))</f>
        <v>100</v>
      </c>
      <c r="Z2" s="644">
        <f t="shared" ref="Z2:Z33" si="21">IF(BB2="","",IF(((BB2/MIN(K$2:K$80))*100)&gt;=100,100,(BB2/MIN(K$2:K$80))*100))</f>
        <v>100</v>
      </c>
      <c r="AA2" s="644">
        <f t="shared" ref="AA2:AA33" si="22">IF(BC2="","",IF(((BC2/MIN(L$2:L$80))*100)&gt;=100,100,(BC2/MIN(L$2:L$80))*100))</f>
        <v>100</v>
      </c>
      <c r="AB2" s="645">
        <f t="shared" ref="AB2:AB33" si="23">IF(BD2="","",IF(((BD2/MIN(M$2:M$80))*100)&gt;=100,100,(BD2/MIN(M$2:M$80))*100))</f>
        <v>100</v>
      </c>
      <c r="AC2" s="646">
        <f t="shared" ref="AC2:AC33" si="24">IF(BE2="","",IF(((BE2/MIN(N$2:N$80))*100)&gt;=100,100,(BE2/MIN(N$2:N$80))*100))</f>
        <v>100</v>
      </c>
      <c r="AD2" s="641">
        <f t="shared" ref="AD2:AD33" si="25">IF(ISBLANK(AZ2),"",PERCENTRANK(AZ$2:AZ$80,AZ2,)*100)</f>
        <v>97.399999999999991</v>
      </c>
      <c r="AE2" s="641">
        <f t="shared" ref="AE2:AE33" si="26">IF(ISBLANK(BA2),"",PERCENTRANK(BA$2:BA$80,BA2,)*100)</f>
        <v>97.399999999999991</v>
      </c>
      <c r="AF2" s="641">
        <f t="shared" ref="AF2:AF33" si="27">IF(ISBLANK(BB2),"",PERCENTRANK(BB$2:BB$80,BB2,)*100)</f>
        <v>98</v>
      </c>
      <c r="AG2" s="641">
        <f t="shared" ref="AG2:AG33" si="28">IF(ISBLANK(BC2),"",PERCENTRANK(BC$2:BC$80,BC2,)*100)</f>
        <v>100</v>
      </c>
      <c r="AH2" s="641">
        <f t="shared" ref="AH2:AH33" si="29">IF(ISBLANK(BD2),"",PERCENTRANK(BD$2:BD$80,BD2,)*100)</f>
        <v>100</v>
      </c>
      <c r="AI2" s="641">
        <f t="shared" ref="AI2:AI33" si="30">IF(ISBLANK(BE2),"",PERCENTRANK(BE$2:BE$80,BE2,)*100)</f>
        <v>98.7</v>
      </c>
      <c r="AJ2" s="644">
        <f>IF(VLOOKUP(TRUE,$V$2:$AY$80,COUNTA($V$1:AR$1),FALSE)="",AR2,IF(AR2="","",(AR2/VLOOKUP(TRUE,$V$2:$AY$80,COUNTA($V$1:AR$1),FALSE))*100))</f>
        <v>100</v>
      </c>
      <c r="AK2" s="641">
        <f>IF(VLOOKUP(TRUE,$V$2:$AY$80,COUNTA($V$1:AS$1),FALSE)="",AS2,IF(AS2="","",(AS2/VLOOKUP(TRUE,$V$2:$AY$80,COUNTA($V$1:AS$1),FALSE))*100))</f>
        <v>100</v>
      </c>
      <c r="AL2" s="641">
        <f>IF(VLOOKUP(TRUE,$V$2:$AY$80,COUNTA($V$1:AT$1),FALSE)="",AT2,IF(AT2="","",(AT2/VLOOKUP(TRUE,$V$2:$AY$80,COUNTA($V$1:AT$1),FALSE))*100))</f>
        <v>100</v>
      </c>
      <c r="AM2" s="641">
        <f>IF(VLOOKUP(TRUE,$V$2:$AY$80,COUNTA($V$1:AU$1),FALSE)="",AU2,IF(AU2="","",(AU2/VLOOKUP(TRUE,$V$2:$AY$80,COUNTA($V$1:AU$1),FALSE))*100))</f>
        <v>100</v>
      </c>
      <c r="AN2" s="641">
        <f>IF(VLOOKUP(TRUE,$V$2:$AY$80,COUNTA($V$1:AV$1),FALSE)="",AV2,IF(AV2="","",(AV2/VLOOKUP(TRUE,$V$2:$AY$80,COUNTA($V$1:AV$1),FALSE))*100))</f>
        <v>100</v>
      </c>
      <c r="AO2" s="641">
        <f>IF(VLOOKUP(TRUE,$V$2:$AY$80,COUNTA($V$1:AW$1),FALSE)="",AW2,IF(AW2="","",(AW2/VLOOKUP(TRUE,$V$2:$AY$80,COUNTA($V$1:AW$1),FALSE))*100))</f>
        <v>100</v>
      </c>
      <c r="AP2" s="641">
        <f>IF(VLOOKUP(TRUE,$V$2:$AY$80,COUNTA($V$1:AX$1),FALSE)="",AX2,IF(AX2="","",(AX2/VLOOKUP(TRUE,$V$2:$AY$80,COUNTA($V$1:AX$1),FALSE))*100))</f>
        <v>100</v>
      </c>
      <c r="AQ2" s="638">
        <f>IF(VLOOKUP(TRUE,$V$2:$AY$80,COUNTA($V$1:AY$1),FALSE)="",AY2,IF(AY2="","",(AY2/VLOOKUP(TRUE,$V$2:$AY$80,COUNTA($V$1:AY$1),FALSE))*100))</f>
        <v>100</v>
      </c>
      <c r="AR2" s="645">
        <f>IF(BS2="","",BS2*VLOOKUP("UQ",IndexCalc[],3,FALSE))</f>
        <v>100</v>
      </c>
      <c r="AS2" s="641">
        <f>IF(BT2="","",BT2*VLOOKUP("Fneg",IndexCalc[],3,FALSE))</f>
        <v>100</v>
      </c>
      <c r="AT2" s="641">
        <f>IF(BU2="","",BU2*VLOOKUP("ABS",IndexCalc[],3,FALSE))</f>
        <v>100</v>
      </c>
      <c r="AU2" s="641">
        <f>IF(BV2="","",BV2*VLOOKUP("Cnrs",IndexCalc[],3,FALSE))</f>
        <v>100</v>
      </c>
      <c r="AV2" s="641">
        <f>IF(BO2="","",BO2*VLOOKUP("HEC",IndexCalc[],3,FALSE))</f>
        <v>100</v>
      </c>
      <c r="AW2" s="641">
        <f>IF(BP2="","",BP2*VLOOKUP("Aeres",IndexCalc[],3,FALSE))</f>
        <v>100</v>
      </c>
      <c r="AX2" s="641">
        <f>IF(BQ2="","",BQ2*VLOOKUP("Abdc",IndexCalc[],3,FALSE))</f>
        <v>100</v>
      </c>
      <c r="AY2" s="638">
        <f>IF(BR2="","",BR2*VLOOKUP("Vhb",IndexCalc[],3,FALSE))</f>
        <v>100</v>
      </c>
      <c r="AZ2" s="647">
        <v>1.4999999999999999E-2</v>
      </c>
      <c r="BA2" s="648">
        <v>3.6</v>
      </c>
      <c r="BB2" s="649">
        <v>64</v>
      </c>
      <c r="BC2" s="647">
        <v>7.1920000000000002</v>
      </c>
      <c r="BD2" s="647">
        <v>6.6120000000000001</v>
      </c>
      <c r="BE2" s="650">
        <v>3.2450000000000001</v>
      </c>
      <c r="BF2" s="651" t="s">
        <v>127</v>
      </c>
      <c r="BG2" s="652" t="s">
        <v>127</v>
      </c>
      <c r="BH2" s="652" t="s">
        <v>139</v>
      </c>
      <c r="BI2" s="652" t="s">
        <v>128</v>
      </c>
      <c r="BJ2" s="653" t="s">
        <v>640</v>
      </c>
      <c r="BK2" s="651">
        <v>1</v>
      </c>
      <c r="BL2" s="652" t="s">
        <v>130</v>
      </c>
      <c r="BM2" s="652" t="s">
        <v>129</v>
      </c>
      <c r="BN2" s="652" t="s">
        <v>130</v>
      </c>
      <c r="BO2" s="654">
        <v>4</v>
      </c>
      <c r="BP2" s="655">
        <v>3</v>
      </c>
      <c r="BQ2" s="656">
        <v>4</v>
      </c>
      <c r="BR2" s="655">
        <v>6</v>
      </c>
      <c r="BS2" s="655">
        <v>4</v>
      </c>
      <c r="BT2" s="655">
        <v>4</v>
      </c>
      <c r="BU2" s="655">
        <v>5</v>
      </c>
      <c r="BV2" s="657">
        <v>4</v>
      </c>
    </row>
    <row r="3" spans="1:80" x14ac:dyDescent="0.25">
      <c r="A3" s="634" t="s">
        <v>449</v>
      </c>
      <c r="B3" s="635" t="s">
        <v>725</v>
      </c>
      <c r="C3" s="636" t="s">
        <v>146</v>
      </c>
      <c r="D3" s="635" t="s">
        <v>781</v>
      </c>
      <c r="E3" s="637">
        <f t="shared" si="0"/>
        <v>1</v>
      </c>
      <c r="F3" s="637">
        <f t="shared" si="1"/>
        <v>10</v>
      </c>
      <c r="G3" s="638">
        <f t="shared" si="2"/>
        <v>0</v>
      </c>
      <c r="H3" s="639" t="b">
        <f t="shared" si="3"/>
        <v>1</v>
      </c>
      <c r="I3" s="640">
        <f t="shared" si="4"/>
        <v>1.4E-2</v>
      </c>
      <c r="J3" s="640">
        <f t="shared" si="5"/>
        <v>2.4</v>
      </c>
      <c r="K3" s="640">
        <f t="shared" si="6"/>
        <v>59</v>
      </c>
      <c r="L3" s="640">
        <f t="shared" si="7"/>
        <v>5.2919999999999998</v>
      </c>
      <c r="M3" s="640">
        <f t="shared" si="8"/>
        <v>4.8959999999999999</v>
      </c>
      <c r="N3" s="640">
        <f t="shared" si="9"/>
        <v>2.2429999999999999</v>
      </c>
      <c r="O3" s="641" t="b">
        <f t="shared" si="10"/>
        <v>0</v>
      </c>
      <c r="P3" s="637">
        <f t="shared" si="11"/>
        <v>2</v>
      </c>
      <c r="Q3" s="637">
        <f t="shared" si="12"/>
        <v>8</v>
      </c>
      <c r="R3" s="642">
        <f t="shared" si="13"/>
        <v>100</v>
      </c>
      <c r="S3" s="641">
        <f t="shared" si="14"/>
        <v>100</v>
      </c>
      <c r="T3" s="641">
        <f t="shared" si="15"/>
        <v>100</v>
      </c>
      <c r="U3" s="639">
        <f t="shared" si="16"/>
        <v>98.84</v>
      </c>
      <c r="V3" s="641" t="b">
        <f t="shared" si="17"/>
        <v>0</v>
      </c>
      <c r="W3" s="643">
        <f t="shared" si="18"/>
        <v>100</v>
      </c>
      <c r="X3" s="644">
        <f t="shared" si="19"/>
        <v>100</v>
      </c>
      <c r="Y3" s="644">
        <f t="shared" si="20"/>
        <v>100</v>
      </c>
      <c r="Z3" s="644">
        <f t="shared" si="21"/>
        <v>100</v>
      </c>
      <c r="AA3" s="644">
        <f t="shared" si="22"/>
        <v>100</v>
      </c>
      <c r="AB3" s="644">
        <f t="shared" si="23"/>
        <v>100</v>
      </c>
      <c r="AC3" s="638">
        <f t="shared" si="24"/>
        <v>100</v>
      </c>
      <c r="AD3" s="641">
        <f t="shared" si="25"/>
        <v>94.8</v>
      </c>
      <c r="AE3" s="641">
        <f t="shared" si="26"/>
        <v>92.300000000000011</v>
      </c>
      <c r="AF3" s="641">
        <f t="shared" si="27"/>
        <v>96</v>
      </c>
      <c r="AG3" s="641">
        <f t="shared" si="28"/>
        <v>89.7</v>
      </c>
      <c r="AH3" s="641">
        <f t="shared" si="29"/>
        <v>96.1</v>
      </c>
      <c r="AI3" s="641">
        <f t="shared" si="30"/>
        <v>92.300000000000011</v>
      </c>
      <c r="AJ3" s="644">
        <f>IF(VLOOKUP(TRUE,$V$2:$AY$80,COUNTA($V$1:AR$1),FALSE)="",AR3,IF(AR3="","",(AR3/VLOOKUP(TRUE,$V$2:$AY$80,COUNTA($V$1:AR$1),FALSE))*100))</f>
        <v>100</v>
      </c>
      <c r="AK3" s="641">
        <f>IF(VLOOKUP(TRUE,$V$2:$AY$80,COUNTA($V$1:AS$1),FALSE)="",AS3,IF(AS3="","",(AS3/VLOOKUP(TRUE,$V$2:$AY$80,COUNTA($V$1:AS$1),FALSE))*100))</f>
        <v>100</v>
      </c>
      <c r="AL3" s="641">
        <f>IF(VLOOKUP(TRUE,$V$2:$AY$80,COUNTA($V$1:AT$1),FALSE)="",AT3,IF(AT3="","",(AT3/VLOOKUP(TRUE,$V$2:$AY$80,COUNTA($V$1:AT$1),FALSE))*100))</f>
        <v>100</v>
      </c>
      <c r="AM3" s="641">
        <f>IF(VLOOKUP(TRUE,$V$2:$AY$80,COUNTA($V$1:AU$1),FALSE)="",AU3,IF(AU3="","",(AU3/VLOOKUP(TRUE,$V$2:$AY$80,COUNTA($V$1:AU$1),FALSE))*100))</f>
        <v>100</v>
      </c>
      <c r="AN3" s="641">
        <f>IF(VLOOKUP(TRUE,$V$2:$AY$80,COUNTA($V$1:AV$1),FALSE)="",AV3,IF(AV3="","",(AV3/VLOOKUP(TRUE,$V$2:$AY$80,COUNTA($V$1:AV$1),FALSE))*100))</f>
        <v>100</v>
      </c>
      <c r="AO3" s="641">
        <f>IF(VLOOKUP(TRUE,$V$2:$AY$80,COUNTA($V$1:AW$1),FALSE)="",AW3,IF(AW3="","",(AW3/VLOOKUP(TRUE,$V$2:$AY$80,COUNTA($V$1:AW$1),FALSE))*100))</f>
        <v>100</v>
      </c>
      <c r="AP3" s="641">
        <f>IF(VLOOKUP(TRUE,$V$2:$AY$80,COUNTA($V$1:AX$1),FALSE)="",AX3,IF(AX3="","",(AX3/VLOOKUP(TRUE,$V$2:$AY$80,COUNTA($V$1:AX$1),FALSE))*100))</f>
        <v>100</v>
      </c>
      <c r="AQ3" s="638">
        <f>IF(VLOOKUP(TRUE,$V$2:$AY$80,COUNTA($V$1:AY$1),FALSE)="",AY3,IF(AY3="","",(AY3/VLOOKUP(TRUE,$V$2:$AY$80,COUNTA($V$1:AY$1),FALSE))*100))</f>
        <v>100</v>
      </c>
      <c r="AR3" s="644">
        <f>IF(BS3="","",BS3*VLOOKUP("UQ",IndexCalc[],3,FALSE))</f>
        <v>100</v>
      </c>
      <c r="AS3" s="641">
        <f>IF(BT3="","",BT3*VLOOKUP("Fneg",IndexCalc[],3,FALSE))</f>
        <v>100</v>
      </c>
      <c r="AT3" s="641">
        <f>IF(BU3="","",BU3*VLOOKUP("ABS",IndexCalc[],3,FALSE))</f>
        <v>100</v>
      </c>
      <c r="AU3" s="641">
        <f>IF(BV3="","",BV3*VLOOKUP("Cnrs",IndexCalc[],3,FALSE))</f>
        <v>100</v>
      </c>
      <c r="AV3" s="641">
        <f>IF(BO3="","",BO3*VLOOKUP("HEC",IndexCalc[],3,FALSE))</f>
        <v>100</v>
      </c>
      <c r="AW3" s="641">
        <f>IF(BP3="","",BP3*VLOOKUP("Aeres",IndexCalc[],3,FALSE))</f>
        <v>100</v>
      </c>
      <c r="AX3" s="641">
        <f>IF(BQ3="","",BQ3*VLOOKUP("Abdc",IndexCalc[],3,FALSE))</f>
        <v>100</v>
      </c>
      <c r="AY3" s="638">
        <f>IF(BR3="","",BR3*VLOOKUP("Vhb",IndexCalc[],3,FALSE))</f>
        <v>100</v>
      </c>
      <c r="AZ3" s="647">
        <v>1.4E-2</v>
      </c>
      <c r="BA3" s="648">
        <v>2.4</v>
      </c>
      <c r="BB3" s="652">
        <v>59</v>
      </c>
      <c r="BC3" s="647">
        <v>5.2919999999999998</v>
      </c>
      <c r="BD3" s="647">
        <v>4.8959999999999999</v>
      </c>
      <c r="BE3" s="650">
        <v>2.2429999999999999</v>
      </c>
      <c r="BF3" s="651" t="s">
        <v>127</v>
      </c>
      <c r="BG3" s="652" t="s">
        <v>127</v>
      </c>
      <c r="BH3" s="652" t="s">
        <v>139</v>
      </c>
      <c r="BI3" s="652" t="s">
        <v>128</v>
      </c>
      <c r="BJ3" s="653" t="s">
        <v>640</v>
      </c>
      <c r="BK3" s="651">
        <v>1</v>
      </c>
      <c r="BL3" s="652">
        <v>1</v>
      </c>
      <c r="BM3" s="652" t="s">
        <v>129</v>
      </c>
      <c r="BN3" s="652">
        <v>1</v>
      </c>
      <c r="BO3" s="654">
        <v>4</v>
      </c>
      <c r="BP3" s="655">
        <v>3</v>
      </c>
      <c r="BQ3" s="656">
        <v>4</v>
      </c>
      <c r="BR3" s="655">
        <v>6</v>
      </c>
      <c r="BS3" s="655">
        <v>4</v>
      </c>
      <c r="BT3" s="655">
        <v>4</v>
      </c>
      <c r="BU3" s="655">
        <v>5</v>
      </c>
      <c r="BV3" s="657">
        <v>4</v>
      </c>
    </row>
    <row r="4" spans="1:80" x14ac:dyDescent="0.25">
      <c r="A4" s="634" t="s">
        <v>448</v>
      </c>
      <c r="B4" s="635" t="s">
        <v>724</v>
      </c>
      <c r="C4" s="636" t="s">
        <v>145</v>
      </c>
      <c r="D4" s="635" t="s">
        <v>781</v>
      </c>
      <c r="E4" s="637">
        <f t="shared" si="0"/>
        <v>1</v>
      </c>
      <c r="F4" s="637">
        <f t="shared" si="1"/>
        <v>10</v>
      </c>
      <c r="G4" s="638">
        <f t="shared" si="2"/>
        <v>0</v>
      </c>
      <c r="H4" s="639" t="b">
        <f t="shared" si="3"/>
        <v>1</v>
      </c>
      <c r="I4" s="640">
        <f t="shared" si="4"/>
        <v>1.6E-2</v>
      </c>
      <c r="J4" s="640">
        <f t="shared" si="5"/>
        <v>2.8</v>
      </c>
      <c r="K4" s="640">
        <f t="shared" si="6"/>
        <v>54</v>
      </c>
      <c r="L4" s="640">
        <f t="shared" si="7"/>
        <v>4.4820000000000002</v>
      </c>
      <c r="M4" s="640">
        <f t="shared" si="8"/>
        <v>5.7640000000000002</v>
      </c>
      <c r="N4" s="640">
        <f t="shared" si="9"/>
        <v>2.8250000000000002</v>
      </c>
      <c r="O4" s="641" t="b">
        <f t="shared" si="10"/>
        <v>1</v>
      </c>
      <c r="P4" s="637">
        <f t="shared" si="11"/>
        <v>2</v>
      </c>
      <c r="Q4" s="637">
        <f t="shared" si="12"/>
        <v>8</v>
      </c>
      <c r="R4" s="642">
        <f t="shared" si="13"/>
        <v>100</v>
      </c>
      <c r="S4" s="641">
        <f t="shared" si="14"/>
        <v>100</v>
      </c>
      <c r="T4" s="641">
        <f t="shared" si="15"/>
        <v>100</v>
      </c>
      <c r="U4" s="639">
        <f t="shared" si="16"/>
        <v>99.47999999999999</v>
      </c>
      <c r="V4" s="641" t="b">
        <f t="shared" si="17"/>
        <v>1</v>
      </c>
      <c r="W4" s="643">
        <f t="shared" si="18"/>
        <v>100</v>
      </c>
      <c r="X4" s="644">
        <f t="shared" si="19"/>
        <v>100</v>
      </c>
      <c r="Y4" s="644">
        <f t="shared" si="20"/>
        <v>100</v>
      </c>
      <c r="Z4" s="644">
        <f t="shared" si="21"/>
        <v>100</v>
      </c>
      <c r="AA4" s="644">
        <f t="shared" si="22"/>
        <v>100</v>
      </c>
      <c r="AB4" s="644">
        <f t="shared" si="23"/>
        <v>100</v>
      </c>
      <c r="AC4" s="638">
        <f t="shared" si="24"/>
        <v>100</v>
      </c>
      <c r="AD4" s="641">
        <f t="shared" si="25"/>
        <v>100</v>
      </c>
      <c r="AE4" s="641">
        <f t="shared" si="26"/>
        <v>94.8</v>
      </c>
      <c r="AF4" s="641">
        <f t="shared" si="27"/>
        <v>92.100000000000009</v>
      </c>
      <c r="AG4" s="641">
        <f t="shared" si="28"/>
        <v>82</v>
      </c>
      <c r="AH4" s="641">
        <f t="shared" si="29"/>
        <v>98.7</v>
      </c>
      <c r="AI4" s="641">
        <f t="shared" si="30"/>
        <v>96.1</v>
      </c>
      <c r="AJ4" s="644">
        <f>IF(VLOOKUP(TRUE,$V$2:$AY$80,COUNTA($V$1:AR$1),FALSE)="",AR4,IF(AR4="","",(AR4/VLOOKUP(TRUE,$V$2:$AY$80,COUNTA($V$1:AR$1),FALSE))*100))</f>
        <v>100</v>
      </c>
      <c r="AK4" s="641">
        <f>IF(VLOOKUP(TRUE,$V$2:$AY$80,COUNTA($V$1:AS$1),FALSE)="",AS4,IF(AS4="","",(AS4/VLOOKUP(TRUE,$V$2:$AY$80,COUNTA($V$1:AS$1),FALSE))*100))</f>
        <v>100</v>
      </c>
      <c r="AL4" s="641">
        <f>IF(VLOOKUP(TRUE,$V$2:$AY$80,COUNTA($V$1:AT$1),FALSE)="",AT4,IF(AT4="","",(AT4/VLOOKUP(TRUE,$V$2:$AY$80,COUNTA($V$1:AT$1),FALSE))*100))</f>
        <v>100</v>
      </c>
      <c r="AM4" s="641">
        <f>IF(VLOOKUP(TRUE,$V$2:$AY$80,COUNTA($V$1:AU$1),FALSE)="",AU4,IF(AU4="","",(AU4/VLOOKUP(TRUE,$V$2:$AY$80,COUNTA($V$1:AU$1),FALSE))*100))</f>
        <v>100</v>
      </c>
      <c r="AN4" s="641">
        <f>IF(VLOOKUP(TRUE,$V$2:$AY$80,COUNTA($V$1:AV$1),FALSE)="",AV4,IF(AV4="","",(AV4/VLOOKUP(TRUE,$V$2:$AY$80,COUNTA($V$1:AV$1),FALSE))*100))</f>
        <v>100</v>
      </c>
      <c r="AO4" s="641">
        <f>IF(VLOOKUP(TRUE,$V$2:$AY$80,COUNTA($V$1:AW$1),FALSE)="",AW4,IF(AW4="","",(AW4/VLOOKUP(TRUE,$V$2:$AY$80,COUNTA($V$1:AW$1),FALSE))*100))</f>
        <v>100</v>
      </c>
      <c r="AP4" s="641">
        <f>IF(VLOOKUP(TRUE,$V$2:$AY$80,COUNTA($V$1:AX$1),FALSE)="",AX4,IF(AX4="","",(AX4/VLOOKUP(TRUE,$V$2:$AY$80,COUNTA($V$1:AX$1),FALSE))*100))</f>
        <v>100</v>
      </c>
      <c r="AQ4" s="638">
        <f>IF(VLOOKUP(TRUE,$V$2:$AY$80,COUNTA($V$1:AY$1),FALSE)="",AY4,IF(AY4="","",(AY4/VLOOKUP(TRUE,$V$2:$AY$80,COUNTA($V$1:AY$1),FALSE))*100))</f>
        <v>100</v>
      </c>
      <c r="AR4" s="644">
        <f>IF(BS4="","",BS4*VLOOKUP("UQ",IndexCalc[],3,FALSE))</f>
        <v>100</v>
      </c>
      <c r="AS4" s="641">
        <f>IF(BT4="","",BT4*VLOOKUP("Fneg",IndexCalc[],3,FALSE))</f>
        <v>100</v>
      </c>
      <c r="AT4" s="641">
        <f>IF(BU4="","",BU4*VLOOKUP("ABS",IndexCalc[],3,FALSE))</f>
        <v>100</v>
      </c>
      <c r="AU4" s="641">
        <f>IF(BV4="","",BV4*VLOOKUP("Cnrs",IndexCalc[],3,FALSE))</f>
        <v>100</v>
      </c>
      <c r="AV4" s="641">
        <f>IF(BO4="","",BO4*VLOOKUP("HEC",IndexCalc[],3,FALSE))</f>
        <v>100</v>
      </c>
      <c r="AW4" s="641">
        <f>IF(BP4="","",BP4*VLOOKUP("Aeres",IndexCalc[],3,FALSE))</f>
        <v>100</v>
      </c>
      <c r="AX4" s="641">
        <f>IF(BQ4="","",BQ4*VLOOKUP("Abdc",IndexCalc[],3,FALSE))</f>
        <v>100</v>
      </c>
      <c r="AY4" s="638">
        <f>IF(BR4="","",BR4*VLOOKUP("Vhb",IndexCalc[],3,FALSE))</f>
        <v>100</v>
      </c>
      <c r="AZ4" s="647">
        <v>1.6E-2</v>
      </c>
      <c r="BA4" s="648">
        <v>2.8</v>
      </c>
      <c r="BB4" s="652">
        <v>54</v>
      </c>
      <c r="BC4" s="647">
        <v>4.4820000000000002</v>
      </c>
      <c r="BD4" s="647">
        <v>5.7640000000000002</v>
      </c>
      <c r="BE4" s="650">
        <v>2.8250000000000002</v>
      </c>
      <c r="BF4" s="651" t="s">
        <v>127</v>
      </c>
      <c r="BG4" s="652" t="s">
        <v>127</v>
      </c>
      <c r="BH4" s="652" t="s">
        <v>139</v>
      </c>
      <c r="BI4" s="652" t="s">
        <v>128</v>
      </c>
      <c r="BJ4" s="653" t="s">
        <v>640</v>
      </c>
      <c r="BK4" s="651">
        <v>1</v>
      </c>
      <c r="BL4" s="652">
        <v>1</v>
      </c>
      <c r="BM4" s="652" t="s">
        <v>129</v>
      </c>
      <c r="BN4" s="652">
        <v>1</v>
      </c>
      <c r="BO4" s="654">
        <v>4</v>
      </c>
      <c r="BP4" s="655">
        <v>3</v>
      </c>
      <c r="BQ4" s="656">
        <v>4</v>
      </c>
      <c r="BR4" s="655">
        <v>6</v>
      </c>
      <c r="BS4" s="655">
        <v>4</v>
      </c>
      <c r="BT4" s="655">
        <v>4</v>
      </c>
      <c r="BU4" s="656">
        <v>5</v>
      </c>
      <c r="BV4" s="657">
        <v>4</v>
      </c>
    </row>
    <row r="5" spans="1:80" x14ac:dyDescent="0.25">
      <c r="A5" s="634" t="s">
        <v>450</v>
      </c>
      <c r="B5" s="635" t="s">
        <v>726</v>
      </c>
      <c r="C5" s="636" t="s">
        <v>147</v>
      </c>
      <c r="D5" s="635" t="s">
        <v>781</v>
      </c>
      <c r="E5" s="637">
        <f t="shared" si="0"/>
        <v>1</v>
      </c>
      <c r="F5" s="637">
        <f t="shared" si="1"/>
        <v>10</v>
      </c>
      <c r="G5" s="638">
        <f t="shared" si="2"/>
        <v>0</v>
      </c>
      <c r="H5" s="639" t="b">
        <f t="shared" si="3"/>
        <v>1</v>
      </c>
      <c r="I5" s="640">
        <f t="shared" si="4"/>
        <v>1.0999999999999999E-2</v>
      </c>
      <c r="J5" s="640">
        <f t="shared" si="5"/>
        <v>2.2999999999999998</v>
      </c>
      <c r="K5" s="640">
        <f t="shared" si="6"/>
        <v>39</v>
      </c>
      <c r="L5" s="640">
        <f t="shared" si="7"/>
        <v>3.0550000000000002</v>
      </c>
      <c r="M5" s="640">
        <f t="shared" si="8"/>
        <v>4.34</v>
      </c>
      <c r="N5" s="640">
        <f t="shared" si="9"/>
        <v>1.9359999999999999</v>
      </c>
      <c r="O5" s="641" t="b">
        <f t="shared" si="10"/>
        <v>0</v>
      </c>
      <c r="P5" s="637">
        <f t="shared" si="11"/>
        <v>2</v>
      </c>
      <c r="Q5" s="637">
        <f t="shared" si="12"/>
        <v>8</v>
      </c>
      <c r="R5" s="642">
        <f t="shared" si="13"/>
        <v>100</v>
      </c>
      <c r="S5" s="641">
        <f t="shared" si="14"/>
        <v>100</v>
      </c>
      <c r="T5" s="641">
        <f t="shared" si="15"/>
        <v>100</v>
      </c>
      <c r="U5" s="639">
        <f t="shared" si="16"/>
        <v>98.19</v>
      </c>
      <c r="V5" s="641" t="b">
        <f t="shared" si="17"/>
        <v>0</v>
      </c>
      <c r="W5" s="643">
        <f t="shared" si="18"/>
        <v>100</v>
      </c>
      <c r="X5" s="644">
        <f t="shared" si="19"/>
        <v>100</v>
      </c>
      <c r="Y5" s="644">
        <f t="shared" si="20"/>
        <v>100</v>
      </c>
      <c r="Z5" s="644">
        <f t="shared" si="21"/>
        <v>100</v>
      </c>
      <c r="AA5" s="644">
        <f t="shared" si="22"/>
        <v>100</v>
      </c>
      <c r="AB5" s="644">
        <f t="shared" si="23"/>
        <v>100</v>
      </c>
      <c r="AC5" s="638">
        <f t="shared" si="24"/>
        <v>100</v>
      </c>
      <c r="AD5" s="641">
        <f t="shared" si="25"/>
        <v>92.300000000000011</v>
      </c>
      <c r="AE5" s="641">
        <f t="shared" si="26"/>
        <v>89.7</v>
      </c>
      <c r="AF5" s="641">
        <f t="shared" si="27"/>
        <v>78.400000000000006</v>
      </c>
      <c r="AG5" s="641">
        <f t="shared" si="28"/>
        <v>56.399999999999991</v>
      </c>
      <c r="AH5" s="641">
        <f t="shared" si="29"/>
        <v>94.8</v>
      </c>
      <c r="AI5" s="641">
        <f t="shared" si="30"/>
        <v>87.1</v>
      </c>
      <c r="AJ5" s="644">
        <f>IF(VLOOKUP(TRUE,$V$2:$AY$80,COUNTA($V$1:AR$1),FALSE)="",AR5,IF(AR5="","",(AR5/VLOOKUP(TRUE,$V$2:$AY$80,COUNTA($V$1:AR$1),FALSE))*100))</f>
        <v>100</v>
      </c>
      <c r="AK5" s="641">
        <f>IF(VLOOKUP(TRUE,$V$2:$AY$80,COUNTA($V$1:AS$1),FALSE)="",AS5,IF(AS5="","",(AS5/VLOOKUP(TRUE,$V$2:$AY$80,COUNTA($V$1:AS$1),FALSE))*100))</f>
        <v>100</v>
      </c>
      <c r="AL5" s="641">
        <f>IF(VLOOKUP(TRUE,$V$2:$AY$80,COUNTA($V$1:AT$1),FALSE)="",AT5,IF(AT5="","",(AT5/VLOOKUP(TRUE,$V$2:$AY$80,COUNTA($V$1:AT$1),FALSE))*100))</f>
        <v>100</v>
      </c>
      <c r="AM5" s="641">
        <f>IF(VLOOKUP(TRUE,$V$2:$AY$80,COUNTA($V$1:AU$1),FALSE)="",AU5,IF(AU5="","",(AU5/VLOOKUP(TRUE,$V$2:$AY$80,COUNTA($V$1:AU$1),FALSE))*100))</f>
        <v>100</v>
      </c>
      <c r="AN5" s="641">
        <f>IF(VLOOKUP(TRUE,$V$2:$AY$80,COUNTA($V$1:AV$1),FALSE)="",AV5,IF(AV5="","",(AV5/VLOOKUP(TRUE,$V$2:$AY$80,COUNTA($V$1:AV$1),FALSE))*100))</f>
        <v>100</v>
      </c>
      <c r="AO5" s="641">
        <f>IF(VLOOKUP(TRUE,$V$2:$AY$80,COUNTA($V$1:AW$1),FALSE)="",AW5,IF(AW5="","",(AW5/VLOOKUP(TRUE,$V$2:$AY$80,COUNTA($V$1:AW$1),FALSE))*100))</f>
        <v>100</v>
      </c>
      <c r="AP5" s="641">
        <f>IF(VLOOKUP(TRUE,$V$2:$AY$80,COUNTA($V$1:AX$1),FALSE)="",AX5,IF(AX5="","",(AX5/VLOOKUP(TRUE,$V$2:$AY$80,COUNTA($V$1:AX$1),FALSE))*100))</f>
        <v>100</v>
      </c>
      <c r="AQ5" s="638">
        <f>IF(VLOOKUP(TRUE,$V$2:$AY$80,COUNTA($V$1:AY$1),FALSE)="",AY5,IF(AY5="","",(AY5/VLOOKUP(TRUE,$V$2:$AY$80,COUNTA($V$1:AY$1),FALSE))*100))</f>
        <v>100</v>
      </c>
      <c r="AR5" s="644">
        <f>IF(BS5="","",BS5*VLOOKUP("UQ",IndexCalc[],3,FALSE))</f>
        <v>100</v>
      </c>
      <c r="AS5" s="641">
        <f>IF(BT5="","",BT5*VLOOKUP("Fneg",IndexCalc[],3,FALSE))</f>
        <v>100</v>
      </c>
      <c r="AT5" s="641">
        <f>IF(BU5="","",BU5*VLOOKUP("ABS",IndexCalc[],3,FALSE))</f>
        <v>100</v>
      </c>
      <c r="AU5" s="641">
        <f>IF(BV5="","",BV5*VLOOKUP("Cnrs",IndexCalc[],3,FALSE))</f>
        <v>100</v>
      </c>
      <c r="AV5" s="641">
        <f>IF(BO5="","",BO5*VLOOKUP("HEC",IndexCalc[],3,FALSE))</f>
        <v>100</v>
      </c>
      <c r="AW5" s="641">
        <f>IF(BP5="","",BP5*VLOOKUP("Aeres",IndexCalc[],3,FALSE))</f>
        <v>100</v>
      </c>
      <c r="AX5" s="641">
        <f>IF(BQ5="","",BQ5*VLOOKUP("Abdc",IndexCalc[],3,FALSE))</f>
        <v>100</v>
      </c>
      <c r="AY5" s="638">
        <f>IF(BR5="","",BR5*VLOOKUP("Vhb",IndexCalc[],3,FALSE))</f>
        <v>100</v>
      </c>
      <c r="AZ5" s="647">
        <v>1.0999999999999999E-2</v>
      </c>
      <c r="BA5" s="648">
        <v>2.2999999999999998</v>
      </c>
      <c r="BB5" s="652">
        <v>39</v>
      </c>
      <c r="BC5" s="647">
        <v>3.0550000000000002</v>
      </c>
      <c r="BD5" s="647">
        <v>4.34</v>
      </c>
      <c r="BE5" s="650">
        <v>1.9359999999999999</v>
      </c>
      <c r="BF5" s="651" t="s">
        <v>127</v>
      </c>
      <c r="BG5" s="652" t="s">
        <v>127</v>
      </c>
      <c r="BH5" s="652" t="s">
        <v>139</v>
      </c>
      <c r="BI5" s="652" t="s">
        <v>128</v>
      </c>
      <c r="BJ5" s="653" t="s">
        <v>640</v>
      </c>
      <c r="BK5" s="651">
        <v>1</v>
      </c>
      <c r="BL5" s="652">
        <v>1</v>
      </c>
      <c r="BM5" s="652" t="s">
        <v>129</v>
      </c>
      <c r="BN5" s="652">
        <v>1</v>
      </c>
      <c r="BO5" s="654">
        <v>4</v>
      </c>
      <c r="BP5" s="655">
        <v>3</v>
      </c>
      <c r="BQ5" s="656">
        <v>4</v>
      </c>
      <c r="BR5" s="655">
        <v>6</v>
      </c>
      <c r="BS5" s="655">
        <v>4</v>
      </c>
      <c r="BT5" s="655">
        <v>4</v>
      </c>
      <c r="BU5" s="655">
        <v>5</v>
      </c>
      <c r="BV5" s="657">
        <v>4</v>
      </c>
    </row>
    <row r="6" spans="1:80" x14ac:dyDescent="0.25">
      <c r="A6" s="634" t="s">
        <v>453</v>
      </c>
      <c r="B6" s="635" t="s">
        <v>728</v>
      </c>
      <c r="C6" s="636" t="s">
        <v>150</v>
      </c>
      <c r="D6" s="635" t="s">
        <v>781</v>
      </c>
      <c r="E6" s="637">
        <f t="shared" si="0"/>
        <v>5</v>
      </c>
      <c r="F6" s="637">
        <f t="shared" si="1"/>
        <v>10</v>
      </c>
      <c r="G6" s="638">
        <f t="shared" si="2"/>
        <v>12.722140177738895</v>
      </c>
      <c r="H6" s="639" t="b">
        <f t="shared" si="3"/>
        <v>0</v>
      </c>
      <c r="I6" s="640">
        <f t="shared" si="4"/>
        <v>10000</v>
      </c>
      <c r="J6" s="640">
        <f t="shared" si="5"/>
        <v>10000</v>
      </c>
      <c r="K6" s="640">
        <f t="shared" si="6"/>
        <v>10000</v>
      </c>
      <c r="L6" s="640">
        <f t="shared" si="7"/>
        <v>10000</v>
      </c>
      <c r="M6" s="640">
        <f t="shared" si="8"/>
        <v>10000</v>
      </c>
      <c r="N6" s="640">
        <f t="shared" si="9"/>
        <v>10000</v>
      </c>
      <c r="O6" s="641" t="b">
        <f t="shared" si="10"/>
        <v>0</v>
      </c>
      <c r="P6" s="637">
        <f t="shared" si="11"/>
        <v>2</v>
      </c>
      <c r="Q6" s="637">
        <f t="shared" si="12"/>
        <v>8</v>
      </c>
      <c r="R6" s="642">
        <f t="shared" si="13"/>
        <v>88.804431516674924</v>
      </c>
      <c r="S6" s="641">
        <f t="shared" si="14"/>
        <v>77.355490916707936</v>
      </c>
      <c r="T6" s="641">
        <f t="shared" si="15"/>
        <v>91.666666666666671</v>
      </c>
      <c r="U6" s="639">
        <f t="shared" si="16"/>
        <v>89.86333333333333</v>
      </c>
      <c r="V6" s="641" t="b">
        <f t="shared" si="17"/>
        <v>0</v>
      </c>
      <c r="W6" s="643">
        <f t="shared" si="18"/>
        <v>88.804431516674924</v>
      </c>
      <c r="X6" s="644">
        <f t="shared" si="19"/>
        <v>54.545454545454554</v>
      </c>
      <c r="Y6" s="644">
        <f t="shared" si="20"/>
        <v>60.869565217391312</v>
      </c>
      <c r="Z6" s="644">
        <f t="shared" si="21"/>
        <v>100</v>
      </c>
      <c r="AA6" s="644">
        <f t="shared" si="22"/>
        <v>100</v>
      </c>
      <c r="AB6" s="644">
        <f t="shared" si="23"/>
        <v>68.502304147465438</v>
      </c>
      <c r="AC6" s="638">
        <f t="shared" si="24"/>
        <v>86.20867768595042</v>
      </c>
      <c r="AD6" s="641">
        <f t="shared" si="25"/>
        <v>79.400000000000006</v>
      </c>
      <c r="AE6" s="641">
        <f t="shared" si="26"/>
        <v>76.900000000000006</v>
      </c>
      <c r="AF6" s="641">
        <f t="shared" si="27"/>
        <v>80.300000000000011</v>
      </c>
      <c r="AG6" s="641">
        <f t="shared" si="28"/>
        <v>61.5</v>
      </c>
      <c r="AH6" s="641">
        <f t="shared" si="29"/>
        <v>87.1</v>
      </c>
      <c r="AI6" s="641">
        <f t="shared" si="30"/>
        <v>78.2</v>
      </c>
      <c r="AJ6" s="644">
        <f>IF(VLOOKUP(TRUE,$V$2:$AY$80,COUNTA($V$1:AR$1),FALSE)="",AR6,IF(AR6="","",(AR6/VLOOKUP(TRUE,$V$2:$AY$80,COUNTA($V$1:AR$1),FALSE))*100))</f>
        <v>75</v>
      </c>
      <c r="AK6" s="641">
        <f>IF(VLOOKUP(TRUE,$V$2:$AY$80,COUNTA($V$1:AS$1),FALSE)="",AS6,IF(AS6="","",(AS6/VLOOKUP(TRUE,$V$2:$AY$80,COUNTA($V$1:AS$1),FALSE))*100))</f>
        <v>100</v>
      </c>
      <c r="AL6" s="641">
        <f>IF(VLOOKUP(TRUE,$V$2:$AY$80,COUNTA($V$1:AT$1),FALSE)="",AT6,IF(AT6="","",(AT6/VLOOKUP(TRUE,$V$2:$AY$80,COUNTA($V$1:AT$1),FALSE))*100))</f>
        <v>100</v>
      </c>
      <c r="AM6" s="641">
        <f>IF(VLOOKUP(TRUE,$V$2:$AY$80,COUNTA($V$1:AU$1),FALSE)="",AU6,IF(AU6="","",(AU6/VLOOKUP(TRUE,$V$2:$AY$80,COUNTA($V$1:AU$1),FALSE))*100))</f>
        <v>100</v>
      </c>
      <c r="AN6" s="641">
        <f>IF(VLOOKUP(TRUE,$V$2:$AY$80,COUNTA($V$1:AV$1),FALSE)="",AV6,IF(AV6="","",(AV6/VLOOKUP(TRUE,$V$2:$AY$80,COUNTA($V$1:AV$1),FALSE))*100))</f>
        <v>100</v>
      </c>
      <c r="AO6" s="641">
        <f>IF(VLOOKUP(TRUE,$V$2:$AY$80,COUNTA($V$1:AW$1),FALSE)="",AW6,IF(AW6="","",(AW6/VLOOKUP(TRUE,$V$2:$AY$80,COUNTA($V$1:AW$1),FALSE))*100))</f>
        <v>100</v>
      </c>
      <c r="AP6" s="641">
        <f>IF(VLOOKUP(TRUE,$V$2:$AY$80,COUNTA($V$1:AX$1),FALSE)="",AX6,IF(AX6="","",(AX6/VLOOKUP(TRUE,$V$2:$AY$80,COUNTA($V$1:AX$1),FALSE))*100))</f>
        <v>75</v>
      </c>
      <c r="AQ6" s="638">
        <f>IF(VLOOKUP(TRUE,$V$2:$AY$80,COUNTA($V$1:AY$1),FALSE)="",AY6,IF(AY6="","",(AY6/VLOOKUP(TRUE,$V$2:$AY$80,COUNTA($V$1:AY$1),FALSE))*100))</f>
        <v>83.333333333333343</v>
      </c>
      <c r="AR6" s="644">
        <f>IF(BS6="","",BS6*VLOOKUP("UQ",IndexCalc[],3,FALSE))</f>
        <v>75</v>
      </c>
      <c r="AS6" s="641">
        <f>IF(BT6="","",BT6*VLOOKUP("Fneg",IndexCalc[],3,FALSE))</f>
        <v>100</v>
      </c>
      <c r="AT6" s="641">
        <f>IF(BU6="","",BU6*VLOOKUP("ABS",IndexCalc[],3,FALSE))</f>
        <v>100</v>
      </c>
      <c r="AU6" s="641">
        <f>IF(BV6="","",BV6*VLOOKUP("Cnrs",IndexCalc[],3,FALSE))</f>
        <v>100</v>
      </c>
      <c r="AV6" s="641">
        <f>IF(BO6="","",BO6*VLOOKUP("HEC",IndexCalc[],3,FALSE))</f>
        <v>100</v>
      </c>
      <c r="AW6" s="641">
        <f>IF(BP6="","",BP6*VLOOKUP("Aeres",IndexCalc[],3,FALSE))</f>
        <v>100</v>
      </c>
      <c r="AX6" s="641">
        <f>IF(BQ6="","",BQ6*VLOOKUP("Abdc",IndexCalc[],3,FALSE))</f>
        <v>75</v>
      </c>
      <c r="AY6" s="638">
        <f>IF(BR6="","",BR6*VLOOKUP("Vhb",IndexCalc[],3,FALSE))</f>
        <v>83.333333333333343</v>
      </c>
      <c r="AZ6" s="647">
        <v>6.0000000000000001E-3</v>
      </c>
      <c r="BA6" s="648">
        <v>1.4</v>
      </c>
      <c r="BB6" s="652">
        <v>40</v>
      </c>
      <c r="BC6" s="647">
        <v>3.1030000000000002</v>
      </c>
      <c r="BD6" s="647">
        <v>2.9729999999999999</v>
      </c>
      <c r="BE6" s="650">
        <v>1.669</v>
      </c>
      <c r="BF6" s="651" t="s">
        <v>127</v>
      </c>
      <c r="BG6" s="652" t="s">
        <v>127</v>
      </c>
      <c r="BH6" s="652" t="s">
        <v>127</v>
      </c>
      <c r="BI6" s="652" t="s">
        <v>127</v>
      </c>
      <c r="BJ6" s="653" t="s">
        <v>640</v>
      </c>
      <c r="BK6" s="651">
        <v>2</v>
      </c>
      <c r="BL6" s="652">
        <v>1</v>
      </c>
      <c r="BM6" s="652" t="s">
        <v>129</v>
      </c>
      <c r="BN6" s="652">
        <v>1</v>
      </c>
      <c r="BO6" s="654">
        <v>4</v>
      </c>
      <c r="BP6" s="655">
        <v>3</v>
      </c>
      <c r="BQ6" s="656">
        <v>3</v>
      </c>
      <c r="BR6" s="655">
        <v>5</v>
      </c>
      <c r="BS6" s="655">
        <v>3</v>
      </c>
      <c r="BT6" s="655">
        <v>4</v>
      </c>
      <c r="BU6" s="655">
        <v>5</v>
      </c>
      <c r="BV6" s="657">
        <v>4</v>
      </c>
    </row>
    <row r="7" spans="1:80" x14ac:dyDescent="0.25">
      <c r="A7" s="634" t="s">
        <v>457</v>
      </c>
      <c r="B7" s="635" t="s">
        <v>732</v>
      </c>
      <c r="C7" s="661" t="s">
        <v>161</v>
      </c>
      <c r="D7" s="635" t="s">
        <v>781</v>
      </c>
      <c r="E7" s="637">
        <f t="shared" si="0"/>
        <v>6</v>
      </c>
      <c r="F7" s="637">
        <f t="shared" si="1"/>
        <v>10</v>
      </c>
      <c r="G7" s="638">
        <f t="shared" si="2"/>
        <v>15.459453008271833</v>
      </c>
      <c r="H7" s="639" t="b">
        <f t="shared" si="3"/>
        <v>0</v>
      </c>
      <c r="I7" s="640">
        <f t="shared" si="4"/>
        <v>10000</v>
      </c>
      <c r="J7" s="640">
        <f t="shared" si="5"/>
        <v>10000</v>
      </c>
      <c r="K7" s="640">
        <f t="shared" si="6"/>
        <v>10000</v>
      </c>
      <c r="L7" s="640">
        <f t="shared" si="7"/>
        <v>10000</v>
      </c>
      <c r="M7" s="640">
        <f t="shared" si="8"/>
        <v>10000</v>
      </c>
      <c r="N7" s="640">
        <f t="shared" si="9"/>
        <v>10000</v>
      </c>
      <c r="O7" s="641" t="b">
        <f t="shared" si="10"/>
        <v>0</v>
      </c>
      <c r="P7" s="637">
        <f t="shared" si="11"/>
        <v>2</v>
      </c>
      <c r="Q7" s="637">
        <f t="shared" si="12"/>
        <v>8</v>
      </c>
      <c r="R7" s="642">
        <f t="shared" si="13"/>
        <v>88.35035736502013</v>
      </c>
      <c r="S7" s="641">
        <f t="shared" si="14"/>
        <v>72.585120158433938</v>
      </c>
      <c r="T7" s="641">
        <f t="shared" si="15"/>
        <v>92.291666666666671</v>
      </c>
      <c r="U7" s="639">
        <f t="shared" si="16"/>
        <v>90.233333333333334</v>
      </c>
      <c r="V7" s="641" t="b">
        <f t="shared" si="17"/>
        <v>0</v>
      </c>
      <c r="W7" s="643">
        <f t="shared" si="18"/>
        <v>88.35035736502013</v>
      </c>
      <c r="X7" s="644">
        <f t="shared" si="19"/>
        <v>45.45454545454546</v>
      </c>
      <c r="Y7" s="644">
        <f t="shared" si="20"/>
        <v>34.782608695652179</v>
      </c>
      <c r="Z7" s="644">
        <f t="shared" si="21"/>
        <v>100</v>
      </c>
      <c r="AA7" s="644">
        <f t="shared" si="22"/>
        <v>100</v>
      </c>
      <c r="AB7" s="644">
        <f t="shared" si="23"/>
        <v>53.84792626728111</v>
      </c>
      <c r="AC7" s="638">
        <f t="shared" si="24"/>
        <v>91.32231404958678</v>
      </c>
      <c r="AD7" s="641">
        <f t="shared" si="25"/>
        <v>74.3</v>
      </c>
      <c r="AE7" s="641">
        <f t="shared" si="26"/>
        <v>56.399999999999991</v>
      </c>
      <c r="AF7" s="641">
        <f t="shared" si="27"/>
        <v>88.2</v>
      </c>
      <c r="AG7" s="641">
        <f t="shared" si="28"/>
        <v>66.600000000000009</v>
      </c>
      <c r="AH7" s="641">
        <f t="shared" si="29"/>
        <v>82</v>
      </c>
      <c r="AI7" s="641">
        <f t="shared" si="30"/>
        <v>82</v>
      </c>
      <c r="AJ7" s="644">
        <f>IF(VLOOKUP(TRUE,$V$2:$AY$80,COUNTA($V$1:AR$1),FALSE)="",AR7,IF(AR7="","",(AR7/VLOOKUP(TRUE,$V$2:$AY$80,COUNTA($V$1:AR$1),FALSE))*100))</f>
        <v>100</v>
      </c>
      <c r="AK7" s="641">
        <f>IF(VLOOKUP(TRUE,$V$2:$AY$80,COUNTA($V$1:AS$1),FALSE)="",AS7,IF(AS7="","",(AS7/VLOOKUP(TRUE,$V$2:$AY$80,COUNTA($V$1:AS$1),FALSE))*100))</f>
        <v>100</v>
      </c>
      <c r="AL7" s="641">
        <f>IF(VLOOKUP(TRUE,$V$2:$AY$80,COUNTA($V$1:AT$1),FALSE)="",AT7,IF(AT7="","",(AT7/VLOOKUP(TRUE,$V$2:$AY$80,COUNTA($V$1:AT$1),FALSE))*100))</f>
        <v>80</v>
      </c>
      <c r="AM7" s="641">
        <f>IF(VLOOKUP(TRUE,$V$2:$AY$80,COUNTA($V$1:AU$1),FALSE)="",AU7,IF(AU7="","",(AU7/VLOOKUP(TRUE,$V$2:$AY$80,COUNTA($V$1:AU$1),FALSE))*100))</f>
        <v>100</v>
      </c>
      <c r="AN7" s="641">
        <f>IF(VLOOKUP(TRUE,$V$2:$AY$80,COUNTA($V$1:AV$1),FALSE)="",AV7,IF(AV7="","",(AV7/VLOOKUP(TRUE,$V$2:$AY$80,COUNTA($V$1:AV$1),FALSE))*100))</f>
        <v>75</v>
      </c>
      <c r="AO7" s="641">
        <f>IF(VLOOKUP(TRUE,$V$2:$AY$80,COUNTA($V$1:AW$1),FALSE)="",AW7,IF(AW7="","",(AW7/VLOOKUP(TRUE,$V$2:$AY$80,COUNTA($V$1:AW$1),FALSE))*100))</f>
        <v>100</v>
      </c>
      <c r="AP7" s="641">
        <f>IF(VLOOKUP(TRUE,$V$2:$AY$80,COUNTA($V$1:AX$1),FALSE)="",AX7,IF(AX7="","",(AX7/VLOOKUP(TRUE,$V$2:$AY$80,COUNTA($V$1:AX$1),FALSE))*100))</f>
        <v>100</v>
      </c>
      <c r="AQ7" s="638">
        <f>IF(VLOOKUP(TRUE,$V$2:$AY$80,COUNTA($V$1:AY$1),FALSE)="",AY7,IF(AY7="","",(AY7/VLOOKUP(TRUE,$V$2:$AY$80,COUNTA($V$1:AY$1),FALSE))*100))</f>
        <v>83.333333333333343</v>
      </c>
      <c r="AR7" s="644">
        <f>IF(BS7="","",BS7*VLOOKUP("UQ",IndexCalc[],3,FALSE))</f>
        <v>100</v>
      </c>
      <c r="AS7" s="641">
        <f>IF(BT7="","",BT7*VLOOKUP("Fneg",IndexCalc[],3,FALSE))</f>
        <v>100</v>
      </c>
      <c r="AT7" s="641">
        <f>IF(BU7="","",BU7*VLOOKUP("ABS",IndexCalc[],3,FALSE))</f>
        <v>80</v>
      </c>
      <c r="AU7" s="641">
        <f>IF(BV7="","",BV7*VLOOKUP("Cnrs",IndexCalc[],3,FALSE))</f>
        <v>100</v>
      </c>
      <c r="AV7" s="641">
        <f>IF(BO7="","",BO7*VLOOKUP("HEC",IndexCalc[],3,FALSE))</f>
        <v>75</v>
      </c>
      <c r="AW7" s="641">
        <f>IF(BP7="","",BP7*VLOOKUP("Aeres",IndexCalc[],3,FALSE))</f>
        <v>100</v>
      </c>
      <c r="AX7" s="641">
        <f>IF(BQ7="","",BQ7*VLOOKUP("Abdc",IndexCalc[],3,FALSE))</f>
        <v>100</v>
      </c>
      <c r="AY7" s="638">
        <f>IF(BR7="","",BR7*VLOOKUP("Vhb",IndexCalc[],3,FALSE))</f>
        <v>83.333333333333343</v>
      </c>
      <c r="AZ7" s="647">
        <v>5.0000000000000001E-3</v>
      </c>
      <c r="BA7" s="648">
        <v>0.8</v>
      </c>
      <c r="BB7" s="652">
        <v>49</v>
      </c>
      <c r="BC7" s="647">
        <v>3.1779999999999999</v>
      </c>
      <c r="BD7" s="647">
        <v>2.3370000000000002</v>
      </c>
      <c r="BE7" s="650">
        <v>1.768</v>
      </c>
      <c r="BF7" s="651" t="s">
        <v>134</v>
      </c>
      <c r="BG7" s="652" t="s">
        <v>127</v>
      </c>
      <c r="BH7" s="652" t="s">
        <v>139</v>
      </c>
      <c r="BI7" s="652" t="s">
        <v>127</v>
      </c>
      <c r="BJ7" s="653" t="s">
        <v>278</v>
      </c>
      <c r="BK7" s="651">
        <v>1</v>
      </c>
      <c r="BL7" s="652">
        <v>1</v>
      </c>
      <c r="BM7" s="652">
        <v>4</v>
      </c>
      <c r="BN7" s="652">
        <v>1</v>
      </c>
      <c r="BO7" s="654">
        <v>3</v>
      </c>
      <c r="BP7" s="655">
        <v>3</v>
      </c>
      <c r="BQ7" s="656">
        <v>4</v>
      </c>
      <c r="BR7" s="655">
        <v>5</v>
      </c>
      <c r="BS7" s="655">
        <v>4</v>
      </c>
      <c r="BT7" s="655">
        <v>4</v>
      </c>
      <c r="BU7" s="655">
        <v>4</v>
      </c>
      <c r="BV7" s="657">
        <v>4</v>
      </c>
    </row>
    <row r="8" spans="1:80" x14ac:dyDescent="0.25">
      <c r="A8" s="634" t="s">
        <v>451</v>
      </c>
      <c r="B8" s="662" t="s">
        <v>726</v>
      </c>
      <c r="C8" s="636" t="s">
        <v>148</v>
      </c>
      <c r="D8" s="635" t="s">
        <v>781</v>
      </c>
      <c r="E8" s="663">
        <f t="shared" si="0"/>
        <v>7</v>
      </c>
      <c r="F8" s="663">
        <f t="shared" si="1"/>
        <v>10</v>
      </c>
      <c r="G8" s="638">
        <f t="shared" si="2"/>
        <v>11.396756337294804</v>
      </c>
      <c r="H8" s="664" t="b">
        <f t="shared" si="3"/>
        <v>0</v>
      </c>
      <c r="I8" s="640">
        <f t="shared" si="4"/>
        <v>10000</v>
      </c>
      <c r="J8" s="640">
        <f t="shared" si="5"/>
        <v>10000</v>
      </c>
      <c r="K8" s="640">
        <f t="shared" si="6"/>
        <v>10000</v>
      </c>
      <c r="L8" s="640">
        <f t="shared" si="7"/>
        <v>10000</v>
      </c>
      <c r="M8" s="640">
        <f t="shared" si="8"/>
        <v>10000</v>
      </c>
      <c r="N8" s="640">
        <f t="shared" si="9"/>
        <v>10000</v>
      </c>
      <c r="O8" s="665" t="b">
        <f t="shared" si="10"/>
        <v>0</v>
      </c>
      <c r="P8" s="663">
        <f t="shared" si="11"/>
        <v>2</v>
      </c>
      <c r="Q8" s="663">
        <f t="shared" si="12"/>
        <v>8</v>
      </c>
      <c r="R8" s="666">
        <f t="shared" si="13"/>
        <v>87.729646697388631</v>
      </c>
      <c r="S8" s="667">
        <f t="shared" si="14"/>
        <v>94.481566820276498</v>
      </c>
      <c r="T8" s="667">
        <f t="shared" si="15"/>
        <v>86.041666666666671</v>
      </c>
      <c r="U8" s="664">
        <f t="shared" si="16"/>
        <v>88.183333333333337</v>
      </c>
      <c r="V8" s="667" t="b">
        <f t="shared" si="17"/>
        <v>0</v>
      </c>
      <c r="W8" s="668">
        <f t="shared" si="18"/>
        <v>87.729646697388631</v>
      </c>
      <c r="X8" s="665">
        <f t="shared" si="19"/>
        <v>54.545454545454554</v>
      </c>
      <c r="Y8" s="665">
        <f t="shared" si="20"/>
        <v>69.565217391304358</v>
      </c>
      <c r="Z8" s="665">
        <f t="shared" si="21"/>
        <v>100</v>
      </c>
      <c r="AA8" s="665">
        <f t="shared" si="22"/>
        <v>100</v>
      </c>
      <c r="AB8" s="665">
        <f t="shared" si="23"/>
        <v>88.963133640553011</v>
      </c>
      <c r="AC8" s="669">
        <f t="shared" si="24"/>
        <v>100</v>
      </c>
      <c r="AD8" s="667">
        <f t="shared" si="25"/>
        <v>79.400000000000006</v>
      </c>
      <c r="AE8" s="667">
        <f t="shared" si="26"/>
        <v>82</v>
      </c>
      <c r="AF8" s="667">
        <f t="shared" si="27"/>
        <v>90.100000000000009</v>
      </c>
      <c r="AG8" s="667">
        <f t="shared" si="28"/>
        <v>94.8</v>
      </c>
      <c r="AH8" s="667">
        <f t="shared" si="29"/>
        <v>93.5</v>
      </c>
      <c r="AI8" s="667">
        <f t="shared" si="30"/>
        <v>100</v>
      </c>
      <c r="AJ8" s="665">
        <f>IF(VLOOKUP(TRUE,$V$2:$AY$80,COUNTA($V$1:AR$1),FALSE)="",AR8,IF(AR8="","",(AR8/VLOOKUP(TRUE,$V$2:$AY$80,COUNTA($V$1:AR$1),FALSE))*100))</f>
        <v>100</v>
      </c>
      <c r="AK8" s="667">
        <f>IF(VLOOKUP(TRUE,$V$2:$AY$80,COUNTA($V$1:AS$1),FALSE)="",AS8,IF(AS8="","",(AS8/VLOOKUP(TRUE,$V$2:$AY$80,COUNTA($V$1:AS$1),FALSE))*100))</f>
        <v>75</v>
      </c>
      <c r="AL8" s="667">
        <f>IF(VLOOKUP(TRUE,$V$2:$AY$80,COUNTA($V$1:AT$1),FALSE)="",AT8,IF(AT8="","",(AT8/VLOOKUP(TRUE,$V$2:$AY$80,COUNTA($V$1:AT$1),FALSE))*100))</f>
        <v>80</v>
      </c>
      <c r="AM8" s="667">
        <f>IF(VLOOKUP(TRUE,$V$2:$AY$80,COUNTA($V$1:AU$1),FALSE)="",AU8,IF(AU8="","",(AU8/VLOOKUP(TRUE,$V$2:$AY$80,COUNTA($V$1:AU$1),FALSE))*100))</f>
        <v>75</v>
      </c>
      <c r="AN8" s="667">
        <f>IF(VLOOKUP(TRUE,$V$2:$AY$80,COUNTA($V$1:AV$1),FALSE)="",AV8,IF(AV8="","",(AV8/VLOOKUP(TRUE,$V$2:$AY$80,COUNTA($V$1:AV$1),FALSE))*100))</f>
        <v>75</v>
      </c>
      <c r="AO8" s="667">
        <f>IF(VLOOKUP(TRUE,$V$2:$AY$80,COUNTA($V$1:AW$1),FALSE)="",AW8,IF(AW8="","",(AW8/VLOOKUP(TRUE,$V$2:$AY$80,COUNTA($V$1:AW$1),FALSE))*100))</f>
        <v>100</v>
      </c>
      <c r="AP8" s="667">
        <f>IF(VLOOKUP(TRUE,$V$2:$AY$80,COUNTA($V$1:AX$1),FALSE)="",AX8,IF(AX8="","",(AX8/VLOOKUP(TRUE,$V$2:$AY$80,COUNTA($V$1:AX$1),FALSE))*100))</f>
        <v>100</v>
      </c>
      <c r="AQ8" s="669">
        <f>IF(VLOOKUP(TRUE,$V$2:$AY$80,COUNTA($V$1:AY$1),FALSE)="",AY8,IF(AY8="","",(AY8/VLOOKUP(TRUE,$V$2:$AY$80,COUNTA($V$1:AY$1),FALSE))*100))</f>
        <v>83.333333333333343</v>
      </c>
      <c r="AR8" s="665">
        <f>IF(BS8="","",BS8*VLOOKUP("UQ",IndexCalc[],3,FALSE))</f>
        <v>100</v>
      </c>
      <c r="AS8" s="667">
        <f>IF(BT8="","",BT8*VLOOKUP("Fneg",IndexCalc[],3,FALSE))</f>
        <v>75</v>
      </c>
      <c r="AT8" s="667">
        <f>IF(BU8="","",BU8*VLOOKUP("ABS",IndexCalc[],3,FALSE))</f>
        <v>80</v>
      </c>
      <c r="AU8" s="667">
        <f>IF(BV8="","",BV8*VLOOKUP("Cnrs",IndexCalc[],3,FALSE))</f>
        <v>75</v>
      </c>
      <c r="AV8" s="667">
        <f>IF(BO8="","",BO8*VLOOKUP("HEC",IndexCalc[],3,FALSE))</f>
        <v>75</v>
      </c>
      <c r="AW8" s="667">
        <f>IF(BP8="","",BP8*VLOOKUP("Aeres",IndexCalc[],3,FALSE))</f>
        <v>100</v>
      </c>
      <c r="AX8" s="667">
        <f>IF(BQ8="","",BQ8*VLOOKUP("Abdc",IndexCalc[],3,FALSE))</f>
        <v>100</v>
      </c>
      <c r="AY8" s="669">
        <f>IF(BR8="","",BR8*VLOOKUP("Vhb",IndexCalc[],3,FALSE))</f>
        <v>83.333333333333343</v>
      </c>
      <c r="AZ8" s="670">
        <v>6.0000000000000001E-3</v>
      </c>
      <c r="BA8" s="671">
        <v>1.6</v>
      </c>
      <c r="BB8" s="672">
        <v>51</v>
      </c>
      <c r="BC8" s="670">
        <v>6.0620000000000003</v>
      </c>
      <c r="BD8" s="670">
        <v>3.8610000000000002</v>
      </c>
      <c r="BE8" s="673">
        <v>3.9039999999999999</v>
      </c>
      <c r="BF8" s="674" t="s">
        <v>134</v>
      </c>
      <c r="BG8" s="672" t="s">
        <v>127</v>
      </c>
      <c r="BH8" s="672" t="s">
        <v>139</v>
      </c>
      <c r="BI8" s="672" t="s">
        <v>127</v>
      </c>
      <c r="BJ8" s="675" t="s">
        <v>640</v>
      </c>
      <c r="BK8" s="674">
        <v>1</v>
      </c>
      <c r="BL8" s="672">
        <v>2</v>
      </c>
      <c r="BM8" s="672">
        <v>4</v>
      </c>
      <c r="BN8" s="672">
        <v>2</v>
      </c>
      <c r="BO8" s="676">
        <v>3</v>
      </c>
      <c r="BP8" s="677">
        <v>3</v>
      </c>
      <c r="BQ8" s="678">
        <v>4</v>
      </c>
      <c r="BR8" s="677">
        <v>5</v>
      </c>
      <c r="BS8" s="677">
        <v>4</v>
      </c>
      <c r="BT8" s="677">
        <v>3</v>
      </c>
      <c r="BU8" s="677">
        <v>4</v>
      </c>
      <c r="BV8" s="679">
        <v>3</v>
      </c>
    </row>
    <row r="9" spans="1:80" x14ac:dyDescent="0.25">
      <c r="A9" s="680" t="s">
        <v>455</v>
      </c>
      <c r="B9" s="681" t="s">
        <v>730</v>
      </c>
      <c r="C9" s="682" t="s">
        <v>159</v>
      </c>
      <c r="D9" s="683" t="s">
        <v>781</v>
      </c>
      <c r="E9" s="637">
        <f t="shared" si="0"/>
        <v>8</v>
      </c>
      <c r="F9" s="637">
        <f t="shared" si="1"/>
        <v>10</v>
      </c>
      <c r="G9" s="646">
        <f t="shared" si="2"/>
        <v>12.346445846436675</v>
      </c>
      <c r="H9" s="639" t="b">
        <f t="shared" si="3"/>
        <v>0</v>
      </c>
      <c r="I9" s="640">
        <f t="shared" si="4"/>
        <v>10000</v>
      </c>
      <c r="J9" s="640">
        <f t="shared" si="5"/>
        <v>10000</v>
      </c>
      <c r="K9" s="640">
        <f t="shared" si="6"/>
        <v>10000</v>
      </c>
      <c r="L9" s="640">
        <f t="shared" si="7"/>
        <v>10000</v>
      </c>
      <c r="M9" s="640">
        <f t="shared" si="8"/>
        <v>10000</v>
      </c>
      <c r="N9" s="640">
        <f t="shared" si="9"/>
        <v>10000</v>
      </c>
      <c r="O9" s="641" t="b">
        <f t="shared" si="10"/>
        <v>0</v>
      </c>
      <c r="P9" s="637">
        <f t="shared" si="11"/>
        <v>2</v>
      </c>
      <c r="Q9" s="637">
        <f t="shared" si="12"/>
        <v>8</v>
      </c>
      <c r="R9" s="642">
        <f t="shared" si="13"/>
        <v>86.379992319508446</v>
      </c>
      <c r="S9" s="641">
        <f t="shared" si="14"/>
        <v>75.233294930875587</v>
      </c>
      <c r="T9" s="641">
        <f t="shared" si="15"/>
        <v>89.166666666666671</v>
      </c>
      <c r="U9" s="639">
        <f t="shared" si="16"/>
        <v>87.733333333333334</v>
      </c>
      <c r="V9" s="638" t="b">
        <f t="shared" si="17"/>
        <v>0</v>
      </c>
      <c r="W9" s="643">
        <f t="shared" si="18"/>
        <v>86.379992319508446</v>
      </c>
      <c r="X9" s="644">
        <f t="shared" si="19"/>
        <v>36.363636363636367</v>
      </c>
      <c r="Y9" s="644">
        <f t="shared" si="20"/>
        <v>65.217391304347828</v>
      </c>
      <c r="Z9" s="644">
        <f t="shared" si="21"/>
        <v>79.487179487179489</v>
      </c>
      <c r="AA9" s="644">
        <f t="shared" si="22"/>
        <v>98.199672667757767</v>
      </c>
      <c r="AB9" s="644">
        <f t="shared" si="23"/>
        <v>69.21658986175116</v>
      </c>
      <c r="AC9" s="638">
        <f t="shared" si="24"/>
        <v>81.25</v>
      </c>
      <c r="AD9" s="684">
        <f t="shared" si="25"/>
        <v>71.7</v>
      </c>
      <c r="AE9" s="684">
        <f t="shared" si="26"/>
        <v>79.400000000000006</v>
      </c>
      <c r="AF9" s="684">
        <f t="shared" si="27"/>
        <v>56.8</v>
      </c>
      <c r="AG9" s="684">
        <f t="shared" si="28"/>
        <v>48.699999999999996</v>
      </c>
      <c r="AH9" s="684">
        <f t="shared" si="29"/>
        <v>88.4</v>
      </c>
      <c r="AI9" s="684">
        <f t="shared" si="30"/>
        <v>75.599999999999994</v>
      </c>
      <c r="AJ9" s="645">
        <f>IF(VLOOKUP(TRUE,$V$2:$AY$80,COUNTA($V$1:AR$1),FALSE)="",AR9,IF(AR9="","",(AR9/VLOOKUP(TRUE,$V$2:$AY$80,COUNTA($V$1:AR$1),FALSE))*100))</f>
        <v>75</v>
      </c>
      <c r="AK9" s="684">
        <f>IF(VLOOKUP(TRUE,$V$2:$AY$80,COUNTA($V$1:AS$1),FALSE)="",AS9,IF(AS9="","",(AS9/VLOOKUP(TRUE,$V$2:$AY$80,COUNTA($V$1:AS$1),FALSE))*100))</f>
        <v>100</v>
      </c>
      <c r="AL9" s="684">
        <f>IF(VLOOKUP(TRUE,$V$2:$AY$80,COUNTA($V$1:AT$1),FALSE)="",AT9,IF(AT9="","",(AT9/VLOOKUP(TRUE,$V$2:$AY$80,COUNTA($V$1:AT$1),FALSE))*100))</f>
        <v>80</v>
      </c>
      <c r="AM9" s="684">
        <f>IF(VLOOKUP(TRUE,$V$2:$AY$80,COUNTA($V$1:AU$1),FALSE)="",AU9,IF(AU9="","",(AU9/VLOOKUP(TRUE,$V$2:$AY$80,COUNTA($V$1:AU$1),FALSE))*100))</f>
        <v>75</v>
      </c>
      <c r="AN9" s="684">
        <f>IF(VLOOKUP(TRUE,$V$2:$AY$80,COUNTA($V$1:AV$1),FALSE)="",AV9,IF(AV9="","",(AV9/VLOOKUP(TRUE,$V$2:$AY$80,COUNTA($V$1:AV$1),FALSE))*100))</f>
        <v>100</v>
      </c>
      <c r="AO9" s="684">
        <f>IF(VLOOKUP(TRUE,$V$2:$AY$80,COUNTA($V$1:AW$1),FALSE)="",AW9,IF(AW9="","",(AW9/VLOOKUP(TRUE,$V$2:$AY$80,COUNTA($V$1:AW$1),FALSE))*100))</f>
        <v>100</v>
      </c>
      <c r="AP9" s="684">
        <f>IF(VLOOKUP(TRUE,$V$2:$AY$80,COUNTA($V$1:AX$1),FALSE)="",AX9,IF(AX9="","",(AX9/VLOOKUP(TRUE,$V$2:$AY$80,COUNTA($V$1:AX$1),FALSE))*100))</f>
        <v>100</v>
      </c>
      <c r="AQ9" s="646">
        <f>IF(VLOOKUP(TRUE,$V$2:$AY$80,COUNTA($V$1:AY$1),FALSE)="",AY9,IF(AY9="","",(AY9/VLOOKUP(TRUE,$V$2:$AY$80,COUNTA($V$1:AY$1),FALSE))*100))</f>
        <v>83.333333333333343</v>
      </c>
      <c r="AR9" s="644">
        <f>IF(BS9="","",BS9*VLOOKUP("UQ",IndexCalc[],3,FALSE))</f>
        <v>75</v>
      </c>
      <c r="AS9" s="641">
        <f>IF(BT9="","",BT9*VLOOKUP("Fneg",IndexCalc[],3,FALSE))</f>
        <v>100</v>
      </c>
      <c r="AT9" s="641">
        <f>IF(BU9="","",BU9*VLOOKUP("ABS",IndexCalc[],3,FALSE))</f>
        <v>80</v>
      </c>
      <c r="AU9" s="641">
        <f>IF(BV9="","",BV9*VLOOKUP("Cnrs",IndexCalc[],3,FALSE))</f>
        <v>75</v>
      </c>
      <c r="AV9" s="641">
        <f>IF(BO9="","",BO9*VLOOKUP("HEC",IndexCalc[],3,FALSE))</f>
        <v>100</v>
      </c>
      <c r="AW9" s="641">
        <f>IF(BP9="","",BP9*VLOOKUP("Aeres",IndexCalc[],3,FALSE))</f>
        <v>100</v>
      </c>
      <c r="AX9" s="641">
        <f>IF(BQ9="","",BQ9*VLOOKUP("Abdc",IndexCalc[],3,FALSE))</f>
        <v>100</v>
      </c>
      <c r="AY9" s="638">
        <f>IF(BR9="","",BR9*VLOOKUP("Vhb",IndexCalc[],3,FALSE))</f>
        <v>83.333333333333343</v>
      </c>
      <c r="AZ9" s="685">
        <v>4.0000000000000001E-3</v>
      </c>
      <c r="BA9" s="686">
        <v>1.5</v>
      </c>
      <c r="BB9" s="687">
        <v>31</v>
      </c>
      <c r="BC9" s="685">
        <v>3</v>
      </c>
      <c r="BD9" s="685">
        <v>3.004</v>
      </c>
      <c r="BE9" s="688">
        <v>1.573</v>
      </c>
      <c r="BF9" s="689" t="s">
        <v>127</v>
      </c>
      <c r="BG9" s="690" t="s">
        <v>127</v>
      </c>
      <c r="BH9" s="690" t="s">
        <v>139</v>
      </c>
      <c r="BI9" s="690" t="s">
        <v>127</v>
      </c>
      <c r="BJ9" s="691" t="s">
        <v>640</v>
      </c>
      <c r="BK9" s="689">
        <v>2</v>
      </c>
      <c r="BL9" s="690">
        <v>1</v>
      </c>
      <c r="BM9" s="690">
        <v>4</v>
      </c>
      <c r="BN9" s="690">
        <v>2</v>
      </c>
      <c r="BO9" s="654">
        <v>4</v>
      </c>
      <c r="BP9" s="655">
        <v>3</v>
      </c>
      <c r="BQ9" s="656">
        <v>4</v>
      </c>
      <c r="BR9" s="655">
        <v>5</v>
      </c>
      <c r="BS9" s="655">
        <v>3</v>
      </c>
      <c r="BT9" s="655">
        <v>4</v>
      </c>
      <c r="BU9" s="655">
        <v>4</v>
      </c>
      <c r="BV9" s="657">
        <v>3</v>
      </c>
    </row>
    <row r="10" spans="1:80" x14ac:dyDescent="0.25">
      <c r="A10" s="634" t="s">
        <v>452</v>
      </c>
      <c r="B10" s="635" t="s">
        <v>727</v>
      </c>
      <c r="C10" s="636" t="s">
        <v>149</v>
      </c>
      <c r="D10" s="635" t="s">
        <v>781</v>
      </c>
      <c r="E10" s="637">
        <f t="shared" si="0"/>
        <v>9</v>
      </c>
      <c r="F10" s="637">
        <f t="shared" si="1"/>
        <v>10</v>
      </c>
      <c r="G10" s="638">
        <f t="shared" si="2"/>
        <v>17.072129114960195</v>
      </c>
      <c r="H10" s="639" t="b">
        <f t="shared" si="3"/>
        <v>0</v>
      </c>
      <c r="I10" s="640">
        <f t="shared" si="4"/>
        <v>10000</v>
      </c>
      <c r="J10" s="640">
        <f t="shared" si="5"/>
        <v>10000</v>
      </c>
      <c r="K10" s="640">
        <f t="shared" si="6"/>
        <v>10000</v>
      </c>
      <c r="L10" s="640">
        <f t="shared" si="7"/>
        <v>10000</v>
      </c>
      <c r="M10" s="640">
        <f t="shared" si="8"/>
        <v>10000</v>
      </c>
      <c r="N10" s="640">
        <f t="shared" si="9"/>
        <v>10000</v>
      </c>
      <c r="O10" s="641" t="b">
        <f t="shared" si="10"/>
        <v>0</v>
      </c>
      <c r="P10" s="637">
        <f t="shared" si="11"/>
        <v>2</v>
      </c>
      <c r="Q10" s="637">
        <f t="shared" si="12"/>
        <v>8</v>
      </c>
      <c r="R10" s="642">
        <f t="shared" si="13"/>
        <v>83.570660522273428</v>
      </c>
      <c r="S10" s="641">
        <f t="shared" si="14"/>
        <v>73.68663594470047</v>
      </c>
      <c r="T10" s="641">
        <f t="shared" si="15"/>
        <v>86.041666666666671</v>
      </c>
      <c r="U10" s="639">
        <f t="shared" si="16"/>
        <v>85.36333333333333</v>
      </c>
      <c r="V10" s="638" t="b">
        <f t="shared" si="17"/>
        <v>0</v>
      </c>
      <c r="W10" s="643">
        <f t="shared" si="18"/>
        <v>83.570660522273428</v>
      </c>
      <c r="X10" s="644">
        <f t="shared" si="19"/>
        <v>27.272727272727277</v>
      </c>
      <c r="Y10" s="644">
        <f t="shared" si="20"/>
        <v>47.826086956521749</v>
      </c>
      <c r="Z10" s="644">
        <f t="shared" si="21"/>
        <v>92.307692307692307</v>
      </c>
      <c r="AA10" s="644">
        <f t="shared" si="22"/>
        <v>100</v>
      </c>
      <c r="AB10" s="644">
        <f t="shared" si="23"/>
        <v>47.373271889400925</v>
      </c>
      <c r="AC10" s="638">
        <f t="shared" si="24"/>
        <v>100</v>
      </c>
      <c r="AD10" s="641">
        <f t="shared" si="25"/>
        <v>58.9</v>
      </c>
      <c r="AE10" s="641">
        <f t="shared" si="26"/>
        <v>66.600000000000009</v>
      </c>
      <c r="AF10" s="641">
        <f t="shared" si="27"/>
        <v>70.5</v>
      </c>
      <c r="AG10" s="641">
        <f t="shared" si="28"/>
        <v>58.9</v>
      </c>
      <c r="AH10" s="641">
        <f t="shared" si="29"/>
        <v>74.3</v>
      </c>
      <c r="AI10" s="641">
        <f t="shared" si="30"/>
        <v>91</v>
      </c>
      <c r="AJ10" s="644">
        <f>IF(VLOOKUP(TRUE,$V$2:$AY$80,COUNTA($V$1:AR$1),FALSE)="",AR10,IF(AR10="","",(AR10/VLOOKUP(TRUE,$V$2:$AY$80,COUNTA($V$1:AR$1),FALSE))*100))</f>
        <v>100</v>
      </c>
      <c r="AK10" s="641">
        <f>IF(VLOOKUP(TRUE,$V$2:$AY$80,COUNTA($V$1:AS$1),FALSE)="",AS10,IF(AS10="","",(AS10/VLOOKUP(TRUE,$V$2:$AY$80,COUNTA($V$1:AS$1),FALSE))*100))</f>
        <v>75</v>
      </c>
      <c r="AL10" s="641">
        <f>IF(VLOOKUP(TRUE,$V$2:$AY$80,COUNTA($V$1:AT$1),FALSE)="",AT10,IF(AT10="","",(AT10/VLOOKUP(TRUE,$V$2:$AY$80,COUNTA($V$1:AT$1),FALSE))*100))</f>
        <v>80</v>
      </c>
      <c r="AM10" s="641">
        <f>IF(VLOOKUP(TRUE,$V$2:$AY$80,COUNTA($V$1:AU$1),FALSE)="",AU10,IF(AU10="","",(AU10/VLOOKUP(TRUE,$V$2:$AY$80,COUNTA($V$1:AU$1),FALSE))*100))</f>
        <v>75</v>
      </c>
      <c r="AN10" s="641">
        <f>IF(VLOOKUP(TRUE,$V$2:$AY$80,COUNTA($V$1:AV$1),FALSE)="",AV10,IF(AV10="","",(AV10/VLOOKUP(TRUE,$V$2:$AY$80,COUNTA($V$1:AV$1),FALSE))*100))</f>
        <v>75</v>
      </c>
      <c r="AO10" s="641">
        <f>IF(VLOOKUP(TRUE,$V$2:$AY$80,COUNTA($V$1:AW$1),FALSE)="",AW10,IF(AW10="","",(AW10/VLOOKUP(TRUE,$V$2:$AY$80,COUNTA($V$1:AW$1),FALSE))*100))</f>
        <v>100</v>
      </c>
      <c r="AP10" s="641">
        <f>IF(VLOOKUP(TRUE,$V$2:$AY$80,COUNTA($V$1:AX$1),FALSE)="",AX10,IF(AX10="","",(AX10/VLOOKUP(TRUE,$V$2:$AY$80,COUNTA($V$1:AX$1),FALSE))*100))</f>
        <v>100</v>
      </c>
      <c r="AQ10" s="638">
        <f>IF(VLOOKUP(TRUE,$V$2:$AY$80,COUNTA($V$1:AY$1),FALSE)="",AY10,IF(AY10="","",(AY10/VLOOKUP(TRUE,$V$2:$AY$80,COUNTA($V$1:AY$1),FALSE))*100))</f>
        <v>83.333333333333343</v>
      </c>
      <c r="AR10" s="644">
        <f>IF(BS10="","",BS10*VLOOKUP("UQ",IndexCalc[],3,FALSE))</f>
        <v>100</v>
      </c>
      <c r="AS10" s="641">
        <f>IF(BT10="","",BT10*VLOOKUP("Fneg",IndexCalc[],3,FALSE))</f>
        <v>75</v>
      </c>
      <c r="AT10" s="641">
        <f>IF(BU10="","",BU10*VLOOKUP("ABS",IndexCalc[],3,FALSE))</f>
        <v>80</v>
      </c>
      <c r="AU10" s="641">
        <f>IF(BV10="","",BV10*VLOOKUP("Cnrs",IndexCalc[],3,FALSE))</f>
        <v>75</v>
      </c>
      <c r="AV10" s="641">
        <f>IF(BO10="","",BO10*VLOOKUP("HEC",IndexCalc[],3,FALSE))</f>
        <v>75</v>
      </c>
      <c r="AW10" s="641">
        <f>IF(BP10="","",BP10*VLOOKUP("Aeres",IndexCalc[],3,FALSE))</f>
        <v>100</v>
      </c>
      <c r="AX10" s="641">
        <f>IF(BQ10="","",BQ10*VLOOKUP("Abdc",IndexCalc[],3,FALSE))</f>
        <v>100</v>
      </c>
      <c r="AY10" s="638">
        <f>IF(BR10="","",BR10*VLOOKUP("Vhb",IndexCalc[],3,FALSE))</f>
        <v>83.333333333333343</v>
      </c>
      <c r="AZ10" s="647">
        <v>3.0000000000000001E-3</v>
      </c>
      <c r="BA10" s="648">
        <v>1.1000000000000001</v>
      </c>
      <c r="BB10" s="652">
        <v>36</v>
      </c>
      <c r="BC10" s="647">
        <v>3.0960000000000001</v>
      </c>
      <c r="BD10" s="647">
        <v>2.056</v>
      </c>
      <c r="BE10" s="650">
        <v>2.1800000000000002</v>
      </c>
      <c r="BF10" s="651" t="s">
        <v>134</v>
      </c>
      <c r="BG10" s="652" t="s">
        <v>127</v>
      </c>
      <c r="BH10" s="652" t="s">
        <v>139</v>
      </c>
      <c r="BI10" s="652" t="s">
        <v>127</v>
      </c>
      <c r="BJ10" s="653" t="s">
        <v>278</v>
      </c>
      <c r="BK10" s="651">
        <v>1</v>
      </c>
      <c r="BL10" s="652">
        <v>2</v>
      </c>
      <c r="BM10" s="652">
        <v>4</v>
      </c>
      <c r="BN10" s="652">
        <v>2</v>
      </c>
      <c r="BO10" s="654">
        <v>3</v>
      </c>
      <c r="BP10" s="655">
        <v>3</v>
      </c>
      <c r="BQ10" s="656">
        <v>4</v>
      </c>
      <c r="BR10" s="655">
        <v>5</v>
      </c>
      <c r="BS10" s="655">
        <v>4</v>
      </c>
      <c r="BT10" s="655">
        <v>3</v>
      </c>
      <c r="BU10" s="655">
        <v>4</v>
      </c>
      <c r="BV10" s="657">
        <v>3</v>
      </c>
      <c r="BW10" s="692"/>
    </row>
    <row r="11" spans="1:80" x14ac:dyDescent="0.25">
      <c r="A11" s="634" t="s">
        <v>1390</v>
      </c>
      <c r="B11" s="635" t="s">
        <v>1447</v>
      </c>
      <c r="C11" s="693" t="s">
        <v>1013</v>
      </c>
      <c r="D11" s="635" t="s">
        <v>781</v>
      </c>
      <c r="E11" s="652">
        <f t="shared" si="0"/>
        <v>10</v>
      </c>
      <c r="F11" s="637">
        <f t="shared" si="1"/>
        <v>10</v>
      </c>
      <c r="G11" s="638">
        <f t="shared" si="2"/>
        <v>32.143277525667528</v>
      </c>
      <c r="H11" s="639" t="b">
        <f t="shared" si="3"/>
        <v>0</v>
      </c>
      <c r="I11" s="640">
        <f t="shared" si="4"/>
        <v>10000</v>
      </c>
      <c r="J11" s="640">
        <f t="shared" si="5"/>
        <v>10000</v>
      </c>
      <c r="K11" s="640">
        <f t="shared" si="6"/>
        <v>10000</v>
      </c>
      <c r="L11" s="640">
        <f t="shared" si="7"/>
        <v>10000</v>
      </c>
      <c r="M11" s="640">
        <f t="shared" si="8"/>
        <v>10000</v>
      </c>
      <c r="N11" s="640">
        <f t="shared" si="9"/>
        <v>10000</v>
      </c>
      <c r="O11" s="641" t="b">
        <f t="shared" si="10"/>
        <v>0</v>
      </c>
      <c r="P11" s="637">
        <f t="shared" si="11"/>
        <v>2</v>
      </c>
      <c r="Q11" s="637">
        <f t="shared" si="12"/>
        <v>8</v>
      </c>
      <c r="R11" s="642">
        <f t="shared" si="13"/>
        <v>83.242190971296537</v>
      </c>
      <c r="S11" s="641">
        <f t="shared" si="14"/>
        <v>24.544288189816051</v>
      </c>
      <c r="T11" s="641">
        <f t="shared" si="15"/>
        <v>97.916666666666671</v>
      </c>
      <c r="U11" s="639">
        <f t="shared" si="16"/>
        <v>83.453333333333347</v>
      </c>
      <c r="V11" s="638" t="b">
        <f t="shared" si="17"/>
        <v>0</v>
      </c>
      <c r="W11" s="643">
        <f t="shared" si="18"/>
        <v>83.242190971296537</v>
      </c>
      <c r="X11" s="651" t="str">
        <f t="shared" si="19"/>
        <v/>
      </c>
      <c r="Y11" s="651" t="str">
        <f t="shared" si="20"/>
        <v/>
      </c>
      <c r="Z11" s="651" t="str">
        <f t="shared" si="21"/>
        <v/>
      </c>
      <c r="AA11" s="651" t="str">
        <f t="shared" si="22"/>
        <v/>
      </c>
      <c r="AB11" s="660">
        <f t="shared" si="23"/>
        <v>9.67741935483871</v>
      </c>
      <c r="AC11" s="694">
        <f t="shared" si="24"/>
        <v>39.41115702479339</v>
      </c>
      <c r="AD11" s="652" t="str">
        <f t="shared" si="25"/>
        <v/>
      </c>
      <c r="AE11" s="652" t="str">
        <f t="shared" si="26"/>
        <v/>
      </c>
      <c r="AF11" s="652" t="str">
        <f t="shared" si="27"/>
        <v/>
      </c>
      <c r="AG11" s="652" t="str">
        <f t="shared" si="28"/>
        <v/>
      </c>
      <c r="AH11" s="652">
        <f t="shared" si="29"/>
        <v>20.5</v>
      </c>
      <c r="AI11" s="652">
        <f t="shared" si="30"/>
        <v>30.7</v>
      </c>
      <c r="AJ11" s="651">
        <f>IF(VLOOKUP(TRUE,$V$2:$AY$80,COUNTA($V$1:AR$1),FALSE)="",AR11,IF(AR11="","",(AR11/VLOOKUP(TRUE,$V$2:$AY$80,COUNTA($V$1:AR$1),FALSE))*100))</f>
        <v>100</v>
      </c>
      <c r="AK11" s="652">
        <f>IF(VLOOKUP(TRUE,$V$2:$AY$80,COUNTA($V$1:AS$1),FALSE)="",AS11,IF(AS11="","",(AS11/VLOOKUP(TRUE,$V$2:$AY$80,COUNTA($V$1:AS$1),FALSE))*100))</f>
        <v>100</v>
      </c>
      <c r="AL11" s="652">
        <f>IF(VLOOKUP(TRUE,$V$2:$AY$80,COUNTA($V$1:AT$1),FALSE)="",AT11,IF(AT11="","",(AT11/VLOOKUP(TRUE,$V$2:$AY$80,COUNTA($V$1:AT$1),FALSE))*100))</f>
        <v>100</v>
      </c>
      <c r="AM11" s="652">
        <f>IF(VLOOKUP(TRUE,$V$2:$AY$80,COUNTA($V$1:AU$1),FALSE)="",AU11,IF(AU11="","",(AU11/VLOOKUP(TRUE,$V$2:$AY$80,COUNTA($V$1:AU$1),FALSE))*100))</f>
        <v>100</v>
      </c>
      <c r="AN11" s="652">
        <f>IF(VLOOKUP(TRUE,$V$2:$AY$80,COUNTA($V$1:AV$1),FALSE)="",AV11,IF(AV11="","",(AV11/VLOOKUP(TRUE,$V$2:$AY$80,COUNTA($V$1:AV$1),FALSE))*100))</f>
        <v>100</v>
      </c>
      <c r="AO11" s="652">
        <f>IF(VLOOKUP(TRUE,$V$2:$AY$80,COUNTA($V$1:AW$1),FALSE)="",AW11,IF(AW11="","",(AW11/VLOOKUP(TRUE,$V$2:$AY$80,COUNTA($V$1:AW$1),FALSE))*100))</f>
        <v>100</v>
      </c>
      <c r="AP11" s="652">
        <f>IF(VLOOKUP(TRUE,$V$2:$AY$80,COUNTA($V$1:AX$1),FALSE)="",AX11,IF(AX11="","",(AX11/VLOOKUP(TRUE,$V$2:$AY$80,COUNTA($V$1:AX$1),FALSE))*100))</f>
        <v>100</v>
      </c>
      <c r="AQ11" s="653">
        <f>IF(VLOOKUP(TRUE,$V$2:$AY$80,COUNTA($V$1:AY$1),FALSE)="",AY11,IF(AY11="","",(AY11/VLOOKUP(TRUE,$V$2:$AY$80,COUNTA($V$1:AY$1),FALSE))*100))</f>
        <v>83.333333333333343</v>
      </c>
      <c r="AR11" s="644">
        <f>IF(BS11="","",BS11*VLOOKUP("UQ",IndexCalc[],3,FALSE))</f>
        <v>100</v>
      </c>
      <c r="AS11" s="641">
        <f>IF(BT11="","",BT11*VLOOKUP("Fneg",IndexCalc[],3,FALSE))</f>
        <v>100</v>
      </c>
      <c r="AT11" s="641">
        <f>IF(BU11="","",BU11*VLOOKUP("ABS",IndexCalc[],3,FALSE))</f>
        <v>100</v>
      </c>
      <c r="AU11" s="641">
        <f>IF(BV11="","",BV11*VLOOKUP("Cnrs",IndexCalc[],3,FALSE))</f>
        <v>100</v>
      </c>
      <c r="AV11" s="641">
        <f>IF(BO11="","",BO11*VLOOKUP("HEC",IndexCalc[],3,FALSE))</f>
        <v>100</v>
      </c>
      <c r="AW11" s="641">
        <f>IF(BP11="","",BP11*VLOOKUP("Aeres",IndexCalc[],3,FALSE))</f>
        <v>100</v>
      </c>
      <c r="AX11" s="641">
        <f>IF(BQ11="","",BQ11*VLOOKUP("Abdc",IndexCalc[],3,FALSE))</f>
        <v>100</v>
      </c>
      <c r="AY11" s="638">
        <f>IF(BR11="","",BR11*VLOOKUP("Vhb",IndexCalc[],3,FALSE))</f>
        <v>83.333333333333343</v>
      </c>
      <c r="AZ11" s="652"/>
      <c r="BA11" s="652"/>
      <c r="BB11" s="652"/>
      <c r="BC11" s="652"/>
      <c r="BD11" s="652">
        <v>0.42</v>
      </c>
      <c r="BE11" s="653">
        <v>0.76300000000000001</v>
      </c>
      <c r="BF11" s="651" t="s">
        <v>127</v>
      </c>
      <c r="BG11" s="652" t="s">
        <v>127</v>
      </c>
      <c r="BH11" s="652" t="s">
        <v>139</v>
      </c>
      <c r="BI11" s="652" t="s">
        <v>127</v>
      </c>
      <c r="BJ11" s="653" t="s">
        <v>640</v>
      </c>
      <c r="BK11" s="651">
        <v>1</v>
      </c>
      <c r="BL11" s="652">
        <v>1</v>
      </c>
      <c r="BM11" s="652" t="s">
        <v>129</v>
      </c>
      <c r="BN11" s="652">
        <v>1</v>
      </c>
      <c r="BO11" s="654">
        <v>4</v>
      </c>
      <c r="BP11" s="655">
        <v>3</v>
      </c>
      <c r="BQ11" s="656">
        <v>4</v>
      </c>
      <c r="BR11" s="655">
        <v>5</v>
      </c>
      <c r="BS11" s="655">
        <v>4</v>
      </c>
      <c r="BT11" s="655">
        <v>4</v>
      </c>
      <c r="BU11" s="655">
        <v>5</v>
      </c>
      <c r="BV11" s="657">
        <v>4</v>
      </c>
      <c r="BY11" s="692"/>
      <c r="BZ11" s="692"/>
      <c r="CA11" s="692"/>
      <c r="CB11" s="692"/>
    </row>
    <row r="12" spans="1:80" x14ac:dyDescent="0.25">
      <c r="A12" s="634" t="s">
        <v>465</v>
      </c>
      <c r="B12" s="635" t="s">
        <v>739</v>
      </c>
      <c r="C12" s="661" t="s">
        <v>169</v>
      </c>
      <c r="D12" s="635" t="s">
        <v>781</v>
      </c>
      <c r="E12" s="637">
        <f t="shared" si="0"/>
        <v>11</v>
      </c>
      <c r="F12" s="637">
        <f t="shared" si="1"/>
        <v>10</v>
      </c>
      <c r="G12" s="638">
        <f t="shared" si="2"/>
        <v>15.875959561375696</v>
      </c>
      <c r="H12" s="639" t="b">
        <f t="shared" si="3"/>
        <v>0</v>
      </c>
      <c r="I12" s="640">
        <f t="shared" si="4"/>
        <v>10000</v>
      </c>
      <c r="J12" s="640">
        <f t="shared" si="5"/>
        <v>10000</v>
      </c>
      <c r="K12" s="640">
        <f t="shared" si="6"/>
        <v>10000</v>
      </c>
      <c r="L12" s="640">
        <f t="shared" si="7"/>
        <v>10000</v>
      </c>
      <c r="M12" s="640">
        <f t="shared" si="8"/>
        <v>10000</v>
      </c>
      <c r="N12" s="640">
        <f t="shared" si="9"/>
        <v>10000</v>
      </c>
      <c r="O12" s="641" t="b">
        <f t="shared" si="10"/>
        <v>0</v>
      </c>
      <c r="P12" s="637">
        <f t="shared" si="11"/>
        <v>2</v>
      </c>
      <c r="Q12" s="637">
        <f t="shared" si="12"/>
        <v>8</v>
      </c>
      <c r="R12" s="642">
        <f t="shared" si="13"/>
        <v>80.884024577572958</v>
      </c>
      <c r="S12" s="641">
        <f t="shared" si="14"/>
        <v>85.253456221198149</v>
      </c>
      <c r="T12" s="641">
        <f t="shared" si="15"/>
        <v>79.791666666666671</v>
      </c>
      <c r="U12" s="639">
        <f t="shared" si="16"/>
        <v>81.773333333333341</v>
      </c>
      <c r="V12" s="638" t="b">
        <f t="shared" si="17"/>
        <v>0</v>
      </c>
      <c r="W12" s="643">
        <f t="shared" si="18"/>
        <v>80.884024577572958</v>
      </c>
      <c r="X12" s="644">
        <f t="shared" si="19"/>
        <v>27.272727272727277</v>
      </c>
      <c r="Y12" s="644">
        <f t="shared" si="20"/>
        <v>56.521739130434788</v>
      </c>
      <c r="Z12" s="644">
        <f t="shared" si="21"/>
        <v>82.051282051282044</v>
      </c>
      <c r="AA12" s="644">
        <f t="shared" si="22"/>
        <v>100</v>
      </c>
      <c r="AB12" s="644">
        <f t="shared" si="23"/>
        <v>70.506912442396313</v>
      </c>
      <c r="AC12" s="638">
        <f t="shared" si="24"/>
        <v>100</v>
      </c>
      <c r="AD12" s="641">
        <f t="shared" si="25"/>
        <v>58.9</v>
      </c>
      <c r="AE12" s="641">
        <f t="shared" si="26"/>
        <v>74.3</v>
      </c>
      <c r="AF12" s="641">
        <f t="shared" si="27"/>
        <v>64.7</v>
      </c>
      <c r="AG12" s="641">
        <f t="shared" si="28"/>
        <v>92.300000000000011</v>
      </c>
      <c r="AH12" s="641">
        <f t="shared" si="29"/>
        <v>89.7</v>
      </c>
      <c r="AI12" s="641">
        <f t="shared" si="30"/>
        <v>89.7</v>
      </c>
      <c r="AJ12" s="644">
        <f>IF(VLOOKUP(TRUE,$V$2:$AY$80,COUNTA($V$1:AR$1),FALSE)="",AR12,IF(AR12="","",(AR12/VLOOKUP(TRUE,$V$2:$AY$80,COUNTA($V$1:AR$1),FALSE))*100))</f>
        <v>75</v>
      </c>
      <c r="AK12" s="641">
        <f>IF(VLOOKUP(TRUE,$V$2:$AY$80,COUNTA($V$1:AS$1),FALSE)="",AS12,IF(AS12="","",(AS12/VLOOKUP(TRUE,$V$2:$AY$80,COUNTA($V$1:AS$1),FALSE))*100))</f>
        <v>75</v>
      </c>
      <c r="AL12" s="641">
        <f>IF(VLOOKUP(TRUE,$V$2:$AY$80,COUNTA($V$1:AT$1),FALSE)="",AT12,IF(AT12="","",(AT12/VLOOKUP(TRUE,$V$2:$AY$80,COUNTA($V$1:AT$1),FALSE))*100))</f>
        <v>80</v>
      </c>
      <c r="AM12" s="641">
        <f>IF(VLOOKUP(TRUE,$V$2:$AY$80,COUNTA($V$1:AU$1),FALSE)="",AU12,IF(AU12="","",(AU12/VLOOKUP(TRUE,$V$2:$AY$80,COUNTA($V$1:AU$1),FALSE))*100))</f>
        <v>75</v>
      </c>
      <c r="AN12" s="641">
        <f>IF(VLOOKUP(TRUE,$V$2:$AY$80,COUNTA($V$1:AV$1),FALSE)="",AV12,IF(AV12="","",(AV12/VLOOKUP(TRUE,$V$2:$AY$80,COUNTA($V$1:AV$1),FALSE))*100))</f>
        <v>50</v>
      </c>
      <c r="AO12" s="641">
        <f>IF(VLOOKUP(TRUE,$V$2:$AY$80,COUNTA($V$1:AW$1),FALSE)="",AW12,IF(AW12="","",(AW12/VLOOKUP(TRUE,$V$2:$AY$80,COUNTA($V$1:AW$1),FALSE))*100))</f>
        <v>100</v>
      </c>
      <c r="AP12" s="641">
        <f>IF(VLOOKUP(TRUE,$V$2:$AY$80,COUNTA($V$1:AX$1),FALSE)="",AX12,IF(AX12="","",(AX12/VLOOKUP(TRUE,$V$2:$AY$80,COUNTA($V$1:AX$1),FALSE))*100))</f>
        <v>100</v>
      </c>
      <c r="AQ12" s="638">
        <f>IF(VLOOKUP(TRUE,$V$2:$AY$80,COUNTA($V$1:AY$1),FALSE)="",AY12,IF(AY12="","",(AY12/VLOOKUP(TRUE,$V$2:$AY$80,COUNTA($V$1:AY$1),FALSE))*100))</f>
        <v>83.333333333333343</v>
      </c>
      <c r="AR12" s="644">
        <f>IF(BS12="","",BS12*VLOOKUP("UQ",IndexCalc[],3,FALSE))</f>
        <v>75</v>
      </c>
      <c r="AS12" s="641">
        <f>IF(BT12="","",BT12*VLOOKUP("Fneg",IndexCalc[],3,FALSE))</f>
        <v>75</v>
      </c>
      <c r="AT12" s="641">
        <f>IF(BU12="","",BU12*VLOOKUP("ABS",IndexCalc[],3,FALSE))</f>
        <v>80</v>
      </c>
      <c r="AU12" s="641">
        <f>IF(BV12="","",BV12*VLOOKUP("Cnrs",IndexCalc[],3,FALSE))</f>
        <v>75</v>
      </c>
      <c r="AV12" s="641">
        <f>IF(BO12="","",BO12*VLOOKUP("HEC",IndexCalc[],3,FALSE))</f>
        <v>50</v>
      </c>
      <c r="AW12" s="641">
        <f>IF(BP12="","",BP12*VLOOKUP("Aeres",IndexCalc[],3,FALSE))</f>
        <v>100</v>
      </c>
      <c r="AX12" s="641">
        <f>IF(BQ12="","",BQ12*VLOOKUP("Abdc",IndexCalc[],3,FALSE))</f>
        <v>100</v>
      </c>
      <c r="AY12" s="638">
        <f>IF(BR12="","",BR12*VLOOKUP("Vhb",IndexCalc[],3,FALSE))</f>
        <v>83.333333333333343</v>
      </c>
      <c r="AZ12" s="647">
        <v>3.0000000000000001E-3</v>
      </c>
      <c r="BA12" s="648">
        <v>1.3</v>
      </c>
      <c r="BB12" s="652">
        <v>32</v>
      </c>
      <c r="BC12" s="647">
        <v>5.7130000000000001</v>
      </c>
      <c r="BD12" s="647">
        <v>3.06</v>
      </c>
      <c r="BE12" s="650">
        <v>2.1469999999999998</v>
      </c>
      <c r="BF12" s="651" t="s">
        <v>133</v>
      </c>
      <c r="BG12" s="652" t="s">
        <v>127</v>
      </c>
      <c r="BH12" s="652" t="s">
        <v>139</v>
      </c>
      <c r="BI12" s="652" t="s">
        <v>127</v>
      </c>
      <c r="BJ12" s="653" t="s">
        <v>278</v>
      </c>
      <c r="BK12" s="651">
        <v>2</v>
      </c>
      <c r="BL12" s="652">
        <v>2</v>
      </c>
      <c r="BM12" s="652">
        <v>4</v>
      </c>
      <c r="BN12" s="652">
        <v>2</v>
      </c>
      <c r="BO12" s="654">
        <v>2</v>
      </c>
      <c r="BP12" s="655">
        <v>3</v>
      </c>
      <c r="BQ12" s="656">
        <v>4</v>
      </c>
      <c r="BR12" s="655">
        <v>5</v>
      </c>
      <c r="BS12" s="655">
        <v>3</v>
      </c>
      <c r="BT12" s="655">
        <v>3</v>
      </c>
      <c r="BU12" s="655">
        <v>4</v>
      </c>
      <c r="BV12" s="657">
        <v>3</v>
      </c>
    </row>
    <row r="13" spans="1:80" s="692" customFormat="1" x14ac:dyDescent="0.25">
      <c r="A13" s="634" t="s">
        <v>462</v>
      </c>
      <c r="B13" s="635" t="s">
        <v>736</v>
      </c>
      <c r="C13" s="661" t="s">
        <v>166</v>
      </c>
      <c r="D13" s="635" t="s">
        <v>781</v>
      </c>
      <c r="E13" s="637">
        <f t="shared" si="0"/>
        <v>12</v>
      </c>
      <c r="F13" s="637">
        <f t="shared" si="1"/>
        <v>10</v>
      </c>
      <c r="G13" s="638">
        <f t="shared" si="2"/>
        <v>18.316862502311395</v>
      </c>
      <c r="H13" s="639" t="b">
        <f t="shared" si="3"/>
        <v>0</v>
      </c>
      <c r="I13" s="640">
        <f t="shared" si="4"/>
        <v>10000</v>
      </c>
      <c r="J13" s="640">
        <f t="shared" si="5"/>
        <v>10000</v>
      </c>
      <c r="K13" s="640">
        <f t="shared" si="6"/>
        <v>10000</v>
      </c>
      <c r="L13" s="640">
        <f t="shared" si="7"/>
        <v>10000</v>
      </c>
      <c r="M13" s="640">
        <f t="shared" si="8"/>
        <v>10000</v>
      </c>
      <c r="N13" s="640">
        <f t="shared" si="9"/>
        <v>10000</v>
      </c>
      <c r="O13" s="641" t="b">
        <f t="shared" si="10"/>
        <v>0</v>
      </c>
      <c r="P13" s="637">
        <f t="shared" si="11"/>
        <v>2</v>
      </c>
      <c r="Q13" s="637">
        <f t="shared" si="12"/>
        <v>8</v>
      </c>
      <c r="R13" s="642">
        <f t="shared" si="13"/>
        <v>75.219411163623604</v>
      </c>
      <c r="S13" s="641">
        <f t="shared" si="14"/>
        <v>71.501647179799676</v>
      </c>
      <c r="T13" s="641">
        <f t="shared" si="15"/>
        <v>76.14885215957959</v>
      </c>
      <c r="U13" s="639">
        <f t="shared" si="16"/>
        <v>76.939081727663677</v>
      </c>
      <c r="V13" s="638" t="b">
        <f t="shared" si="17"/>
        <v>0</v>
      </c>
      <c r="W13" s="643">
        <f t="shared" si="18"/>
        <v>75.219411163623604</v>
      </c>
      <c r="X13" s="644">
        <f t="shared" si="19"/>
        <v>72.727272727272734</v>
      </c>
      <c r="Y13" s="644">
        <f t="shared" si="20"/>
        <v>52.173913043478258</v>
      </c>
      <c r="Z13" s="644">
        <f t="shared" si="21"/>
        <v>100</v>
      </c>
      <c r="AA13" s="644">
        <f t="shared" si="22"/>
        <v>100</v>
      </c>
      <c r="AB13" s="644">
        <f t="shared" si="23"/>
        <v>48.271889400921665</v>
      </c>
      <c r="AC13" s="638">
        <f t="shared" si="24"/>
        <v>94.731404958677686</v>
      </c>
      <c r="AD13" s="641">
        <f t="shared" si="25"/>
        <v>84.6</v>
      </c>
      <c r="AE13" s="641">
        <f t="shared" si="26"/>
        <v>69.199999999999989</v>
      </c>
      <c r="AF13" s="641">
        <f t="shared" si="27"/>
        <v>86.2</v>
      </c>
      <c r="AG13" s="641">
        <f t="shared" si="28"/>
        <v>69.199999999999989</v>
      </c>
      <c r="AH13" s="641">
        <f t="shared" si="29"/>
        <v>75.599999999999994</v>
      </c>
      <c r="AI13" s="641">
        <f t="shared" si="30"/>
        <v>84.6</v>
      </c>
      <c r="AJ13" s="644">
        <f>IF(VLOOKUP(TRUE,$V$2:$AY$80,COUNTA($V$1:AR$1),FALSE)="",AR13,IF(AR13="","",(AR13/VLOOKUP(TRUE,$V$2:$AY$80,COUNTA($V$1:AR$1),FALSE))*100))</f>
        <v>76.730626821517944</v>
      </c>
      <c r="AK13" s="641">
        <f>IF(VLOOKUP(TRUE,$V$2:$AY$80,COUNTA($V$1:AS$1),FALSE)="",AS13,IF(AS13="","",(AS13/VLOOKUP(TRUE,$V$2:$AY$80,COUNTA($V$1:AS$1),FALSE))*100))</f>
        <v>75</v>
      </c>
      <c r="AL13" s="641">
        <f>IF(VLOOKUP(TRUE,$V$2:$AY$80,COUNTA($V$1:AT$1),FALSE)="",AT13,IF(AT13="","",(AT13/VLOOKUP(TRUE,$V$2:$AY$80,COUNTA($V$1:AT$1),FALSE))*100))</f>
        <v>60</v>
      </c>
      <c r="AM13" s="641">
        <f>IF(VLOOKUP(TRUE,$V$2:$AY$80,COUNTA($V$1:AU$1),FALSE)="",AU13,IF(AU13="","",(AU13/VLOOKUP(TRUE,$V$2:$AY$80,COUNTA($V$1:AU$1),FALSE))*100))</f>
        <v>75</v>
      </c>
      <c r="AN13" s="641">
        <f>IF(VLOOKUP(TRUE,$V$2:$AY$80,COUNTA($V$1:AV$1),FALSE)="",AV13,IF(AV13="","",(AV13/VLOOKUP(TRUE,$V$2:$AY$80,COUNTA($V$1:AV$1),FALSE))*100))</f>
        <v>55.793523788452148</v>
      </c>
      <c r="AO13" s="641">
        <f>IF(VLOOKUP(TRUE,$V$2:$AY$80,COUNTA($V$1:AW$1),FALSE)="",AW13,IF(AW13="","",(AW13/VLOOKUP(TRUE,$V$2:$AY$80,COUNTA($V$1:AW$1),FALSE))*100))</f>
        <v>100</v>
      </c>
      <c r="AP13" s="641">
        <f>IF(VLOOKUP(TRUE,$V$2:$AY$80,COUNTA($V$1:AX$1),FALSE)="",AX13,IF(AX13="","",(AX13/VLOOKUP(TRUE,$V$2:$AY$80,COUNTA($V$1:AX$1),FALSE))*100))</f>
        <v>100</v>
      </c>
      <c r="AQ13" s="638">
        <f>IF(VLOOKUP(TRUE,$V$2:$AY$80,COUNTA($V$1:AY$1),FALSE)="",AY13,IF(AY13="","",(AY13/VLOOKUP(TRUE,$V$2:$AY$80,COUNTA($V$1:AY$1),FALSE))*100))</f>
        <v>66.666666666666671</v>
      </c>
      <c r="AR13" s="644">
        <f>IF(BS13="","",BS13*VLOOKUP("UQ",IndexCalc[],3,FALSE))</f>
        <v>76.730626821517944</v>
      </c>
      <c r="AS13" s="641">
        <f>IF(BT13="","",BT13*VLOOKUP("Fneg",IndexCalc[],3,FALSE))</f>
        <v>75</v>
      </c>
      <c r="AT13" s="641">
        <f>IF(BU13="","",BU13*VLOOKUP("ABS",IndexCalc[],3,FALSE))</f>
        <v>60</v>
      </c>
      <c r="AU13" s="641">
        <f>IF(BV13="","",BV13*VLOOKUP("Cnrs",IndexCalc[],3,FALSE))</f>
        <v>75</v>
      </c>
      <c r="AV13" s="641">
        <f>IF(BO13="","",BO13*VLOOKUP("HEC",IndexCalc[],3,FALSE))</f>
        <v>55.793523788452148</v>
      </c>
      <c r="AW13" s="641">
        <f>IF(BP13="","",BP13*VLOOKUP("Aeres",IndexCalc[],3,FALSE))</f>
        <v>100</v>
      </c>
      <c r="AX13" s="641">
        <f>IF(BQ13="","",BQ13*VLOOKUP("Abdc",IndexCalc[],3,FALSE))</f>
        <v>100</v>
      </c>
      <c r="AY13" s="638">
        <f>IF(BR13="","",BR13*VLOOKUP("Vhb",IndexCalc[],3,FALSE))</f>
        <v>66.666666666666671</v>
      </c>
      <c r="AZ13" s="647">
        <v>8.0000000000000002E-3</v>
      </c>
      <c r="BA13" s="648">
        <v>1.2</v>
      </c>
      <c r="BB13" s="652">
        <v>44</v>
      </c>
      <c r="BC13" s="647">
        <v>3.319</v>
      </c>
      <c r="BD13" s="647">
        <v>2.0950000000000002</v>
      </c>
      <c r="BE13" s="650">
        <v>1.8340000000000001</v>
      </c>
      <c r="BF13" s="651"/>
      <c r="BG13" s="652" t="s">
        <v>127</v>
      </c>
      <c r="BH13" s="652" t="s">
        <v>139</v>
      </c>
      <c r="BI13" s="652" t="s">
        <v>133</v>
      </c>
      <c r="BJ13" s="653" t="s">
        <v>278</v>
      </c>
      <c r="BK13" s="651"/>
      <c r="BL13" s="652">
        <v>2</v>
      </c>
      <c r="BM13" s="652">
        <v>3</v>
      </c>
      <c r="BN13" s="652">
        <v>2</v>
      </c>
      <c r="BO13" s="695">
        <v>2.2317409515380859</v>
      </c>
      <c r="BP13" s="655">
        <v>3</v>
      </c>
      <c r="BQ13" s="656">
        <v>4</v>
      </c>
      <c r="BR13" s="655">
        <v>4</v>
      </c>
      <c r="BS13" s="696">
        <v>3.0692250728607178</v>
      </c>
      <c r="BT13" s="655">
        <v>3</v>
      </c>
      <c r="BU13" s="655">
        <v>3</v>
      </c>
      <c r="BV13" s="657">
        <v>3</v>
      </c>
      <c r="BW13" s="659"/>
      <c r="BY13" s="659"/>
      <c r="BZ13" s="659"/>
      <c r="CA13" s="659"/>
      <c r="CB13" s="659"/>
    </row>
    <row r="14" spans="1:80" x14ac:dyDescent="0.25">
      <c r="A14" s="634" t="s">
        <v>456</v>
      </c>
      <c r="B14" s="635" t="s">
        <v>731</v>
      </c>
      <c r="C14" s="661" t="s">
        <v>160</v>
      </c>
      <c r="D14" s="635" t="s">
        <v>781</v>
      </c>
      <c r="E14" s="637">
        <f t="shared" si="0"/>
        <v>13</v>
      </c>
      <c r="F14" s="637">
        <f t="shared" si="1"/>
        <v>10</v>
      </c>
      <c r="G14" s="638">
        <f t="shared" si="2"/>
        <v>18.946297772957376</v>
      </c>
      <c r="H14" s="639" t="b">
        <f t="shared" si="3"/>
        <v>0</v>
      </c>
      <c r="I14" s="640">
        <f t="shared" si="4"/>
        <v>10000</v>
      </c>
      <c r="J14" s="640">
        <f t="shared" si="5"/>
        <v>10000</v>
      </c>
      <c r="K14" s="640">
        <f t="shared" si="6"/>
        <v>10000</v>
      </c>
      <c r="L14" s="640">
        <f t="shared" si="7"/>
        <v>10000</v>
      </c>
      <c r="M14" s="640">
        <f t="shared" si="8"/>
        <v>10000</v>
      </c>
      <c r="N14" s="640">
        <f t="shared" si="9"/>
        <v>10000</v>
      </c>
      <c r="O14" s="641" t="b">
        <f t="shared" si="10"/>
        <v>0</v>
      </c>
      <c r="P14" s="637">
        <f t="shared" si="11"/>
        <v>2</v>
      </c>
      <c r="Q14" s="637">
        <f t="shared" si="12"/>
        <v>8</v>
      </c>
      <c r="R14" s="642">
        <f t="shared" si="13"/>
        <v>71.299474108491694</v>
      </c>
      <c r="S14" s="641">
        <f t="shared" si="14"/>
        <v>68.164037209125183</v>
      </c>
      <c r="T14" s="641">
        <f t="shared" si="15"/>
        <v>72.083333333333329</v>
      </c>
      <c r="U14" s="639">
        <f t="shared" si="16"/>
        <v>73.416666666666657</v>
      </c>
      <c r="V14" s="638" t="b">
        <f t="shared" si="17"/>
        <v>0</v>
      </c>
      <c r="W14" s="643">
        <f t="shared" si="18"/>
        <v>71.299474108491694</v>
      </c>
      <c r="X14" s="644">
        <f t="shared" si="19"/>
        <v>90.909090909090921</v>
      </c>
      <c r="Y14" s="644">
        <f t="shared" si="20"/>
        <v>26.086956521739129</v>
      </c>
      <c r="Z14" s="644">
        <f t="shared" si="21"/>
        <v>100</v>
      </c>
      <c r="AA14" s="644">
        <f t="shared" si="22"/>
        <v>87.397708674304411</v>
      </c>
      <c r="AB14" s="644">
        <f t="shared" si="23"/>
        <v>38.755760368663594</v>
      </c>
      <c r="AC14" s="638">
        <f t="shared" si="24"/>
        <v>97.57231404958678</v>
      </c>
      <c r="AD14" s="641">
        <f t="shared" si="25"/>
        <v>87.1</v>
      </c>
      <c r="AE14" s="641">
        <f t="shared" si="26"/>
        <v>28.199999999999996</v>
      </c>
      <c r="AF14" s="641">
        <f t="shared" si="27"/>
        <v>100</v>
      </c>
      <c r="AG14" s="641">
        <f t="shared" si="28"/>
        <v>46.1</v>
      </c>
      <c r="AH14" s="641">
        <f t="shared" si="29"/>
        <v>71.7</v>
      </c>
      <c r="AI14" s="641">
        <f t="shared" si="30"/>
        <v>85.8</v>
      </c>
      <c r="AJ14" s="644">
        <f>IF(VLOOKUP(TRUE,$V$2:$AY$80,COUNTA($V$1:AR$1),FALSE)="",AR14,IF(AR14="","",(AR14/VLOOKUP(TRUE,$V$2:$AY$80,COUNTA($V$1:AR$1),FALSE))*100))</f>
        <v>75</v>
      </c>
      <c r="AK14" s="641">
        <f>IF(VLOOKUP(TRUE,$V$2:$AY$80,COUNTA($V$1:AS$1),FALSE)="",AS14,IF(AS14="","",(AS14/VLOOKUP(TRUE,$V$2:$AY$80,COUNTA($V$1:AS$1),FALSE))*100))</f>
        <v>75</v>
      </c>
      <c r="AL14" s="641">
        <f>IF(VLOOKUP(TRUE,$V$2:$AY$80,COUNTA($V$1:AT$1),FALSE)="",AT14,IF(AT14="","",(AT14/VLOOKUP(TRUE,$V$2:$AY$80,COUNTA($V$1:AT$1),FALSE))*100))</f>
        <v>60</v>
      </c>
      <c r="AM14" s="641">
        <f>IF(VLOOKUP(TRUE,$V$2:$AY$80,COUNTA($V$1:AU$1),FALSE)="",AU14,IF(AU14="","",(AU14/VLOOKUP(TRUE,$V$2:$AY$80,COUNTA($V$1:AU$1),FALSE))*100))</f>
        <v>75</v>
      </c>
      <c r="AN14" s="641">
        <f>IF(VLOOKUP(TRUE,$V$2:$AY$80,COUNTA($V$1:AV$1),FALSE)="",AV14,IF(AV14="","",(AV14/VLOOKUP(TRUE,$V$2:$AY$80,COUNTA($V$1:AV$1),FALSE))*100))</f>
        <v>50</v>
      </c>
      <c r="AO14" s="641">
        <f>IF(VLOOKUP(TRUE,$V$2:$AY$80,COUNTA($V$1:AW$1),FALSE)="",AW14,IF(AW14="","",(AW14/VLOOKUP(TRUE,$V$2:$AY$80,COUNTA($V$1:AW$1),FALSE))*100))</f>
        <v>100</v>
      </c>
      <c r="AP14" s="641">
        <f>IF(VLOOKUP(TRUE,$V$2:$AY$80,COUNTA($V$1:AX$1),FALSE)="",AX14,IF(AX14="","",(AX14/VLOOKUP(TRUE,$V$2:$AY$80,COUNTA($V$1:AX$1),FALSE))*100))</f>
        <v>75</v>
      </c>
      <c r="AQ14" s="638">
        <f>IF(VLOOKUP(TRUE,$V$2:$AY$80,COUNTA($V$1:AY$1),FALSE)="",AY14,IF(AY14="","",(AY14/VLOOKUP(TRUE,$V$2:$AY$80,COUNTA($V$1:AY$1),FALSE))*100))</f>
        <v>66.666666666666671</v>
      </c>
      <c r="AR14" s="644">
        <f>IF(BS14="","",BS14*VLOOKUP("UQ",IndexCalc[],3,FALSE))</f>
        <v>75</v>
      </c>
      <c r="AS14" s="641">
        <f>IF(BT14="","",BT14*VLOOKUP("Fneg",IndexCalc[],3,FALSE))</f>
        <v>75</v>
      </c>
      <c r="AT14" s="641">
        <f>IF(BU14="","",BU14*VLOOKUP("ABS",IndexCalc[],3,FALSE))</f>
        <v>60</v>
      </c>
      <c r="AU14" s="641">
        <f>IF(BV14="","",BV14*VLOOKUP("Cnrs",IndexCalc[],3,FALSE))</f>
        <v>75</v>
      </c>
      <c r="AV14" s="641">
        <f>IF(BO14="","",BO14*VLOOKUP("HEC",IndexCalc[],3,FALSE))</f>
        <v>50</v>
      </c>
      <c r="AW14" s="641">
        <f>IF(BP14="","",BP14*VLOOKUP("Aeres",IndexCalc[],3,FALSE))</f>
        <v>100</v>
      </c>
      <c r="AX14" s="641">
        <f>IF(BQ14="","",BQ14*VLOOKUP("Abdc",IndexCalc[],3,FALSE))</f>
        <v>75</v>
      </c>
      <c r="AY14" s="638">
        <f>IF(BR14="","",BR14*VLOOKUP("Vhb",IndexCalc[],3,FALSE))</f>
        <v>66.666666666666671</v>
      </c>
      <c r="AZ14" s="647">
        <v>0.01</v>
      </c>
      <c r="BA14" s="648">
        <v>0.6</v>
      </c>
      <c r="BB14" s="652">
        <v>72</v>
      </c>
      <c r="BC14" s="647">
        <v>2.67</v>
      </c>
      <c r="BD14" s="647">
        <v>1.6819999999999999</v>
      </c>
      <c r="BE14" s="650">
        <v>1.889</v>
      </c>
      <c r="BF14" s="651" t="s">
        <v>133</v>
      </c>
      <c r="BG14" s="652" t="s">
        <v>127</v>
      </c>
      <c r="BH14" s="652" t="s">
        <v>127</v>
      </c>
      <c r="BI14" s="652" t="s">
        <v>133</v>
      </c>
      <c r="BJ14" s="653" t="s">
        <v>298</v>
      </c>
      <c r="BK14" s="651">
        <v>2</v>
      </c>
      <c r="BL14" s="652">
        <v>2</v>
      </c>
      <c r="BM14" s="652">
        <v>3</v>
      </c>
      <c r="BN14" s="652">
        <v>2</v>
      </c>
      <c r="BO14" s="654">
        <v>2</v>
      </c>
      <c r="BP14" s="655">
        <v>3</v>
      </c>
      <c r="BQ14" s="656">
        <v>3</v>
      </c>
      <c r="BR14" s="655">
        <v>4</v>
      </c>
      <c r="BS14" s="655">
        <v>3</v>
      </c>
      <c r="BT14" s="655">
        <v>3</v>
      </c>
      <c r="BU14" s="655">
        <v>3</v>
      </c>
      <c r="BV14" s="657">
        <v>3</v>
      </c>
    </row>
    <row r="15" spans="1:80" x14ac:dyDescent="0.25">
      <c r="A15" s="634" t="s">
        <v>464</v>
      </c>
      <c r="B15" s="635" t="s">
        <v>738</v>
      </c>
      <c r="C15" s="661" t="s">
        <v>168</v>
      </c>
      <c r="D15" s="635" t="s">
        <v>781</v>
      </c>
      <c r="E15" s="637">
        <f t="shared" si="0"/>
        <v>14</v>
      </c>
      <c r="F15" s="637">
        <f t="shared" si="1"/>
        <v>10</v>
      </c>
      <c r="G15" s="638">
        <f t="shared" si="2"/>
        <v>20.513116775509253</v>
      </c>
      <c r="H15" s="639" t="b">
        <f t="shared" si="3"/>
        <v>0</v>
      </c>
      <c r="I15" s="640">
        <f t="shared" si="4"/>
        <v>10000</v>
      </c>
      <c r="J15" s="640">
        <f t="shared" si="5"/>
        <v>10000</v>
      </c>
      <c r="K15" s="640">
        <f t="shared" si="6"/>
        <v>10000</v>
      </c>
      <c r="L15" s="640">
        <f t="shared" si="7"/>
        <v>10000</v>
      </c>
      <c r="M15" s="640">
        <f t="shared" si="8"/>
        <v>10000</v>
      </c>
      <c r="N15" s="640">
        <f t="shared" si="9"/>
        <v>10000</v>
      </c>
      <c r="O15" s="641" t="b">
        <f t="shared" si="10"/>
        <v>0</v>
      </c>
      <c r="P15" s="637">
        <f t="shared" si="11"/>
        <v>2</v>
      </c>
      <c r="Q15" s="637">
        <f t="shared" si="12"/>
        <v>8</v>
      </c>
      <c r="R15" s="642">
        <f t="shared" si="13"/>
        <v>70.576352655164982</v>
      </c>
      <c r="S15" s="641">
        <f t="shared" si="14"/>
        <v>52.048429942491531</v>
      </c>
      <c r="T15" s="641">
        <f t="shared" si="15"/>
        <v>75.208333333333329</v>
      </c>
      <c r="U15" s="639">
        <f t="shared" si="16"/>
        <v>73.746666666666655</v>
      </c>
      <c r="V15" s="638" t="b">
        <f t="shared" si="17"/>
        <v>0</v>
      </c>
      <c r="W15" s="643">
        <f t="shared" si="18"/>
        <v>70.576352655164982</v>
      </c>
      <c r="X15" s="644">
        <f t="shared" si="19"/>
        <v>45.45454545454546</v>
      </c>
      <c r="Y15" s="644">
        <f t="shared" si="20"/>
        <v>21.739130434782609</v>
      </c>
      <c r="Z15" s="644">
        <f t="shared" si="21"/>
        <v>100</v>
      </c>
      <c r="AA15" s="644">
        <f t="shared" si="22"/>
        <v>100</v>
      </c>
      <c r="AB15" s="644">
        <f t="shared" si="23"/>
        <v>32.557603686635943</v>
      </c>
      <c r="AC15" s="638">
        <f t="shared" si="24"/>
        <v>71.539256198347118</v>
      </c>
      <c r="AD15" s="641">
        <f t="shared" si="25"/>
        <v>74.3</v>
      </c>
      <c r="AE15" s="641">
        <f t="shared" si="26"/>
        <v>23</v>
      </c>
      <c r="AF15" s="641">
        <f t="shared" si="27"/>
        <v>94.1</v>
      </c>
      <c r="AG15" s="641">
        <f t="shared" si="28"/>
        <v>64.099999999999994</v>
      </c>
      <c r="AH15" s="641">
        <f t="shared" si="29"/>
        <v>67.900000000000006</v>
      </c>
      <c r="AI15" s="641">
        <f t="shared" si="30"/>
        <v>67.900000000000006</v>
      </c>
      <c r="AJ15" s="644">
        <f>IF(VLOOKUP(TRUE,$V$2:$AY$80,COUNTA($V$1:AR$1),FALSE)="",AR15,IF(AR15="","",(AR15/VLOOKUP(TRUE,$V$2:$AY$80,COUNTA($V$1:AR$1),FALSE))*100))</f>
        <v>75</v>
      </c>
      <c r="AK15" s="641">
        <f>IF(VLOOKUP(TRUE,$V$2:$AY$80,COUNTA($V$1:AS$1),FALSE)="",AS15,IF(AS15="","",(AS15/VLOOKUP(TRUE,$V$2:$AY$80,COUNTA($V$1:AS$1),FALSE))*100))</f>
        <v>75</v>
      </c>
      <c r="AL15" s="641">
        <f>IF(VLOOKUP(TRUE,$V$2:$AY$80,COUNTA($V$1:AT$1),FALSE)="",AT15,IF(AT15="","",(AT15/VLOOKUP(TRUE,$V$2:$AY$80,COUNTA($V$1:AT$1),FALSE))*100))</f>
        <v>60</v>
      </c>
      <c r="AM15" s="641">
        <f>IF(VLOOKUP(TRUE,$V$2:$AY$80,COUNTA($V$1:AU$1),FALSE)="",AU15,IF(AU15="","",(AU15/VLOOKUP(TRUE,$V$2:$AY$80,COUNTA($V$1:AU$1),FALSE))*100))</f>
        <v>75</v>
      </c>
      <c r="AN15" s="641">
        <f>IF(VLOOKUP(TRUE,$V$2:$AY$80,COUNTA($V$1:AV$1),FALSE)="",AV15,IF(AV15="","",(AV15/VLOOKUP(TRUE,$V$2:$AY$80,COUNTA($V$1:AV$1),FALSE))*100))</f>
        <v>50</v>
      </c>
      <c r="AO15" s="641">
        <f>IF(VLOOKUP(TRUE,$V$2:$AY$80,COUNTA($V$1:AW$1),FALSE)="",AW15,IF(AW15="","",(AW15/VLOOKUP(TRUE,$V$2:$AY$80,COUNTA($V$1:AW$1),FALSE))*100))</f>
        <v>100</v>
      </c>
      <c r="AP15" s="641">
        <f>IF(VLOOKUP(TRUE,$V$2:$AY$80,COUNTA($V$1:AX$1),FALSE)="",AX15,IF(AX15="","",(AX15/VLOOKUP(TRUE,$V$2:$AY$80,COUNTA($V$1:AX$1),FALSE))*100))</f>
        <v>100</v>
      </c>
      <c r="AQ15" s="638">
        <f>IF(VLOOKUP(TRUE,$V$2:$AY$80,COUNTA($V$1:AY$1),FALSE)="",AY15,IF(AY15="","",(AY15/VLOOKUP(TRUE,$V$2:$AY$80,COUNTA($V$1:AY$1),FALSE))*100))</f>
        <v>66.666666666666671</v>
      </c>
      <c r="AR15" s="644">
        <f>IF(BS15="","",BS15*VLOOKUP("UQ",IndexCalc[],3,FALSE))</f>
        <v>75</v>
      </c>
      <c r="AS15" s="641">
        <f>IF(BT15="","",BT15*VLOOKUP("Fneg",IndexCalc[],3,FALSE))</f>
        <v>75</v>
      </c>
      <c r="AT15" s="641">
        <f>IF(BU15="","",BU15*VLOOKUP("ABS",IndexCalc[],3,FALSE))</f>
        <v>60</v>
      </c>
      <c r="AU15" s="641">
        <f>IF(BV15="","",BV15*VLOOKUP("Cnrs",IndexCalc[],3,FALSE))</f>
        <v>75</v>
      </c>
      <c r="AV15" s="641">
        <f>IF(BO15="","",BO15*VLOOKUP("HEC",IndexCalc[],3,FALSE))</f>
        <v>50</v>
      </c>
      <c r="AW15" s="641">
        <f>IF(BP15="","",BP15*VLOOKUP("Aeres",IndexCalc[],3,FALSE))</f>
        <v>100</v>
      </c>
      <c r="AX15" s="641">
        <f>IF(BQ15="","",BQ15*VLOOKUP("Abdc",IndexCalc[],3,FALSE))</f>
        <v>100</v>
      </c>
      <c r="AY15" s="638">
        <f>IF(BR15="","",BR15*VLOOKUP("Vhb",IndexCalc[],3,FALSE))</f>
        <v>66.666666666666671</v>
      </c>
      <c r="AZ15" s="647">
        <v>5.0000000000000001E-3</v>
      </c>
      <c r="BA15" s="648">
        <v>0.5</v>
      </c>
      <c r="BB15" s="652">
        <v>58</v>
      </c>
      <c r="BC15" s="647">
        <v>3.1320000000000001</v>
      </c>
      <c r="BD15" s="647">
        <v>1.413</v>
      </c>
      <c r="BE15" s="650">
        <v>1.385</v>
      </c>
      <c r="BF15" s="651" t="s">
        <v>133</v>
      </c>
      <c r="BG15" s="652" t="s">
        <v>127</v>
      </c>
      <c r="BH15" s="652" t="s">
        <v>139</v>
      </c>
      <c r="BI15" s="652" t="s">
        <v>133</v>
      </c>
      <c r="BJ15" s="653" t="s">
        <v>298</v>
      </c>
      <c r="BK15" s="651">
        <v>2</v>
      </c>
      <c r="BL15" s="652">
        <v>2</v>
      </c>
      <c r="BM15" s="652">
        <v>3</v>
      </c>
      <c r="BN15" s="652">
        <v>2</v>
      </c>
      <c r="BO15" s="654">
        <v>2</v>
      </c>
      <c r="BP15" s="655">
        <v>3</v>
      </c>
      <c r="BQ15" s="656">
        <v>4</v>
      </c>
      <c r="BR15" s="655">
        <v>4</v>
      </c>
      <c r="BS15" s="655">
        <v>3</v>
      </c>
      <c r="BT15" s="655">
        <v>3</v>
      </c>
      <c r="BU15" s="655">
        <v>3</v>
      </c>
      <c r="BV15" s="657">
        <v>3</v>
      </c>
    </row>
    <row r="16" spans="1:80" x14ac:dyDescent="0.25">
      <c r="A16" s="634" t="s">
        <v>460</v>
      </c>
      <c r="B16" s="635" t="s">
        <v>734</v>
      </c>
      <c r="C16" s="661" t="s">
        <v>164</v>
      </c>
      <c r="D16" s="635" t="s">
        <v>781</v>
      </c>
      <c r="E16" s="637">
        <f t="shared" si="0"/>
        <v>15</v>
      </c>
      <c r="F16" s="637">
        <f t="shared" si="1"/>
        <v>10</v>
      </c>
      <c r="G16" s="638">
        <f t="shared" si="2"/>
        <v>18.171453389906549</v>
      </c>
      <c r="H16" s="639" t="b">
        <f t="shared" si="3"/>
        <v>0</v>
      </c>
      <c r="I16" s="640">
        <f t="shared" si="4"/>
        <v>10000</v>
      </c>
      <c r="J16" s="640">
        <f t="shared" si="5"/>
        <v>10000</v>
      </c>
      <c r="K16" s="640">
        <f t="shared" si="6"/>
        <v>10000</v>
      </c>
      <c r="L16" s="640">
        <f t="shared" si="7"/>
        <v>10000</v>
      </c>
      <c r="M16" s="640">
        <f t="shared" si="8"/>
        <v>10000</v>
      </c>
      <c r="N16" s="640">
        <f t="shared" si="9"/>
        <v>10000</v>
      </c>
      <c r="O16" s="641" t="b">
        <f t="shared" si="10"/>
        <v>0</v>
      </c>
      <c r="P16" s="637">
        <f t="shared" si="11"/>
        <v>2</v>
      </c>
      <c r="Q16" s="637">
        <f t="shared" si="12"/>
        <v>8</v>
      </c>
      <c r="R16" s="642">
        <f t="shared" si="13"/>
        <v>68.362366860900579</v>
      </c>
      <c r="S16" s="641">
        <f t="shared" si="14"/>
        <v>40.978500971169595</v>
      </c>
      <c r="T16" s="641">
        <f t="shared" si="15"/>
        <v>75.208333333333329</v>
      </c>
      <c r="U16" s="639">
        <f t="shared" si="16"/>
        <v>71.306666666666658</v>
      </c>
      <c r="V16" s="638" t="b">
        <f t="shared" si="17"/>
        <v>0</v>
      </c>
      <c r="W16" s="643">
        <f t="shared" si="18"/>
        <v>68.362366860900579</v>
      </c>
      <c r="X16" s="644">
        <f t="shared" si="19"/>
        <v>18.181818181818183</v>
      </c>
      <c r="Y16" s="644">
        <f t="shared" si="20"/>
        <v>26.086956521739129</v>
      </c>
      <c r="Z16" s="644">
        <f t="shared" si="21"/>
        <v>58.974358974358978</v>
      </c>
      <c r="AA16" s="644">
        <f t="shared" si="22"/>
        <v>55.842880523731587</v>
      </c>
      <c r="AB16" s="644">
        <f t="shared" si="23"/>
        <v>31.54377880184332</v>
      </c>
      <c r="AC16" s="638">
        <f t="shared" si="24"/>
        <v>50.413223140495866</v>
      </c>
      <c r="AD16" s="641">
        <f t="shared" si="25"/>
        <v>41</v>
      </c>
      <c r="AE16" s="641">
        <f t="shared" si="26"/>
        <v>28.199999999999996</v>
      </c>
      <c r="AF16" s="641">
        <f t="shared" si="27"/>
        <v>25.4</v>
      </c>
      <c r="AG16" s="641">
        <f t="shared" si="28"/>
        <v>12.8</v>
      </c>
      <c r="AH16" s="641">
        <f t="shared" si="29"/>
        <v>66.600000000000009</v>
      </c>
      <c r="AI16" s="641">
        <f t="shared" si="30"/>
        <v>44.800000000000004</v>
      </c>
      <c r="AJ16" s="644">
        <f>IF(VLOOKUP(TRUE,$V$2:$AY$80,COUNTA($V$1:AR$1),FALSE)="",AR16,IF(AR16="","",(AR16/VLOOKUP(TRUE,$V$2:$AY$80,COUNTA($V$1:AR$1),FALSE))*100))</f>
        <v>75</v>
      </c>
      <c r="AK16" s="641">
        <f>IF(VLOOKUP(TRUE,$V$2:$AY$80,COUNTA($V$1:AS$1),FALSE)="",AS16,IF(AS16="","",(AS16/VLOOKUP(TRUE,$V$2:$AY$80,COUNTA($V$1:AS$1),FALSE))*100))</f>
        <v>75</v>
      </c>
      <c r="AL16" s="641">
        <f>IF(VLOOKUP(TRUE,$V$2:$AY$80,COUNTA($V$1:AT$1),FALSE)="",AT16,IF(AT16="","",(AT16/VLOOKUP(TRUE,$V$2:$AY$80,COUNTA($V$1:AT$1),FALSE))*100))</f>
        <v>60</v>
      </c>
      <c r="AM16" s="641">
        <f>IF(VLOOKUP(TRUE,$V$2:$AY$80,COUNTA($V$1:AU$1),FALSE)="",AU16,IF(AU16="","",(AU16/VLOOKUP(TRUE,$V$2:$AY$80,COUNTA($V$1:AU$1),FALSE))*100))</f>
        <v>75</v>
      </c>
      <c r="AN16" s="641">
        <f>IF(VLOOKUP(TRUE,$V$2:$AY$80,COUNTA($V$1:AV$1),FALSE)="",AV16,IF(AV16="","",(AV16/VLOOKUP(TRUE,$V$2:$AY$80,COUNTA($V$1:AV$1),FALSE))*100))</f>
        <v>75</v>
      </c>
      <c r="AO16" s="641">
        <f>IF(VLOOKUP(TRUE,$V$2:$AY$80,COUNTA($V$1:AW$1),FALSE)="",AW16,IF(AW16="","",(AW16/VLOOKUP(TRUE,$V$2:$AY$80,COUNTA($V$1:AW$1),FALSE))*100))</f>
        <v>100</v>
      </c>
      <c r="AP16" s="641">
        <f>IF(VLOOKUP(TRUE,$V$2:$AY$80,COUNTA($V$1:AX$1),FALSE)="",AX16,IF(AX16="","",(AX16/VLOOKUP(TRUE,$V$2:$AY$80,COUNTA($V$1:AX$1),FALSE))*100))</f>
        <v>75</v>
      </c>
      <c r="AQ16" s="638">
        <f>IF(VLOOKUP(TRUE,$V$2:$AY$80,COUNTA($V$1:AY$1),FALSE)="",AY16,IF(AY16="","",(AY16/VLOOKUP(TRUE,$V$2:$AY$80,COUNTA($V$1:AY$1),FALSE))*100))</f>
        <v>66.666666666666671</v>
      </c>
      <c r="AR16" s="644">
        <f>IF(BS16="","",BS16*VLOOKUP("UQ",IndexCalc[],3,FALSE))</f>
        <v>75</v>
      </c>
      <c r="AS16" s="641">
        <f>IF(BT16="","",BT16*VLOOKUP("Fneg",IndexCalc[],3,FALSE))</f>
        <v>75</v>
      </c>
      <c r="AT16" s="641">
        <f>IF(BU16="","",BU16*VLOOKUP("ABS",IndexCalc[],3,FALSE))</f>
        <v>60</v>
      </c>
      <c r="AU16" s="641">
        <f>IF(BV16="","",BV16*VLOOKUP("Cnrs",IndexCalc[],3,FALSE))</f>
        <v>75</v>
      </c>
      <c r="AV16" s="641">
        <f>IF(BO16="","",BO16*VLOOKUP("HEC",IndexCalc[],3,FALSE))</f>
        <v>75</v>
      </c>
      <c r="AW16" s="641">
        <f>IF(BP16="","",BP16*VLOOKUP("Aeres",IndexCalc[],3,FALSE))</f>
        <v>100</v>
      </c>
      <c r="AX16" s="641">
        <f>IF(BQ16="","",BQ16*VLOOKUP("Abdc",IndexCalc[],3,FALSE))</f>
        <v>75</v>
      </c>
      <c r="AY16" s="638">
        <f>IF(BR16="","",BR16*VLOOKUP("Vhb",IndexCalc[],3,FALSE))</f>
        <v>66.666666666666671</v>
      </c>
      <c r="AZ16" s="647">
        <v>2E-3</v>
      </c>
      <c r="BA16" s="648">
        <v>0.6</v>
      </c>
      <c r="BB16" s="652">
        <v>23</v>
      </c>
      <c r="BC16" s="647">
        <v>1.706</v>
      </c>
      <c r="BD16" s="647">
        <v>1.369</v>
      </c>
      <c r="BE16" s="650">
        <v>0.97599999999999998</v>
      </c>
      <c r="BF16" s="651" t="s">
        <v>134</v>
      </c>
      <c r="BG16" s="652" t="s">
        <v>127</v>
      </c>
      <c r="BH16" s="652" t="s">
        <v>127</v>
      </c>
      <c r="BI16" s="652" t="s">
        <v>133</v>
      </c>
      <c r="BJ16" s="653" t="s">
        <v>278</v>
      </c>
      <c r="BK16" s="651">
        <v>2</v>
      </c>
      <c r="BL16" s="652">
        <v>2</v>
      </c>
      <c r="BM16" s="652">
        <v>3</v>
      </c>
      <c r="BN16" s="652">
        <v>2</v>
      </c>
      <c r="BO16" s="654">
        <v>3</v>
      </c>
      <c r="BP16" s="655">
        <v>3</v>
      </c>
      <c r="BQ16" s="656">
        <v>3</v>
      </c>
      <c r="BR16" s="655">
        <v>4</v>
      </c>
      <c r="BS16" s="655">
        <v>3</v>
      </c>
      <c r="BT16" s="655">
        <v>3</v>
      </c>
      <c r="BU16" s="655">
        <v>3</v>
      </c>
      <c r="BV16" s="657">
        <v>3</v>
      </c>
    </row>
    <row r="17" spans="1:74" x14ac:dyDescent="0.25">
      <c r="A17" s="634" t="s">
        <v>461</v>
      </c>
      <c r="B17" s="635" t="s">
        <v>735</v>
      </c>
      <c r="C17" s="661" t="s">
        <v>165</v>
      </c>
      <c r="D17" s="635" t="s">
        <v>781</v>
      </c>
      <c r="E17" s="637">
        <f t="shared" si="0"/>
        <v>16</v>
      </c>
      <c r="F17" s="637">
        <f t="shared" si="1"/>
        <v>10</v>
      </c>
      <c r="G17" s="638">
        <f t="shared" si="2"/>
        <v>17.582601256019046</v>
      </c>
      <c r="H17" s="639" t="b">
        <f t="shared" si="3"/>
        <v>0</v>
      </c>
      <c r="I17" s="640">
        <f t="shared" si="4"/>
        <v>10000</v>
      </c>
      <c r="J17" s="640">
        <f t="shared" si="5"/>
        <v>10000</v>
      </c>
      <c r="K17" s="640">
        <f t="shared" si="6"/>
        <v>10000</v>
      </c>
      <c r="L17" s="640">
        <f t="shared" si="7"/>
        <v>10000</v>
      </c>
      <c r="M17" s="640">
        <f t="shared" si="8"/>
        <v>10000</v>
      </c>
      <c r="N17" s="640">
        <f t="shared" si="9"/>
        <v>10000</v>
      </c>
      <c r="O17" s="641" t="b">
        <f t="shared" si="10"/>
        <v>0</v>
      </c>
      <c r="P17" s="637">
        <f t="shared" si="11"/>
        <v>2</v>
      </c>
      <c r="Q17" s="637">
        <f t="shared" si="12"/>
        <v>8</v>
      </c>
      <c r="R17" s="642">
        <f t="shared" si="13"/>
        <v>66.706573231525851</v>
      </c>
      <c r="S17" s="641">
        <f t="shared" si="14"/>
        <v>67.05966504170317</v>
      </c>
      <c r="T17" s="641">
        <f t="shared" si="15"/>
        <v>66.618300278981522</v>
      </c>
      <c r="U17" s="639">
        <f t="shared" si="16"/>
        <v>69.054640223185217</v>
      </c>
      <c r="V17" s="638" t="b">
        <f t="shared" si="17"/>
        <v>0</v>
      </c>
      <c r="W17" s="643">
        <f t="shared" si="18"/>
        <v>66.706573231525851</v>
      </c>
      <c r="X17" s="644">
        <f t="shared" si="19"/>
        <v>18.181818181818183</v>
      </c>
      <c r="Y17" s="644">
        <f t="shared" si="20"/>
        <v>34.782608695652179</v>
      </c>
      <c r="Z17" s="644">
        <f t="shared" si="21"/>
        <v>66.666666666666657</v>
      </c>
      <c r="AA17" s="644">
        <f t="shared" si="22"/>
        <v>98.461538461538453</v>
      </c>
      <c r="AB17" s="644">
        <f t="shared" si="23"/>
        <v>56.175115207373281</v>
      </c>
      <c r="AC17" s="638">
        <f t="shared" si="24"/>
        <v>77.944214876033058</v>
      </c>
      <c r="AD17" s="641">
        <f t="shared" si="25"/>
        <v>41</v>
      </c>
      <c r="AE17" s="641">
        <f t="shared" si="26"/>
        <v>56.399999999999991</v>
      </c>
      <c r="AF17" s="641">
        <f t="shared" si="27"/>
        <v>39.200000000000003</v>
      </c>
      <c r="AG17" s="641">
        <f t="shared" si="28"/>
        <v>53.800000000000004</v>
      </c>
      <c r="AH17" s="641">
        <f t="shared" si="29"/>
        <v>84.6</v>
      </c>
      <c r="AI17" s="641">
        <f t="shared" si="30"/>
        <v>73</v>
      </c>
      <c r="AJ17" s="644">
        <f>IF(VLOOKUP(TRUE,$V$2:$AY$80,COUNTA($V$1:AR$1),FALSE)="",AR17,IF(AR17="","",(AR17/VLOOKUP(TRUE,$V$2:$AY$80,COUNTA($V$1:AR$1),FALSE))*100))</f>
        <v>50</v>
      </c>
      <c r="AK17" s="641">
        <f>IF(VLOOKUP(TRUE,$V$2:$AY$80,COUNTA($V$1:AS$1),FALSE)="",AS17,IF(AS17="","",(AS17/VLOOKUP(TRUE,$V$2:$AY$80,COUNTA($V$1:AS$1),FALSE))*100))</f>
        <v>75</v>
      </c>
      <c r="AL17" s="641">
        <f>IF(VLOOKUP(TRUE,$V$2:$AY$80,COUNTA($V$1:AT$1),FALSE)="",AT17,IF(AT17="","",(AT17/VLOOKUP(TRUE,$V$2:$AY$80,COUNTA($V$1:AT$1),FALSE))*100))</f>
        <v>40</v>
      </c>
      <c r="AM17" s="641">
        <f>IF(VLOOKUP(TRUE,$V$2:$AY$80,COUNTA($V$1:AU$1),FALSE)="",AU17,IF(AU17="","",(AU17/VLOOKUP(TRUE,$V$2:$AY$80,COUNTA($V$1:AU$1),FALSE))*100))</f>
        <v>75</v>
      </c>
      <c r="AN17" s="641">
        <f>IF(VLOOKUP(TRUE,$V$2:$AY$80,COUNTA($V$1:AV$1),FALSE)="",AV17,IF(AV17="","",(AV17/VLOOKUP(TRUE,$V$2:$AY$80,COUNTA($V$1:AV$1),FALSE))*100))</f>
        <v>51.279735565185547</v>
      </c>
      <c r="AO17" s="641">
        <f>IF(VLOOKUP(TRUE,$V$2:$AY$80,COUNTA($V$1:AW$1),FALSE)="",AW17,IF(AW17="","",(AW17/VLOOKUP(TRUE,$V$2:$AY$80,COUNTA($V$1:AW$1),FALSE))*100))</f>
        <v>100</v>
      </c>
      <c r="AP17" s="641">
        <f>IF(VLOOKUP(TRUE,$V$2:$AY$80,COUNTA($V$1:AX$1),FALSE)="",AX17,IF(AX17="","",(AX17/VLOOKUP(TRUE,$V$2:$AY$80,COUNTA($V$1:AX$1),FALSE))*100))</f>
        <v>75</v>
      </c>
      <c r="AQ17" s="638">
        <f>IF(VLOOKUP(TRUE,$V$2:$AY$80,COUNTA($V$1:AY$1),FALSE)="",AY17,IF(AY17="","",(AY17/VLOOKUP(TRUE,$V$2:$AY$80,COUNTA($V$1:AY$1),FALSE))*100))</f>
        <v>66.666666666666671</v>
      </c>
      <c r="AR17" s="644">
        <f>IF(BS17="","",BS17*VLOOKUP("UQ",IndexCalc[],3,FALSE))</f>
        <v>50</v>
      </c>
      <c r="AS17" s="641">
        <f>IF(BT17="","",BT17*VLOOKUP("Fneg",IndexCalc[],3,FALSE))</f>
        <v>75</v>
      </c>
      <c r="AT17" s="641">
        <f>IF(BU17="","",BU17*VLOOKUP("ABS",IndexCalc[],3,FALSE))</f>
        <v>40</v>
      </c>
      <c r="AU17" s="641">
        <f>IF(BV17="","",BV17*VLOOKUP("Cnrs",IndexCalc[],3,FALSE))</f>
        <v>75</v>
      </c>
      <c r="AV17" s="641">
        <f>IF(BO17="","",BO17*VLOOKUP("HEC",IndexCalc[],3,FALSE))</f>
        <v>51.279735565185547</v>
      </c>
      <c r="AW17" s="641">
        <f>IF(BP17="","",BP17*VLOOKUP("Aeres",IndexCalc[],3,FALSE))</f>
        <v>100</v>
      </c>
      <c r="AX17" s="641">
        <f>IF(BQ17="","",BQ17*VLOOKUP("Abdc",IndexCalc[],3,FALSE))</f>
        <v>75</v>
      </c>
      <c r="AY17" s="638">
        <f>IF(BR17="","",BR17*VLOOKUP("Vhb",IndexCalc[],3,FALSE))</f>
        <v>66.666666666666671</v>
      </c>
      <c r="AZ17" s="647">
        <v>2E-3</v>
      </c>
      <c r="BA17" s="648">
        <v>0.8</v>
      </c>
      <c r="BB17" s="652">
        <v>26</v>
      </c>
      <c r="BC17" s="647">
        <v>3.008</v>
      </c>
      <c r="BD17" s="647">
        <v>2.4380000000000002</v>
      </c>
      <c r="BE17" s="650">
        <v>1.5089999999999999</v>
      </c>
      <c r="BF17" s="651"/>
      <c r="BG17" s="652" t="s">
        <v>127</v>
      </c>
      <c r="BH17" s="652" t="s">
        <v>127</v>
      </c>
      <c r="BI17" s="652" t="s">
        <v>133</v>
      </c>
      <c r="BJ17" s="653" t="s">
        <v>298</v>
      </c>
      <c r="BK17" s="651">
        <v>3</v>
      </c>
      <c r="BL17" s="652">
        <v>2</v>
      </c>
      <c r="BM17" s="652">
        <v>2</v>
      </c>
      <c r="BN17" s="652">
        <v>2</v>
      </c>
      <c r="BO17" s="695">
        <v>2.0511894226074219</v>
      </c>
      <c r="BP17" s="655">
        <v>3</v>
      </c>
      <c r="BQ17" s="656">
        <v>3</v>
      </c>
      <c r="BR17" s="655">
        <v>4</v>
      </c>
      <c r="BS17" s="655">
        <v>2</v>
      </c>
      <c r="BT17" s="655">
        <v>3</v>
      </c>
      <c r="BU17" s="655">
        <v>2</v>
      </c>
      <c r="BV17" s="657">
        <v>3</v>
      </c>
    </row>
    <row r="18" spans="1:74" x14ac:dyDescent="0.25">
      <c r="A18" s="634" t="s">
        <v>467</v>
      </c>
      <c r="B18" s="635" t="s">
        <v>741</v>
      </c>
      <c r="C18" s="661" t="s">
        <v>171</v>
      </c>
      <c r="D18" s="635" t="s">
        <v>781</v>
      </c>
      <c r="E18" s="637">
        <f t="shared" si="0"/>
        <v>17</v>
      </c>
      <c r="F18" s="637">
        <f t="shared" si="1"/>
        <v>10</v>
      </c>
      <c r="G18" s="638">
        <f t="shared" si="2"/>
        <v>16.071350731832609</v>
      </c>
      <c r="H18" s="639" t="b">
        <f t="shared" si="3"/>
        <v>0</v>
      </c>
      <c r="I18" s="640">
        <f t="shared" si="4"/>
        <v>10000</v>
      </c>
      <c r="J18" s="640">
        <f t="shared" si="5"/>
        <v>10000</v>
      </c>
      <c r="K18" s="640">
        <f t="shared" si="6"/>
        <v>10000</v>
      </c>
      <c r="L18" s="640">
        <f t="shared" si="7"/>
        <v>10000</v>
      </c>
      <c r="M18" s="640">
        <f t="shared" si="8"/>
        <v>10000</v>
      </c>
      <c r="N18" s="640">
        <f t="shared" si="9"/>
        <v>10000</v>
      </c>
      <c r="O18" s="641" t="b">
        <f t="shared" si="10"/>
        <v>0</v>
      </c>
      <c r="P18" s="637">
        <f t="shared" si="11"/>
        <v>2</v>
      </c>
      <c r="Q18" s="637">
        <f t="shared" si="12"/>
        <v>8</v>
      </c>
      <c r="R18" s="642">
        <f t="shared" si="13"/>
        <v>66.08616145424395</v>
      </c>
      <c r="S18" s="641">
        <f t="shared" si="14"/>
        <v>86.025345622119815</v>
      </c>
      <c r="T18" s="641">
        <f t="shared" si="15"/>
        <v>61.101365412275001</v>
      </c>
      <c r="U18" s="639">
        <f t="shared" si="16"/>
        <v>67.461092329819991</v>
      </c>
      <c r="V18" s="638" t="b">
        <f t="shared" si="17"/>
        <v>0</v>
      </c>
      <c r="W18" s="643">
        <f t="shared" si="18"/>
        <v>66.08616145424395</v>
      </c>
      <c r="X18" s="644">
        <f t="shared" si="19"/>
        <v>27.272727272727277</v>
      </c>
      <c r="Y18" s="644">
        <f t="shared" si="20"/>
        <v>39.130434782608695</v>
      </c>
      <c r="Z18" s="644">
        <f t="shared" si="21"/>
        <v>100</v>
      </c>
      <c r="AA18" s="644">
        <f t="shared" si="22"/>
        <v>100</v>
      </c>
      <c r="AB18" s="644">
        <f t="shared" si="23"/>
        <v>72.05069124423963</v>
      </c>
      <c r="AC18" s="638">
        <f t="shared" si="24"/>
        <v>100</v>
      </c>
      <c r="AD18" s="641">
        <f t="shared" si="25"/>
        <v>58.9</v>
      </c>
      <c r="AE18" s="641">
        <f t="shared" si="26"/>
        <v>64.099999999999994</v>
      </c>
      <c r="AF18" s="641">
        <f t="shared" si="27"/>
        <v>84.3</v>
      </c>
      <c r="AG18" s="641">
        <f t="shared" si="28"/>
        <v>84.6</v>
      </c>
      <c r="AH18" s="641">
        <f t="shared" si="29"/>
        <v>92.300000000000011</v>
      </c>
      <c r="AI18" s="641">
        <f t="shared" si="30"/>
        <v>93.5</v>
      </c>
      <c r="AJ18" s="644">
        <f>IF(VLOOKUP(TRUE,$V$2:$AY$80,COUNTA($V$1:AR$1),FALSE)="",AR18,IF(AR18="","",(AR18/VLOOKUP(TRUE,$V$2:$AY$80,COUNTA($V$1:AR$1),FALSE))*100))</f>
        <v>75</v>
      </c>
      <c r="AK18" s="641">
        <f>IF(VLOOKUP(TRUE,$V$2:$AY$80,COUNTA($V$1:AS$1),FALSE)="",AS18,IF(AS18="","",(AS18/VLOOKUP(TRUE,$V$2:$AY$80,COUNTA($V$1:AS$1),FALSE))*100))</f>
        <v>50</v>
      </c>
      <c r="AL18" s="641">
        <f>IF(VLOOKUP(TRUE,$V$2:$AY$80,COUNTA($V$1:AT$1),FALSE)="",AT18,IF(AT18="","",(AT18/VLOOKUP(TRUE,$V$2:$AY$80,COUNTA($V$1:AT$1),FALSE))*100))</f>
        <v>60</v>
      </c>
      <c r="AM18" s="641">
        <f>IF(VLOOKUP(TRUE,$V$2:$AY$80,COUNTA($V$1:AU$1),FALSE)="",AU18,IF(AU18="","",(AU18/VLOOKUP(TRUE,$V$2:$AY$80,COUNTA($V$1:AU$1),FALSE))*100))</f>
        <v>50</v>
      </c>
      <c r="AN18" s="641">
        <f>IF(VLOOKUP(TRUE,$V$2:$AY$80,COUNTA($V$1:AV$1),FALSE)="",AV18,IF(AV18="","",(AV18/VLOOKUP(TRUE,$V$2:$AY$80,COUNTA($V$1:AV$1),FALSE))*100))</f>
        <v>45.477589964866638</v>
      </c>
      <c r="AO18" s="641">
        <f>IF(VLOOKUP(TRUE,$V$2:$AY$80,COUNTA($V$1:AW$1),FALSE)="",AW18,IF(AW18="","",(AW18/VLOOKUP(TRUE,$V$2:$AY$80,COUNTA($V$1:AW$1),FALSE))*100))</f>
        <v>66.666666666666671</v>
      </c>
      <c r="AP18" s="641">
        <f>IF(VLOOKUP(TRUE,$V$2:$AY$80,COUNTA($V$1:AX$1),FALSE)="",AX18,IF(AX18="","",(AX18/VLOOKUP(TRUE,$V$2:$AY$80,COUNTA($V$1:AX$1),FALSE))*100))</f>
        <v>75</v>
      </c>
      <c r="AQ18" s="638">
        <f>IF(VLOOKUP(TRUE,$V$2:$AY$80,COUNTA($V$1:AY$1),FALSE)="",AY18,IF(AY18="","",(AY18/VLOOKUP(TRUE,$V$2:$AY$80,COUNTA($V$1:AY$1),FALSE))*100))</f>
        <v>66.666666666666671</v>
      </c>
      <c r="AR18" s="644">
        <f>IF(BS18="","",BS18*VLOOKUP("UQ",IndexCalc[],3,FALSE))</f>
        <v>75</v>
      </c>
      <c r="AS18" s="641">
        <f>IF(BT18="","",BT18*VLOOKUP("Fneg",IndexCalc[],3,FALSE))</f>
        <v>50</v>
      </c>
      <c r="AT18" s="641">
        <f>IF(BU18="","",BU18*VLOOKUP("ABS",IndexCalc[],3,FALSE))</f>
        <v>60</v>
      </c>
      <c r="AU18" s="641">
        <f>IF(BV18="","",BV18*VLOOKUP("Cnrs",IndexCalc[],3,FALSE))</f>
        <v>50</v>
      </c>
      <c r="AV18" s="641">
        <f>IF(BO18="","",BO18*VLOOKUP("HEC",IndexCalc[],3,FALSE))</f>
        <v>45.477589964866638</v>
      </c>
      <c r="AW18" s="641">
        <f>IF(BP18="","",BP18*VLOOKUP("Aeres",IndexCalc[],3,FALSE))</f>
        <v>66.666666666666671</v>
      </c>
      <c r="AX18" s="641">
        <f>IF(BQ18="","",BQ18*VLOOKUP("Abdc",IndexCalc[],3,FALSE))</f>
        <v>75</v>
      </c>
      <c r="AY18" s="638">
        <f>IF(BR18="","",BR18*VLOOKUP("Vhb",IndexCalc[],3,FALSE))</f>
        <v>66.666666666666671</v>
      </c>
      <c r="AZ18" s="647">
        <v>3.0000000000000001E-3</v>
      </c>
      <c r="BA18" s="648">
        <v>0.9</v>
      </c>
      <c r="BB18" s="652">
        <v>43</v>
      </c>
      <c r="BC18" s="647">
        <v>4.5670000000000002</v>
      </c>
      <c r="BD18" s="647">
        <v>3.1269999999999998</v>
      </c>
      <c r="BE18" s="650">
        <v>2.375</v>
      </c>
      <c r="BF18" s="651"/>
      <c r="BG18" s="652" t="s">
        <v>133</v>
      </c>
      <c r="BH18" s="652" t="s">
        <v>127</v>
      </c>
      <c r="BI18" s="652" t="s">
        <v>133</v>
      </c>
      <c r="BJ18" s="653" t="s">
        <v>298</v>
      </c>
      <c r="BK18" s="651">
        <v>2</v>
      </c>
      <c r="BL18" s="652">
        <v>3</v>
      </c>
      <c r="BM18" s="652">
        <v>3</v>
      </c>
      <c r="BN18" s="652">
        <v>3</v>
      </c>
      <c r="BO18" s="695">
        <v>1.8191035985946655</v>
      </c>
      <c r="BP18" s="655">
        <v>2</v>
      </c>
      <c r="BQ18" s="656">
        <v>3</v>
      </c>
      <c r="BR18" s="655">
        <v>4</v>
      </c>
      <c r="BS18" s="655">
        <v>3</v>
      </c>
      <c r="BT18" s="655">
        <v>2</v>
      </c>
      <c r="BU18" s="655">
        <v>3</v>
      </c>
      <c r="BV18" s="657">
        <v>2</v>
      </c>
    </row>
    <row r="19" spans="1:74" x14ac:dyDescent="0.25">
      <c r="A19" s="634" t="s">
        <v>459</v>
      </c>
      <c r="B19" s="635" t="s">
        <v>733</v>
      </c>
      <c r="C19" s="661" t="s">
        <v>163</v>
      </c>
      <c r="D19" s="635" t="s">
        <v>781</v>
      </c>
      <c r="E19" s="637">
        <f t="shared" si="0"/>
        <v>18</v>
      </c>
      <c r="F19" s="637">
        <f t="shared" si="1"/>
        <v>10</v>
      </c>
      <c r="G19" s="638">
        <f t="shared" si="2"/>
        <v>19.103689069881227</v>
      </c>
      <c r="H19" s="639" t="b">
        <f t="shared" si="3"/>
        <v>0</v>
      </c>
      <c r="I19" s="640">
        <f t="shared" si="4"/>
        <v>10000</v>
      </c>
      <c r="J19" s="640">
        <f t="shared" si="5"/>
        <v>10000</v>
      </c>
      <c r="K19" s="640">
        <f t="shared" si="6"/>
        <v>10000</v>
      </c>
      <c r="L19" s="640">
        <f t="shared" si="7"/>
        <v>10000</v>
      </c>
      <c r="M19" s="640">
        <f t="shared" si="8"/>
        <v>10000</v>
      </c>
      <c r="N19" s="640">
        <f t="shared" si="9"/>
        <v>10000</v>
      </c>
      <c r="O19" s="641" t="b">
        <f t="shared" si="10"/>
        <v>0</v>
      </c>
      <c r="P19" s="637">
        <f t="shared" si="11"/>
        <v>2</v>
      </c>
      <c r="Q19" s="637">
        <f t="shared" si="12"/>
        <v>8</v>
      </c>
      <c r="R19" s="642">
        <f t="shared" si="13"/>
        <v>65.960912010765384</v>
      </c>
      <c r="S19" s="641">
        <f t="shared" si="14"/>
        <v>53.971226720493583</v>
      </c>
      <c r="T19" s="641">
        <f t="shared" si="15"/>
        <v>68.958333333333329</v>
      </c>
      <c r="U19" s="639">
        <f t="shared" si="16"/>
        <v>68.86666666666666</v>
      </c>
      <c r="V19" s="638" t="b">
        <f t="shared" si="17"/>
        <v>0</v>
      </c>
      <c r="W19" s="643">
        <f t="shared" si="18"/>
        <v>65.960912010765384</v>
      </c>
      <c r="X19" s="644">
        <f t="shared" si="19"/>
        <v>9.0909090909090917</v>
      </c>
      <c r="Y19" s="644">
        <f t="shared" si="20"/>
        <v>26.086956521739129</v>
      </c>
      <c r="Z19" s="644">
        <f t="shared" si="21"/>
        <v>74.358974358974365</v>
      </c>
      <c r="AA19" s="644">
        <f t="shared" si="22"/>
        <v>87.070376432078561</v>
      </c>
      <c r="AB19" s="644">
        <f t="shared" si="23"/>
        <v>31.082949308755758</v>
      </c>
      <c r="AC19" s="638">
        <f t="shared" si="24"/>
        <v>76.859504132231407</v>
      </c>
      <c r="AD19" s="641">
        <f t="shared" si="25"/>
        <v>15.299999999999999</v>
      </c>
      <c r="AE19" s="641">
        <f t="shared" si="26"/>
        <v>28.199999999999996</v>
      </c>
      <c r="AF19" s="641">
        <f t="shared" si="27"/>
        <v>49</v>
      </c>
      <c r="AG19" s="641">
        <f t="shared" si="28"/>
        <v>43.5</v>
      </c>
      <c r="AH19" s="641">
        <f t="shared" si="29"/>
        <v>65.3</v>
      </c>
      <c r="AI19" s="641">
        <f t="shared" si="30"/>
        <v>71.7</v>
      </c>
      <c r="AJ19" s="644">
        <f>IF(VLOOKUP(TRUE,$V$2:$AY$80,COUNTA($V$1:AR$1),FALSE)="",AR19,IF(AR19="","",(AR19/VLOOKUP(TRUE,$V$2:$AY$80,COUNTA($V$1:AR$1),FALSE))*100))</f>
        <v>75</v>
      </c>
      <c r="AK19" s="641">
        <f>IF(VLOOKUP(TRUE,$V$2:$AY$80,COUNTA($V$1:AS$1),FALSE)="",AS19,IF(AS19="","",(AS19/VLOOKUP(TRUE,$V$2:$AY$80,COUNTA($V$1:AS$1),FALSE))*100))</f>
        <v>75</v>
      </c>
      <c r="AL19" s="641">
        <f>IF(VLOOKUP(TRUE,$V$2:$AY$80,COUNTA($V$1:AT$1),FALSE)="",AT19,IF(AT19="","",(AT19/VLOOKUP(TRUE,$V$2:$AY$80,COUNTA($V$1:AT$1),FALSE))*100))</f>
        <v>60</v>
      </c>
      <c r="AM19" s="641">
        <f>IF(VLOOKUP(TRUE,$V$2:$AY$80,COUNTA($V$1:AU$1),FALSE)="",AU19,IF(AU19="","",(AU19/VLOOKUP(TRUE,$V$2:$AY$80,COUNTA($V$1:AU$1),FALSE))*100))</f>
        <v>50</v>
      </c>
      <c r="AN19" s="641">
        <f>IF(VLOOKUP(TRUE,$V$2:$AY$80,COUNTA($V$1:AV$1),FALSE)="",AV19,IF(AV19="","",(AV19/VLOOKUP(TRUE,$V$2:$AY$80,COUNTA($V$1:AV$1),FALSE))*100))</f>
        <v>50</v>
      </c>
      <c r="AO19" s="641">
        <f>IF(VLOOKUP(TRUE,$V$2:$AY$80,COUNTA($V$1:AW$1),FALSE)="",AW19,IF(AW19="","",(AW19/VLOOKUP(TRUE,$V$2:$AY$80,COUNTA($V$1:AW$1),FALSE))*100))</f>
        <v>100</v>
      </c>
      <c r="AP19" s="641">
        <f>IF(VLOOKUP(TRUE,$V$2:$AY$80,COUNTA($V$1:AX$1),FALSE)="",AX19,IF(AX19="","",(AX19/VLOOKUP(TRUE,$V$2:$AY$80,COUNTA($V$1:AX$1),FALSE))*100))</f>
        <v>75</v>
      </c>
      <c r="AQ19" s="638">
        <f>IF(VLOOKUP(TRUE,$V$2:$AY$80,COUNTA($V$1:AY$1),FALSE)="",AY19,IF(AY19="","",(AY19/VLOOKUP(TRUE,$V$2:$AY$80,COUNTA($V$1:AY$1),FALSE))*100))</f>
        <v>66.666666666666671</v>
      </c>
      <c r="AR19" s="644">
        <f>IF(BS19="","",BS19*VLOOKUP("UQ",IndexCalc[],3,FALSE))</f>
        <v>75</v>
      </c>
      <c r="AS19" s="641">
        <f>IF(BT19="","",BT19*VLOOKUP("Fneg",IndexCalc[],3,FALSE))</f>
        <v>75</v>
      </c>
      <c r="AT19" s="641">
        <f>IF(BU19="","",BU19*VLOOKUP("ABS",IndexCalc[],3,FALSE))</f>
        <v>60</v>
      </c>
      <c r="AU19" s="641">
        <f>IF(BV19="","",BV19*VLOOKUP("Cnrs",IndexCalc[],3,FALSE))</f>
        <v>50</v>
      </c>
      <c r="AV19" s="641">
        <f>IF(BO19="","",BO19*VLOOKUP("HEC",IndexCalc[],3,FALSE))</f>
        <v>50</v>
      </c>
      <c r="AW19" s="641">
        <f>IF(BP19="","",BP19*VLOOKUP("Aeres",IndexCalc[],3,FALSE))</f>
        <v>100</v>
      </c>
      <c r="AX19" s="641">
        <f>IF(BQ19="","",BQ19*VLOOKUP("Abdc",IndexCalc[],3,FALSE))</f>
        <v>75</v>
      </c>
      <c r="AY19" s="638">
        <f>IF(BR19="","",BR19*VLOOKUP("Vhb",IndexCalc[],3,FALSE))</f>
        <v>66.666666666666671</v>
      </c>
      <c r="AZ19" s="647">
        <v>1E-3</v>
      </c>
      <c r="BA19" s="648">
        <v>0.6</v>
      </c>
      <c r="BB19" s="652">
        <v>29</v>
      </c>
      <c r="BC19" s="647">
        <v>2.66</v>
      </c>
      <c r="BD19" s="647">
        <v>1.349</v>
      </c>
      <c r="BE19" s="650">
        <v>1.488</v>
      </c>
      <c r="BF19" s="651" t="s">
        <v>133</v>
      </c>
      <c r="BG19" s="652" t="s">
        <v>127</v>
      </c>
      <c r="BH19" s="652" t="s">
        <v>127</v>
      </c>
      <c r="BI19" s="652" t="s">
        <v>133</v>
      </c>
      <c r="BJ19" s="653" t="s">
        <v>278</v>
      </c>
      <c r="BK19" s="651">
        <v>2</v>
      </c>
      <c r="BL19" s="652">
        <v>2</v>
      </c>
      <c r="BM19" s="652">
        <v>3</v>
      </c>
      <c r="BN19" s="652">
        <v>3</v>
      </c>
      <c r="BO19" s="654">
        <v>2</v>
      </c>
      <c r="BP19" s="655">
        <v>3</v>
      </c>
      <c r="BQ19" s="656">
        <v>3</v>
      </c>
      <c r="BR19" s="655">
        <v>4</v>
      </c>
      <c r="BS19" s="655">
        <v>3</v>
      </c>
      <c r="BT19" s="655">
        <v>3</v>
      </c>
      <c r="BU19" s="655">
        <v>3</v>
      </c>
      <c r="BV19" s="657">
        <v>2</v>
      </c>
    </row>
    <row r="20" spans="1:74" x14ac:dyDescent="0.25">
      <c r="A20" s="634" t="s">
        <v>1392</v>
      </c>
      <c r="B20" s="635"/>
      <c r="C20" s="693" t="s">
        <v>1015</v>
      </c>
      <c r="D20" s="635" t="s">
        <v>781</v>
      </c>
      <c r="E20" s="652">
        <f t="shared" si="0"/>
        <v>19</v>
      </c>
      <c r="F20" s="637">
        <f t="shared" si="1"/>
        <v>10</v>
      </c>
      <c r="G20" s="638">
        <f t="shared" si="2"/>
        <v>25.535077282821796</v>
      </c>
      <c r="H20" s="639" t="b">
        <f t="shared" si="3"/>
        <v>0</v>
      </c>
      <c r="I20" s="640">
        <f t="shared" si="4"/>
        <v>10000</v>
      </c>
      <c r="J20" s="640">
        <f t="shared" si="5"/>
        <v>10000</v>
      </c>
      <c r="K20" s="640">
        <f t="shared" si="6"/>
        <v>10000</v>
      </c>
      <c r="L20" s="640">
        <f t="shared" si="7"/>
        <v>10000</v>
      </c>
      <c r="M20" s="640">
        <f t="shared" si="8"/>
        <v>10000</v>
      </c>
      <c r="N20" s="640">
        <f t="shared" si="9"/>
        <v>10000</v>
      </c>
      <c r="O20" s="641" t="b">
        <f t="shared" si="10"/>
        <v>0</v>
      </c>
      <c r="P20" s="637">
        <f t="shared" si="11"/>
        <v>2</v>
      </c>
      <c r="Q20" s="637">
        <f t="shared" si="12"/>
        <v>8</v>
      </c>
      <c r="R20" s="642">
        <f t="shared" si="13"/>
        <v>65.342754922288037</v>
      </c>
      <c r="S20" s="641">
        <f t="shared" si="14"/>
        <v>23.254346459991623</v>
      </c>
      <c r="T20" s="641">
        <f t="shared" si="15"/>
        <v>75.864857037862137</v>
      </c>
      <c r="U20" s="639">
        <f t="shared" si="16"/>
        <v>65.041885630289713</v>
      </c>
      <c r="V20" s="638" t="b">
        <f t="shared" si="17"/>
        <v>0</v>
      </c>
      <c r="W20" s="643">
        <f t="shared" si="18"/>
        <v>65.342754922288037</v>
      </c>
      <c r="X20" s="651" t="str">
        <f t="shared" si="19"/>
        <v/>
      </c>
      <c r="Y20" s="651" t="str">
        <f t="shared" si="20"/>
        <v/>
      </c>
      <c r="Z20" s="651" t="str">
        <f t="shared" si="21"/>
        <v/>
      </c>
      <c r="AA20" s="651" t="str">
        <f t="shared" si="22"/>
        <v/>
      </c>
      <c r="AB20" s="660">
        <f t="shared" si="23"/>
        <v>7.3041474654377883</v>
      </c>
      <c r="AC20" s="694">
        <f t="shared" si="24"/>
        <v>39.20454545454546</v>
      </c>
      <c r="AD20" s="652" t="str">
        <f t="shared" si="25"/>
        <v/>
      </c>
      <c r="AE20" s="652" t="str">
        <f t="shared" si="26"/>
        <v/>
      </c>
      <c r="AF20" s="652" t="str">
        <f t="shared" si="27"/>
        <v/>
      </c>
      <c r="AG20" s="652" t="str">
        <f t="shared" si="28"/>
        <v/>
      </c>
      <c r="AH20" s="652">
        <f t="shared" si="29"/>
        <v>14.099999999999998</v>
      </c>
      <c r="AI20" s="652">
        <f t="shared" si="30"/>
        <v>29.4</v>
      </c>
      <c r="AJ20" s="651">
        <f>IF(VLOOKUP(TRUE,$V$2:$AY$80,COUNTA($V$1:AR$1),FALSE)="",AR20,IF(AR20="","",(AR20/VLOOKUP(TRUE,$V$2:$AY$80,COUNTA($V$1:AR$1),FALSE))*100))</f>
        <v>75</v>
      </c>
      <c r="AK20" s="652">
        <f>IF(VLOOKUP(TRUE,$V$2:$AY$80,COUNTA($V$1:AS$1),FALSE)="",AS20,IF(AS20="","",(AS20/VLOOKUP(TRUE,$V$2:$AY$80,COUNTA($V$1:AS$1),FALSE))*100))</f>
        <v>75</v>
      </c>
      <c r="AL20" s="652">
        <f>IF(VLOOKUP(TRUE,$V$2:$AY$80,COUNTA($V$1:AT$1),FALSE)="",AT20,IF(AT20="","",(AT20/VLOOKUP(TRUE,$V$2:$AY$80,COUNTA($V$1:AT$1),FALSE))*100))</f>
        <v>80</v>
      </c>
      <c r="AM20" s="652">
        <f>IF(VLOOKUP(TRUE,$V$2:$AY$80,COUNTA($V$1:AU$1),FALSE)="",AU20,IF(AU20="","",(AU20/VLOOKUP(TRUE,$V$2:$AY$80,COUNTA($V$1:AU$1),FALSE))*100))</f>
        <v>75</v>
      </c>
      <c r="AN20" s="652">
        <f>IF(VLOOKUP(TRUE,$V$2:$AY$80,COUNTA($V$1:AV$1),FALSE)="",AV20,IF(AV20="","",(AV20/VLOOKUP(TRUE,$V$2:$AY$80,COUNTA($V$1:AV$1),FALSE))*100))</f>
        <v>60.252189636230469</v>
      </c>
      <c r="AO20" s="652">
        <f>IF(VLOOKUP(TRUE,$V$2:$AY$80,COUNTA($V$1:AW$1),FALSE)="",AW20,IF(AW20="","",(AW20/VLOOKUP(TRUE,$V$2:$AY$80,COUNTA($V$1:AW$1),FALSE))*100))</f>
        <v>100</v>
      </c>
      <c r="AP20" s="652">
        <f>IF(VLOOKUP(TRUE,$V$2:$AY$80,COUNTA($V$1:AX$1),FALSE)="",AX20,IF(AX20="","",(AX20/VLOOKUP(TRUE,$V$2:$AY$80,COUNTA($V$1:AX$1),FALSE))*100))</f>
        <v>75</v>
      </c>
      <c r="AQ20" s="653">
        <f>IF(VLOOKUP(TRUE,$V$2:$AY$80,COUNTA($V$1:AY$1),FALSE)="",AY20,IF(AY20="","",(AY20/VLOOKUP(TRUE,$V$2:$AY$80,COUNTA($V$1:AY$1),FALSE))*100))</f>
        <v>66.666666666666671</v>
      </c>
      <c r="AR20" s="644">
        <f>IF(BS20="","",BS20*VLOOKUP("UQ",IndexCalc[],3,FALSE))</f>
        <v>75</v>
      </c>
      <c r="AS20" s="641">
        <f>IF(BT20="","",BT20*VLOOKUP("Fneg",IndexCalc[],3,FALSE))</f>
        <v>75</v>
      </c>
      <c r="AT20" s="641">
        <f>IF(BU20="","",BU20*VLOOKUP("ABS",IndexCalc[],3,FALSE))</f>
        <v>80</v>
      </c>
      <c r="AU20" s="641">
        <f>IF(BV20="","",BV20*VLOOKUP("Cnrs",IndexCalc[],3,FALSE))</f>
        <v>75</v>
      </c>
      <c r="AV20" s="641">
        <f>IF(BO20="","",BO20*VLOOKUP("HEC",IndexCalc[],3,FALSE))</f>
        <v>60.252189636230469</v>
      </c>
      <c r="AW20" s="641">
        <f>IF(BP20="","",BP20*VLOOKUP("Aeres",IndexCalc[],3,FALSE))</f>
        <v>100</v>
      </c>
      <c r="AX20" s="641">
        <f>IF(BQ20="","",BQ20*VLOOKUP("Abdc",IndexCalc[],3,FALSE))</f>
        <v>75</v>
      </c>
      <c r="AY20" s="638">
        <f>IF(BR20="","",BR20*VLOOKUP("Vhb",IndexCalc[],3,FALSE))</f>
        <v>66.666666666666671</v>
      </c>
      <c r="AZ20" s="652"/>
      <c r="BA20" s="652"/>
      <c r="BB20" s="652"/>
      <c r="BC20" s="652"/>
      <c r="BD20" s="652">
        <v>0.317</v>
      </c>
      <c r="BE20" s="653">
        <v>0.75900000000000001</v>
      </c>
      <c r="BF20" s="651"/>
      <c r="BG20" s="652" t="s">
        <v>127</v>
      </c>
      <c r="BH20" s="652" t="s">
        <v>127</v>
      </c>
      <c r="BI20" s="652" t="s">
        <v>133</v>
      </c>
      <c r="BJ20" s="653" t="s">
        <v>278</v>
      </c>
      <c r="BK20" s="651">
        <v>2</v>
      </c>
      <c r="BL20" s="652">
        <v>2</v>
      </c>
      <c r="BM20" s="652">
        <v>4</v>
      </c>
      <c r="BN20" s="652">
        <v>2</v>
      </c>
      <c r="BO20" s="695">
        <v>2.4100875854492188</v>
      </c>
      <c r="BP20" s="655">
        <v>3</v>
      </c>
      <c r="BQ20" s="656">
        <v>3</v>
      </c>
      <c r="BR20" s="655">
        <v>4</v>
      </c>
      <c r="BS20" s="655">
        <v>3</v>
      </c>
      <c r="BT20" s="655">
        <v>3</v>
      </c>
      <c r="BU20" s="655">
        <v>4</v>
      </c>
      <c r="BV20" s="657">
        <v>3</v>
      </c>
    </row>
    <row r="21" spans="1:74" x14ac:dyDescent="0.25">
      <c r="A21" s="634" t="s">
        <v>1468</v>
      </c>
      <c r="B21" s="635" t="s">
        <v>755</v>
      </c>
      <c r="C21" s="693" t="s">
        <v>1012</v>
      </c>
      <c r="D21" s="635" t="s">
        <v>781</v>
      </c>
      <c r="E21" s="652">
        <f t="shared" si="0"/>
        <v>20</v>
      </c>
      <c r="F21" s="637">
        <f t="shared" si="1"/>
        <v>10</v>
      </c>
      <c r="G21" s="638">
        <f t="shared" si="2"/>
        <v>15.912099365095356</v>
      </c>
      <c r="H21" s="639" t="b">
        <f t="shared" si="3"/>
        <v>0</v>
      </c>
      <c r="I21" s="640">
        <f t="shared" si="4"/>
        <v>10000</v>
      </c>
      <c r="J21" s="640">
        <f t="shared" si="5"/>
        <v>10000</v>
      </c>
      <c r="K21" s="640">
        <f t="shared" si="6"/>
        <v>10000</v>
      </c>
      <c r="L21" s="640">
        <f t="shared" si="7"/>
        <v>10000</v>
      </c>
      <c r="M21" s="640">
        <f t="shared" si="8"/>
        <v>10000</v>
      </c>
      <c r="N21" s="640">
        <f t="shared" si="9"/>
        <v>10000</v>
      </c>
      <c r="O21" s="641" t="b">
        <f t="shared" si="10"/>
        <v>0</v>
      </c>
      <c r="P21" s="637">
        <f t="shared" si="11"/>
        <v>2</v>
      </c>
      <c r="Q21" s="637">
        <f t="shared" si="12"/>
        <v>8</v>
      </c>
      <c r="R21" s="642">
        <f t="shared" si="13"/>
        <v>63.923195084485407</v>
      </c>
      <c r="S21" s="641">
        <f t="shared" si="14"/>
        <v>85.44930875576037</v>
      </c>
      <c r="T21" s="641">
        <f t="shared" si="15"/>
        <v>58.541666666666671</v>
      </c>
      <c r="U21" s="639">
        <f t="shared" si="16"/>
        <v>65.413333333333327</v>
      </c>
      <c r="V21" s="638" t="b">
        <f t="shared" si="17"/>
        <v>0</v>
      </c>
      <c r="W21" s="643">
        <f t="shared" si="18"/>
        <v>63.923195084485407</v>
      </c>
      <c r="X21" s="651" t="str">
        <f t="shared" si="19"/>
        <v/>
      </c>
      <c r="Y21" s="651" t="str">
        <f t="shared" si="20"/>
        <v/>
      </c>
      <c r="Z21" s="651" t="str">
        <f t="shared" si="21"/>
        <v/>
      </c>
      <c r="AA21" s="651" t="str">
        <f t="shared" si="22"/>
        <v/>
      </c>
      <c r="AB21" s="660">
        <f t="shared" si="23"/>
        <v>70.89861751152074</v>
      </c>
      <c r="AC21" s="694">
        <f t="shared" si="24"/>
        <v>100</v>
      </c>
      <c r="AD21" s="652" t="str">
        <f t="shared" si="25"/>
        <v/>
      </c>
      <c r="AE21" s="652" t="str">
        <f t="shared" si="26"/>
        <v/>
      </c>
      <c r="AF21" s="652" t="str">
        <f t="shared" si="27"/>
        <v/>
      </c>
      <c r="AG21" s="652" t="str">
        <f t="shared" si="28"/>
        <v/>
      </c>
      <c r="AH21" s="652">
        <f t="shared" si="29"/>
        <v>91</v>
      </c>
      <c r="AI21" s="652">
        <f t="shared" si="30"/>
        <v>94.8</v>
      </c>
      <c r="AJ21" s="651">
        <f>IF(VLOOKUP(TRUE,$V$2:$AY$80,COUNTA($V$1:AR$1),FALSE)="",AR21,IF(AR21="","",(AR21/VLOOKUP(TRUE,$V$2:$AY$80,COUNTA($V$1:AR$1),FALSE))*100))</f>
        <v>50</v>
      </c>
      <c r="AK21" s="652">
        <f>IF(VLOOKUP(TRUE,$V$2:$AY$80,COUNTA($V$1:AS$1),FALSE)="",AS21,IF(AS21="","",(AS21/VLOOKUP(TRUE,$V$2:$AY$80,COUNTA($V$1:AS$1),FALSE))*100))</f>
        <v>50</v>
      </c>
      <c r="AL21" s="652">
        <f>IF(VLOOKUP(TRUE,$V$2:$AY$80,COUNTA($V$1:AT$1),FALSE)="",AT21,IF(AT21="","",(AT21/VLOOKUP(TRUE,$V$2:$AY$80,COUNTA($V$1:AT$1),FALSE))*100))</f>
        <v>60</v>
      </c>
      <c r="AM21" s="652">
        <f>IF(VLOOKUP(TRUE,$V$2:$AY$80,COUNTA($V$1:AU$1),FALSE)="",AU21,IF(AU21="","",(AU21/VLOOKUP(TRUE,$V$2:$AY$80,COUNTA($V$1:AU$1),FALSE))*100))</f>
        <v>50</v>
      </c>
      <c r="AN21" s="652">
        <f>IF(VLOOKUP(TRUE,$V$2:$AY$80,COUNTA($V$1:AV$1),FALSE)="",AV21,IF(AV21="","",(AV21/VLOOKUP(TRUE,$V$2:$AY$80,COUNTA($V$1:AV$1),FALSE))*100))</f>
        <v>50</v>
      </c>
      <c r="AO21" s="652">
        <f>IF(VLOOKUP(TRUE,$V$2:$AY$80,COUNTA($V$1:AW$1),FALSE)="",AW21,IF(AW21="","",(AW21/VLOOKUP(TRUE,$V$2:$AY$80,COUNTA($V$1:AW$1),FALSE))*100))</f>
        <v>66.666666666666671</v>
      </c>
      <c r="AP21" s="652">
        <f>IF(VLOOKUP(TRUE,$V$2:$AY$80,COUNTA($V$1:AX$1),FALSE)="",AX21,IF(AX21="","",(AX21/VLOOKUP(TRUE,$V$2:$AY$80,COUNTA($V$1:AX$1),FALSE))*100))</f>
        <v>75</v>
      </c>
      <c r="AQ21" s="653">
        <f>IF(VLOOKUP(TRUE,$V$2:$AY$80,COUNTA($V$1:AY$1),FALSE)="",AY21,IF(AY21="","",(AY21/VLOOKUP(TRUE,$V$2:$AY$80,COUNTA($V$1:AY$1),FALSE))*100))</f>
        <v>66.666666666666671</v>
      </c>
      <c r="AR21" s="644">
        <f>IF(BS21="","",BS21*VLOOKUP("UQ",IndexCalc[],3,FALSE))</f>
        <v>50</v>
      </c>
      <c r="AS21" s="641">
        <f>IF(BT21="","",BT21*VLOOKUP("Fneg",IndexCalc[],3,FALSE))</f>
        <v>50</v>
      </c>
      <c r="AT21" s="641">
        <f>IF(BU21="","",BU21*VLOOKUP("ABS",IndexCalc[],3,FALSE))</f>
        <v>60</v>
      </c>
      <c r="AU21" s="641">
        <f>IF(BV21="","",BV21*VLOOKUP("Cnrs",IndexCalc[],3,FALSE))</f>
        <v>50</v>
      </c>
      <c r="AV21" s="641">
        <f>IF(BO21="","",BO21*VLOOKUP("HEC",IndexCalc[],3,FALSE))</f>
        <v>50</v>
      </c>
      <c r="AW21" s="641">
        <f>IF(BP21="","",BP21*VLOOKUP("Aeres",IndexCalc[],3,FALSE))</f>
        <v>66.666666666666671</v>
      </c>
      <c r="AX21" s="641">
        <f>IF(BQ21="","",BQ21*VLOOKUP("Abdc",IndexCalc[],3,FALSE))</f>
        <v>75</v>
      </c>
      <c r="AY21" s="638">
        <f>IF(BR21="","",BR21*VLOOKUP("Vhb",IndexCalc[],3,FALSE))</f>
        <v>66.666666666666671</v>
      </c>
      <c r="AZ21" s="652"/>
      <c r="BA21" s="652"/>
      <c r="BB21" s="652"/>
      <c r="BC21" s="652"/>
      <c r="BD21" s="652">
        <v>3.077</v>
      </c>
      <c r="BE21" s="653">
        <v>2.7549999999999999</v>
      </c>
      <c r="BF21" s="651"/>
      <c r="BG21" s="652"/>
      <c r="BH21" s="652" t="s">
        <v>135</v>
      </c>
      <c r="BI21" s="652"/>
      <c r="BJ21" s="653"/>
      <c r="BK21" s="651">
        <v>4</v>
      </c>
      <c r="BL21" s="652"/>
      <c r="BM21" s="652">
        <v>1</v>
      </c>
      <c r="BN21" s="652"/>
      <c r="BO21" s="695">
        <v>2</v>
      </c>
      <c r="BP21" s="696">
        <v>2</v>
      </c>
      <c r="BQ21" s="696">
        <v>3</v>
      </c>
      <c r="BR21" s="696">
        <v>4</v>
      </c>
      <c r="BS21" s="655">
        <v>2</v>
      </c>
      <c r="BT21" s="655">
        <v>2</v>
      </c>
      <c r="BU21" s="696">
        <v>3</v>
      </c>
      <c r="BV21" s="697">
        <v>2</v>
      </c>
    </row>
    <row r="22" spans="1:74" x14ac:dyDescent="0.25">
      <c r="A22" s="634" t="s">
        <v>473</v>
      </c>
      <c r="B22" s="635" t="s">
        <v>747</v>
      </c>
      <c r="C22" s="661" t="s">
        <v>177</v>
      </c>
      <c r="D22" s="635" t="s">
        <v>781</v>
      </c>
      <c r="E22" s="637">
        <f t="shared" si="0"/>
        <v>21</v>
      </c>
      <c r="F22" s="637">
        <f t="shared" si="1"/>
        <v>10</v>
      </c>
      <c r="G22" s="638">
        <f t="shared" si="2"/>
        <v>18.685608814790502</v>
      </c>
      <c r="H22" s="639" t="b">
        <f t="shared" si="3"/>
        <v>0</v>
      </c>
      <c r="I22" s="640">
        <f t="shared" si="4"/>
        <v>10000</v>
      </c>
      <c r="J22" s="640">
        <f t="shared" si="5"/>
        <v>10000</v>
      </c>
      <c r="K22" s="640">
        <f t="shared" si="6"/>
        <v>10000</v>
      </c>
      <c r="L22" s="640">
        <f t="shared" si="7"/>
        <v>10000</v>
      </c>
      <c r="M22" s="640">
        <f t="shared" si="8"/>
        <v>10000</v>
      </c>
      <c r="N22" s="640">
        <f t="shared" si="9"/>
        <v>10000</v>
      </c>
      <c r="O22" s="641" t="b">
        <f t="shared" si="10"/>
        <v>0</v>
      </c>
      <c r="P22" s="637">
        <f t="shared" si="11"/>
        <v>2</v>
      </c>
      <c r="Q22" s="637">
        <f t="shared" si="12"/>
        <v>8</v>
      </c>
      <c r="R22" s="642">
        <f t="shared" si="13"/>
        <v>63.579124931764227</v>
      </c>
      <c r="S22" s="641">
        <f t="shared" si="14"/>
        <v>58.728957992154477</v>
      </c>
      <c r="T22" s="641">
        <f t="shared" si="15"/>
        <v>64.791666666666671</v>
      </c>
      <c r="U22" s="639">
        <f t="shared" si="16"/>
        <v>66.443333333333328</v>
      </c>
      <c r="V22" s="638" t="b">
        <f t="shared" si="17"/>
        <v>0</v>
      </c>
      <c r="W22" s="643">
        <f t="shared" si="18"/>
        <v>63.579124931764227</v>
      </c>
      <c r="X22" s="644">
        <f t="shared" si="19"/>
        <v>9.0909090909090917</v>
      </c>
      <c r="Y22" s="644">
        <f t="shared" si="20"/>
        <v>26.086956521739129</v>
      </c>
      <c r="Z22" s="644">
        <f t="shared" si="21"/>
        <v>79.487179487179489</v>
      </c>
      <c r="AA22" s="644">
        <f t="shared" si="22"/>
        <v>83.273322422258587</v>
      </c>
      <c r="AB22" s="644">
        <f t="shared" si="23"/>
        <v>24.792626728110601</v>
      </c>
      <c r="AC22" s="638">
        <f t="shared" si="24"/>
        <v>92.665289256198349</v>
      </c>
      <c r="AD22" s="641">
        <f t="shared" si="25"/>
        <v>15.299999999999999</v>
      </c>
      <c r="AE22" s="641">
        <f t="shared" si="26"/>
        <v>28.199999999999996</v>
      </c>
      <c r="AF22" s="641">
        <f t="shared" si="27"/>
        <v>56.8</v>
      </c>
      <c r="AG22" s="641">
        <f t="shared" si="28"/>
        <v>41</v>
      </c>
      <c r="AH22" s="641">
        <f t="shared" si="29"/>
        <v>62.8</v>
      </c>
      <c r="AI22" s="641">
        <f t="shared" si="30"/>
        <v>83.3</v>
      </c>
      <c r="AJ22" s="644">
        <f>IF(VLOOKUP(TRUE,$V$2:$AY$80,COUNTA($V$1:AR$1),FALSE)="",AR22,IF(AR22="","",(AR22/VLOOKUP(TRUE,$V$2:$AY$80,COUNTA($V$1:AR$1),FALSE))*100))</f>
        <v>75</v>
      </c>
      <c r="AK22" s="641">
        <f>IF(VLOOKUP(TRUE,$V$2:$AY$80,COUNTA($V$1:AS$1),FALSE)="",AS22,IF(AS22="","",(AS22/VLOOKUP(TRUE,$V$2:$AY$80,COUNTA($V$1:AS$1),FALSE))*100))</f>
        <v>75</v>
      </c>
      <c r="AL22" s="641">
        <f>IF(VLOOKUP(TRUE,$V$2:$AY$80,COUNTA($V$1:AT$1),FALSE)="",AT22,IF(AT22="","",(AT22/VLOOKUP(TRUE,$V$2:$AY$80,COUNTA($V$1:AT$1),FALSE))*100))</f>
        <v>60</v>
      </c>
      <c r="AM22" s="641">
        <f>IF(VLOOKUP(TRUE,$V$2:$AY$80,COUNTA($V$1:AU$1),FALSE)="",AU22,IF(AU22="","",(AU22/VLOOKUP(TRUE,$V$2:$AY$80,COUNTA($V$1:AU$1),FALSE))*100))</f>
        <v>50</v>
      </c>
      <c r="AN22" s="641">
        <f>IF(VLOOKUP(TRUE,$V$2:$AY$80,COUNTA($V$1:AV$1),FALSE)="",AV22,IF(AV22="","",(AV22/VLOOKUP(TRUE,$V$2:$AY$80,COUNTA($V$1:AV$1),FALSE))*100))</f>
        <v>50</v>
      </c>
      <c r="AO22" s="641">
        <f>IF(VLOOKUP(TRUE,$V$2:$AY$80,COUNTA($V$1:AW$1),FALSE)="",AW22,IF(AW22="","",(AW22/VLOOKUP(TRUE,$V$2:$AY$80,COUNTA($V$1:AW$1),FALSE))*100))</f>
        <v>66.666666666666671</v>
      </c>
      <c r="AP22" s="641">
        <f>IF(VLOOKUP(TRUE,$V$2:$AY$80,COUNTA($V$1:AX$1),FALSE)="",AX22,IF(AX22="","",(AX22/VLOOKUP(TRUE,$V$2:$AY$80,COUNTA($V$1:AX$1),FALSE))*100))</f>
        <v>75</v>
      </c>
      <c r="AQ22" s="638">
        <f>IF(VLOOKUP(TRUE,$V$2:$AY$80,COUNTA($V$1:AY$1),FALSE)="",AY22,IF(AY22="","",(AY22/VLOOKUP(TRUE,$V$2:$AY$80,COUNTA($V$1:AY$1),FALSE))*100))</f>
        <v>66.666666666666671</v>
      </c>
      <c r="AR22" s="644">
        <f>IF(BS22="","",BS22*VLOOKUP("UQ",IndexCalc[],3,FALSE))</f>
        <v>75</v>
      </c>
      <c r="AS22" s="641">
        <f>IF(BT22="","",BT22*VLOOKUP("Fneg",IndexCalc[],3,FALSE))</f>
        <v>75</v>
      </c>
      <c r="AT22" s="641">
        <f>IF(BU22="","",BU22*VLOOKUP("ABS",IndexCalc[],3,FALSE))</f>
        <v>60</v>
      </c>
      <c r="AU22" s="641">
        <f>IF(BV22="","",BV22*VLOOKUP("Cnrs",IndexCalc[],3,FALSE))</f>
        <v>50</v>
      </c>
      <c r="AV22" s="641">
        <f>IF(BO22="","",BO22*VLOOKUP("HEC",IndexCalc[],3,FALSE))</f>
        <v>50</v>
      </c>
      <c r="AW22" s="641">
        <f>IF(BP22="","",BP22*VLOOKUP("Aeres",IndexCalc[],3,FALSE))</f>
        <v>66.666666666666671</v>
      </c>
      <c r="AX22" s="641">
        <f>IF(BQ22="","",BQ22*VLOOKUP("Abdc",IndexCalc[],3,FALSE))</f>
        <v>75</v>
      </c>
      <c r="AY22" s="638">
        <f>IF(BR22="","",BR22*VLOOKUP("Vhb",IndexCalc[],3,FALSE))</f>
        <v>66.666666666666671</v>
      </c>
      <c r="AZ22" s="647">
        <v>1E-3</v>
      </c>
      <c r="BA22" s="648">
        <v>0.6</v>
      </c>
      <c r="BB22" s="652">
        <v>31</v>
      </c>
      <c r="BC22" s="647">
        <v>2.544</v>
      </c>
      <c r="BD22" s="647">
        <v>1.0760000000000001</v>
      </c>
      <c r="BE22" s="650">
        <v>1.794</v>
      </c>
      <c r="BF22" s="651" t="s">
        <v>133</v>
      </c>
      <c r="BG22" s="652" t="s">
        <v>133</v>
      </c>
      <c r="BH22" s="652" t="s">
        <v>127</v>
      </c>
      <c r="BI22" s="652" t="s">
        <v>133</v>
      </c>
      <c r="BJ22" s="653" t="s">
        <v>298</v>
      </c>
      <c r="BK22" s="651">
        <v>2</v>
      </c>
      <c r="BL22" s="652">
        <v>2</v>
      </c>
      <c r="BM22" s="652">
        <v>3</v>
      </c>
      <c r="BN22" s="652">
        <v>3</v>
      </c>
      <c r="BO22" s="654">
        <v>2</v>
      </c>
      <c r="BP22" s="655">
        <v>2</v>
      </c>
      <c r="BQ22" s="656">
        <v>3</v>
      </c>
      <c r="BR22" s="655">
        <v>4</v>
      </c>
      <c r="BS22" s="655">
        <v>3</v>
      </c>
      <c r="BT22" s="655">
        <v>3</v>
      </c>
      <c r="BU22" s="655">
        <v>3</v>
      </c>
      <c r="BV22" s="657">
        <v>2</v>
      </c>
    </row>
    <row r="23" spans="1:74" x14ac:dyDescent="0.25">
      <c r="A23" s="634" t="s">
        <v>476</v>
      </c>
      <c r="B23" s="635" t="s">
        <v>750</v>
      </c>
      <c r="C23" s="661" t="s">
        <v>180</v>
      </c>
      <c r="D23" s="635" t="s">
        <v>781</v>
      </c>
      <c r="E23" s="637">
        <f t="shared" si="0"/>
        <v>22</v>
      </c>
      <c r="F23" s="637">
        <f t="shared" si="1"/>
        <v>10</v>
      </c>
      <c r="G23" s="638">
        <f t="shared" si="2"/>
        <v>22.256223987299396</v>
      </c>
      <c r="H23" s="639" t="b">
        <f t="shared" si="3"/>
        <v>0</v>
      </c>
      <c r="I23" s="640">
        <f t="shared" si="4"/>
        <v>10000</v>
      </c>
      <c r="J23" s="640">
        <f t="shared" si="5"/>
        <v>10000</v>
      </c>
      <c r="K23" s="640">
        <f t="shared" si="6"/>
        <v>10000</v>
      </c>
      <c r="L23" s="640">
        <f t="shared" si="7"/>
        <v>10000</v>
      </c>
      <c r="M23" s="640">
        <f t="shared" si="8"/>
        <v>10000</v>
      </c>
      <c r="N23" s="640">
        <f t="shared" si="9"/>
        <v>10000</v>
      </c>
      <c r="O23" s="641" t="b">
        <f t="shared" si="10"/>
        <v>0</v>
      </c>
      <c r="P23" s="637">
        <f t="shared" si="11"/>
        <v>2</v>
      </c>
      <c r="Q23" s="637">
        <f t="shared" si="12"/>
        <v>8</v>
      </c>
      <c r="R23" s="642">
        <f t="shared" si="13"/>
        <v>63.499999999999986</v>
      </c>
      <c r="S23" s="641">
        <f t="shared" si="14"/>
        <v>100</v>
      </c>
      <c r="T23" s="641">
        <f t="shared" si="15"/>
        <v>54.375</v>
      </c>
      <c r="U23" s="639">
        <f t="shared" si="16"/>
        <v>62.08</v>
      </c>
      <c r="V23" s="638" t="b">
        <f t="shared" si="17"/>
        <v>0</v>
      </c>
      <c r="W23" s="643">
        <f t="shared" si="18"/>
        <v>63.499999999999986</v>
      </c>
      <c r="X23" s="644">
        <f t="shared" si="19"/>
        <v>27.272727272727277</v>
      </c>
      <c r="Y23" s="644">
        <f t="shared" si="20"/>
        <v>73.913043478260875</v>
      </c>
      <c r="Z23" s="644">
        <f t="shared" si="21"/>
        <v>94.871794871794862</v>
      </c>
      <c r="AA23" s="644">
        <f t="shared" si="22"/>
        <v>100</v>
      </c>
      <c r="AB23" s="644">
        <f t="shared" si="23"/>
        <v>100</v>
      </c>
      <c r="AC23" s="638">
        <f t="shared" si="24"/>
        <v>100</v>
      </c>
      <c r="AD23" s="641">
        <f t="shared" si="25"/>
        <v>58.9</v>
      </c>
      <c r="AE23" s="641">
        <f t="shared" si="26"/>
        <v>84.6</v>
      </c>
      <c r="AF23" s="641">
        <f t="shared" si="27"/>
        <v>76.400000000000006</v>
      </c>
      <c r="AG23" s="641">
        <f t="shared" si="28"/>
        <v>87.1</v>
      </c>
      <c r="AH23" s="641">
        <f t="shared" si="29"/>
        <v>97.399999999999991</v>
      </c>
      <c r="AI23" s="641">
        <f t="shared" si="30"/>
        <v>88.4</v>
      </c>
      <c r="AJ23" s="644">
        <f>IF(VLOOKUP(TRUE,$V$2:$AY$80,COUNTA($V$1:AR$1),FALSE)="",AR23,IF(AR23="","",(AR23/VLOOKUP(TRUE,$V$2:$AY$80,COUNTA($V$1:AR$1),FALSE))*100))</f>
        <v>50</v>
      </c>
      <c r="AK23" s="641">
        <f>IF(VLOOKUP(TRUE,$V$2:$AY$80,COUNTA($V$1:AS$1),FALSE)="",AS23,IF(AS23="","",(AS23/VLOOKUP(TRUE,$V$2:$AY$80,COUNTA($V$1:AS$1),FALSE))*100))</f>
        <v>50</v>
      </c>
      <c r="AL23" s="641">
        <f>IF(VLOOKUP(TRUE,$V$2:$AY$80,COUNTA($V$1:AT$1),FALSE)="",AT23,IF(AT23="","",(AT23/VLOOKUP(TRUE,$V$2:$AY$80,COUNTA($V$1:AT$1),FALSE))*100))</f>
        <v>60</v>
      </c>
      <c r="AM23" s="641">
        <f>IF(VLOOKUP(TRUE,$V$2:$AY$80,COUNTA($V$1:AU$1),FALSE)="",AU23,IF(AU23="","",(AU23/VLOOKUP(TRUE,$V$2:$AY$80,COUNTA($V$1:AU$1),FALSE))*100))</f>
        <v>50</v>
      </c>
      <c r="AN23" s="641">
        <f>IF(VLOOKUP(TRUE,$V$2:$AY$80,COUNTA($V$1:AV$1),FALSE)="",AV23,IF(AV23="","",(AV23/VLOOKUP(TRUE,$V$2:$AY$80,COUNTA($V$1:AV$1),FALSE))*100))</f>
        <v>50</v>
      </c>
      <c r="AO23" s="641">
        <f>IF(VLOOKUP(TRUE,$V$2:$AY$80,COUNTA($V$1:AW$1),FALSE)="",AW23,IF(AW23="","",(AW23/VLOOKUP(TRUE,$V$2:$AY$80,COUNTA($V$1:AW$1),FALSE))*100))</f>
        <v>33.333333333333336</v>
      </c>
      <c r="AP23" s="641">
        <f>IF(VLOOKUP(TRUE,$V$2:$AY$80,COUNTA($V$1:AX$1),FALSE)="",AX23,IF(AX23="","",(AX23/VLOOKUP(TRUE,$V$2:$AY$80,COUNTA($V$1:AX$1),FALSE))*100))</f>
        <v>75</v>
      </c>
      <c r="AQ23" s="638">
        <f>IF(VLOOKUP(TRUE,$V$2:$AY$80,COUNTA($V$1:AY$1),FALSE)="",AY23,IF(AY23="","",(AY23/VLOOKUP(TRUE,$V$2:$AY$80,COUNTA($V$1:AY$1),FALSE))*100))</f>
        <v>66.666666666666671</v>
      </c>
      <c r="AR23" s="644">
        <f>IF(BS23="","",BS23*VLOOKUP("UQ",IndexCalc[],3,FALSE))</f>
        <v>50</v>
      </c>
      <c r="AS23" s="641">
        <f>IF(BT23="","",BT23*VLOOKUP("Fneg",IndexCalc[],3,FALSE))</f>
        <v>50</v>
      </c>
      <c r="AT23" s="641">
        <f>IF(BU23="","",BU23*VLOOKUP("ABS",IndexCalc[],3,FALSE))</f>
        <v>60</v>
      </c>
      <c r="AU23" s="641">
        <f>IF(BV23="","",BV23*VLOOKUP("Cnrs",IndexCalc[],3,FALSE))</f>
        <v>50</v>
      </c>
      <c r="AV23" s="641">
        <f>IF(BO23="","",BO23*VLOOKUP("HEC",IndexCalc[],3,FALSE))</f>
        <v>50</v>
      </c>
      <c r="AW23" s="641">
        <f>IF(BP23="","",BP23*VLOOKUP("Aeres",IndexCalc[],3,FALSE))</f>
        <v>33.333333333333336</v>
      </c>
      <c r="AX23" s="641">
        <f>IF(BQ23="","",BQ23*VLOOKUP("Abdc",IndexCalc[],3,FALSE))</f>
        <v>75</v>
      </c>
      <c r="AY23" s="638">
        <f>IF(BR23="","",BR23*VLOOKUP("Vhb",IndexCalc[],3,FALSE))</f>
        <v>66.666666666666671</v>
      </c>
      <c r="AZ23" s="647">
        <v>3.0000000000000001E-3</v>
      </c>
      <c r="BA23" s="648">
        <v>1.7</v>
      </c>
      <c r="BB23" s="652">
        <v>37</v>
      </c>
      <c r="BC23" s="647">
        <v>4.6109999999999998</v>
      </c>
      <c r="BD23" s="647">
        <v>5.343</v>
      </c>
      <c r="BE23" s="650">
        <v>2.08</v>
      </c>
      <c r="BF23" s="651" t="s">
        <v>133</v>
      </c>
      <c r="BG23" s="652" t="s">
        <v>135</v>
      </c>
      <c r="BH23" s="652" t="s">
        <v>127</v>
      </c>
      <c r="BI23" s="652" t="s">
        <v>133</v>
      </c>
      <c r="BJ23" s="653" t="s">
        <v>278</v>
      </c>
      <c r="BK23" s="651">
        <v>3</v>
      </c>
      <c r="BL23" s="652">
        <v>3</v>
      </c>
      <c r="BM23" s="652">
        <v>3</v>
      </c>
      <c r="BN23" s="652">
        <v>3</v>
      </c>
      <c r="BO23" s="654">
        <v>2</v>
      </c>
      <c r="BP23" s="655">
        <v>1</v>
      </c>
      <c r="BQ23" s="656">
        <v>3</v>
      </c>
      <c r="BR23" s="655">
        <v>4</v>
      </c>
      <c r="BS23" s="655">
        <v>2</v>
      </c>
      <c r="BT23" s="655">
        <v>2</v>
      </c>
      <c r="BU23" s="655">
        <v>3</v>
      </c>
      <c r="BV23" s="657">
        <v>2</v>
      </c>
    </row>
    <row r="24" spans="1:74" x14ac:dyDescent="0.25">
      <c r="A24" s="634" t="s">
        <v>466</v>
      </c>
      <c r="B24" s="635" t="s">
        <v>740</v>
      </c>
      <c r="C24" s="661" t="s">
        <v>170</v>
      </c>
      <c r="D24" s="635" t="s">
        <v>781</v>
      </c>
      <c r="E24" s="637">
        <f t="shared" si="0"/>
        <v>23</v>
      </c>
      <c r="F24" s="637">
        <f t="shared" si="1"/>
        <v>10</v>
      </c>
      <c r="G24" s="638">
        <f t="shared" si="2"/>
        <v>20.47308127891792</v>
      </c>
      <c r="H24" s="639" t="b">
        <f t="shared" si="3"/>
        <v>0</v>
      </c>
      <c r="I24" s="640">
        <f t="shared" si="4"/>
        <v>10000</v>
      </c>
      <c r="J24" s="640">
        <f t="shared" si="5"/>
        <v>10000</v>
      </c>
      <c r="K24" s="640">
        <f t="shared" si="6"/>
        <v>10000</v>
      </c>
      <c r="L24" s="640">
        <f t="shared" si="7"/>
        <v>10000</v>
      </c>
      <c r="M24" s="640">
        <f t="shared" si="8"/>
        <v>10000</v>
      </c>
      <c r="N24" s="640">
        <f t="shared" si="9"/>
        <v>10000</v>
      </c>
      <c r="O24" s="641" t="b">
        <f t="shared" si="10"/>
        <v>0</v>
      </c>
      <c r="P24" s="637">
        <f t="shared" si="11"/>
        <v>2</v>
      </c>
      <c r="Q24" s="637">
        <f t="shared" si="12"/>
        <v>8</v>
      </c>
      <c r="R24" s="642">
        <f t="shared" si="13"/>
        <v>63.274928273095419</v>
      </c>
      <c r="S24" s="641">
        <f t="shared" si="14"/>
        <v>40.54130803214381</v>
      </c>
      <c r="T24" s="641">
        <f t="shared" si="15"/>
        <v>68.958333333333329</v>
      </c>
      <c r="U24" s="639">
        <f t="shared" si="16"/>
        <v>66.306666666666658</v>
      </c>
      <c r="V24" s="638" t="b">
        <f t="shared" si="17"/>
        <v>0</v>
      </c>
      <c r="W24" s="643">
        <f t="shared" si="18"/>
        <v>63.274928273095419</v>
      </c>
      <c r="X24" s="644">
        <f t="shared" si="19"/>
        <v>18.181818181818183</v>
      </c>
      <c r="Y24" s="644">
        <f t="shared" si="20"/>
        <v>17.39130434782609</v>
      </c>
      <c r="Z24" s="644">
        <f t="shared" si="21"/>
        <v>79.487179487179489</v>
      </c>
      <c r="AA24" s="644">
        <f t="shared" si="22"/>
        <v>70.507364975450074</v>
      </c>
      <c r="AB24" s="644">
        <f t="shared" si="23"/>
        <v>23.179723502304146</v>
      </c>
      <c r="AC24" s="638">
        <f t="shared" si="24"/>
        <v>57.902892561983478</v>
      </c>
      <c r="AD24" s="641">
        <f t="shared" si="25"/>
        <v>41</v>
      </c>
      <c r="AE24" s="641">
        <f t="shared" si="26"/>
        <v>12.8</v>
      </c>
      <c r="AF24" s="641">
        <f t="shared" si="27"/>
        <v>56.8</v>
      </c>
      <c r="AG24" s="641">
        <f t="shared" si="28"/>
        <v>35.799999999999997</v>
      </c>
      <c r="AH24" s="641">
        <f t="shared" si="29"/>
        <v>58.9</v>
      </c>
      <c r="AI24" s="641">
        <f t="shared" si="30"/>
        <v>52.5</v>
      </c>
      <c r="AJ24" s="644">
        <f>IF(VLOOKUP(TRUE,$V$2:$AY$80,COUNTA($V$1:AR$1),FALSE)="",AR24,IF(AR24="","",(AR24/VLOOKUP(TRUE,$V$2:$AY$80,COUNTA($V$1:AR$1),FALSE))*100))</f>
        <v>75</v>
      </c>
      <c r="AK24" s="641">
        <f>IF(VLOOKUP(TRUE,$V$2:$AY$80,COUNTA($V$1:AS$1),FALSE)="",AS24,IF(AS24="","",(AS24/VLOOKUP(TRUE,$V$2:$AY$80,COUNTA($V$1:AS$1),FALSE))*100))</f>
        <v>75</v>
      </c>
      <c r="AL24" s="641">
        <f>IF(VLOOKUP(TRUE,$V$2:$AY$80,COUNTA($V$1:AT$1),FALSE)="",AT24,IF(AT24="","",(AT24/VLOOKUP(TRUE,$V$2:$AY$80,COUNTA($V$1:AT$1),FALSE))*100))</f>
        <v>60</v>
      </c>
      <c r="AM24" s="641">
        <f>IF(VLOOKUP(TRUE,$V$2:$AY$80,COUNTA($V$1:AU$1),FALSE)="",AU24,IF(AU24="","",(AU24/VLOOKUP(TRUE,$V$2:$AY$80,COUNTA($V$1:AU$1),FALSE))*100))</f>
        <v>50</v>
      </c>
      <c r="AN24" s="641">
        <f>IF(VLOOKUP(TRUE,$V$2:$AY$80,COUNTA($V$1:AV$1),FALSE)="",AV24,IF(AV24="","",(AV24/VLOOKUP(TRUE,$V$2:$AY$80,COUNTA($V$1:AV$1),FALSE))*100))</f>
        <v>50</v>
      </c>
      <c r="AO24" s="641">
        <f>IF(VLOOKUP(TRUE,$V$2:$AY$80,COUNTA($V$1:AW$1),FALSE)="",AW24,IF(AW24="","",(AW24/VLOOKUP(TRUE,$V$2:$AY$80,COUNTA($V$1:AW$1),FALSE))*100))</f>
        <v>100</v>
      </c>
      <c r="AP24" s="641">
        <f>IF(VLOOKUP(TRUE,$V$2:$AY$80,COUNTA($V$1:AX$1),FALSE)="",AX24,IF(AX24="","",(AX24/VLOOKUP(TRUE,$V$2:$AY$80,COUNTA($V$1:AX$1),FALSE))*100))</f>
        <v>75</v>
      </c>
      <c r="AQ24" s="638">
        <f>IF(VLOOKUP(TRUE,$V$2:$AY$80,COUNTA($V$1:AY$1),FALSE)="",AY24,IF(AY24="","",(AY24/VLOOKUP(TRUE,$V$2:$AY$80,COUNTA($V$1:AY$1),FALSE))*100))</f>
        <v>66.666666666666671</v>
      </c>
      <c r="AR24" s="644">
        <f>IF(BS24="","",BS24*VLOOKUP("UQ",IndexCalc[],3,FALSE))</f>
        <v>75</v>
      </c>
      <c r="AS24" s="641">
        <f>IF(BT24="","",BT24*VLOOKUP("Fneg",IndexCalc[],3,FALSE))</f>
        <v>75</v>
      </c>
      <c r="AT24" s="641">
        <f>IF(BU24="","",BU24*VLOOKUP("ABS",IndexCalc[],3,FALSE))</f>
        <v>60</v>
      </c>
      <c r="AU24" s="641">
        <f>IF(BV24="","",BV24*VLOOKUP("Cnrs",IndexCalc[],3,FALSE))</f>
        <v>50</v>
      </c>
      <c r="AV24" s="641">
        <f>IF(BO24="","",BO24*VLOOKUP("HEC",IndexCalc[],3,FALSE))</f>
        <v>50</v>
      </c>
      <c r="AW24" s="641">
        <f>IF(BP24="","",BP24*VLOOKUP("Aeres",IndexCalc[],3,FALSE))</f>
        <v>100</v>
      </c>
      <c r="AX24" s="641">
        <f>IF(BQ24="","",BQ24*VLOOKUP("Abdc",IndexCalc[],3,FALSE))</f>
        <v>75</v>
      </c>
      <c r="AY24" s="638">
        <f>IF(BR24="","",BR24*VLOOKUP("Vhb",IndexCalc[],3,FALSE))</f>
        <v>66.666666666666671</v>
      </c>
      <c r="AZ24" s="647">
        <v>2E-3</v>
      </c>
      <c r="BA24" s="648">
        <v>0.4</v>
      </c>
      <c r="BB24" s="652">
        <v>31</v>
      </c>
      <c r="BC24" s="647">
        <v>2.1539999999999999</v>
      </c>
      <c r="BD24" s="647">
        <v>1.006</v>
      </c>
      <c r="BE24" s="650">
        <v>1.121</v>
      </c>
      <c r="BF24" s="651" t="s">
        <v>133</v>
      </c>
      <c r="BG24" s="652" t="s">
        <v>127</v>
      </c>
      <c r="BH24" s="652" t="s">
        <v>127</v>
      </c>
      <c r="BI24" s="652" t="s">
        <v>133</v>
      </c>
      <c r="BJ24" s="653" t="s">
        <v>298</v>
      </c>
      <c r="BK24" s="651">
        <v>2</v>
      </c>
      <c r="BL24" s="652">
        <v>2</v>
      </c>
      <c r="BM24" s="652">
        <v>3</v>
      </c>
      <c r="BN24" s="652">
        <v>3</v>
      </c>
      <c r="BO24" s="654">
        <v>2</v>
      </c>
      <c r="BP24" s="655">
        <v>3</v>
      </c>
      <c r="BQ24" s="656">
        <v>3</v>
      </c>
      <c r="BR24" s="655">
        <v>4</v>
      </c>
      <c r="BS24" s="655">
        <v>3</v>
      </c>
      <c r="BT24" s="655">
        <v>3</v>
      </c>
      <c r="BU24" s="655">
        <v>3</v>
      </c>
      <c r="BV24" s="657">
        <v>2</v>
      </c>
    </row>
    <row r="25" spans="1:74" x14ac:dyDescent="0.25">
      <c r="A25" s="634" t="s">
        <v>454</v>
      </c>
      <c r="B25" s="635" t="s">
        <v>729</v>
      </c>
      <c r="C25" s="661" t="s">
        <v>158</v>
      </c>
      <c r="D25" s="635" t="s">
        <v>781</v>
      </c>
      <c r="E25" s="637">
        <f t="shared" si="0"/>
        <v>24</v>
      </c>
      <c r="F25" s="637">
        <f t="shared" si="1"/>
        <v>10</v>
      </c>
      <c r="G25" s="638">
        <f t="shared" si="2"/>
        <v>13.35608501063621</v>
      </c>
      <c r="H25" s="639" t="b">
        <f t="shared" si="3"/>
        <v>0</v>
      </c>
      <c r="I25" s="640">
        <f t="shared" si="4"/>
        <v>10000</v>
      </c>
      <c r="J25" s="640">
        <f t="shared" si="5"/>
        <v>10000</v>
      </c>
      <c r="K25" s="640">
        <f t="shared" si="6"/>
        <v>10000</v>
      </c>
      <c r="L25" s="640">
        <f t="shared" si="7"/>
        <v>10000</v>
      </c>
      <c r="M25" s="640">
        <f t="shared" si="8"/>
        <v>10000</v>
      </c>
      <c r="N25" s="640">
        <f t="shared" si="9"/>
        <v>10000</v>
      </c>
      <c r="O25" s="641" t="b">
        <f t="shared" si="10"/>
        <v>0</v>
      </c>
      <c r="P25" s="637">
        <f t="shared" si="11"/>
        <v>2</v>
      </c>
      <c r="Q25" s="637">
        <f t="shared" si="12"/>
        <v>8</v>
      </c>
      <c r="R25" s="642">
        <f t="shared" si="13"/>
        <v>63.048214127026441</v>
      </c>
      <c r="S25" s="641">
        <f t="shared" si="14"/>
        <v>68.57440396846556</v>
      </c>
      <c r="T25" s="641">
        <f t="shared" si="15"/>
        <v>61.666666666666671</v>
      </c>
      <c r="U25" s="639">
        <f t="shared" si="16"/>
        <v>64.963333333333338</v>
      </c>
      <c r="V25" s="638" t="b">
        <f t="shared" si="17"/>
        <v>0</v>
      </c>
      <c r="W25" s="643">
        <f t="shared" si="18"/>
        <v>63.048214127026441</v>
      </c>
      <c r="X25" s="644">
        <f t="shared" si="19"/>
        <v>9.0909090909090917</v>
      </c>
      <c r="Y25" s="644">
        <f t="shared" si="20"/>
        <v>30.434782608695656</v>
      </c>
      <c r="Z25" s="644">
        <f t="shared" si="21"/>
        <v>71.794871794871796</v>
      </c>
      <c r="AA25" s="644">
        <f t="shared" si="22"/>
        <v>100</v>
      </c>
      <c r="AB25" s="644">
        <f t="shared" si="23"/>
        <v>49.700460829493089</v>
      </c>
      <c r="AC25" s="638">
        <f t="shared" si="24"/>
        <v>87.448347107438025</v>
      </c>
      <c r="AD25" s="641">
        <f t="shared" si="25"/>
        <v>15.299999999999999</v>
      </c>
      <c r="AE25" s="641">
        <f t="shared" si="26"/>
        <v>43.5</v>
      </c>
      <c r="AF25" s="641">
        <f t="shared" si="27"/>
        <v>45</v>
      </c>
      <c r="AG25" s="641">
        <f t="shared" si="28"/>
        <v>76.900000000000006</v>
      </c>
      <c r="AH25" s="641">
        <f t="shared" si="29"/>
        <v>76.900000000000006</v>
      </c>
      <c r="AI25" s="641">
        <f t="shared" si="30"/>
        <v>79.400000000000006</v>
      </c>
      <c r="AJ25" s="644">
        <f>IF(VLOOKUP(TRUE,$V$2:$AY$80,COUNTA($V$1:AR$1),FALSE)="",AR25,IF(AR25="","",(AR25/VLOOKUP(TRUE,$V$2:$AY$80,COUNTA($V$1:AR$1),FALSE))*100))</f>
        <v>75</v>
      </c>
      <c r="AK25" s="641">
        <f>IF(VLOOKUP(TRUE,$V$2:$AY$80,COUNTA($V$1:AS$1),FALSE)="",AS25,IF(AS25="","",(AS25/VLOOKUP(TRUE,$V$2:$AY$80,COUNTA($V$1:AS$1),FALSE))*100))</f>
        <v>50</v>
      </c>
      <c r="AL25" s="641">
        <f>IF(VLOOKUP(TRUE,$V$2:$AY$80,COUNTA($V$1:AT$1),FALSE)="",AT25,IF(AT25="","",(AT25/VLOOKUP(TRUE,$V$2:$AY$80,COUNTA($V$1:AT$1),FALSE))*100))</f>
        <v>60</v>
      </c>
      <c r="AM25" s="641">
        <f>IF(VLOOKUP(TRUE,$V$2:$AY$80,COUNTA($V$1:AU$1),FALSE)="",AU25,IF(AU25="","",(AU25/VLOOKUP(TRUE,$V$2:$AY$80,COUNTA($V$1:AU$1),FALSE))*100))</f>
        <v>50</v>
      </c>
      <c r="AN25" s="641">
        <f>IF(VLOOKUP(TRUE,$V$2:$AY$80,COUNTA($V$1:AV$1),FALSE)="",AV25,IF(AV25="","",(AV25/VLOOKUP(TRUE,$V$2:$AY$80,COUNTA($V$1:AV$1),FALSE))*100))</f>
        <v>50</v>
      </c>
      <c r="AO25" s="641">
        <f>IF(VLOOKUP(TRUE,$V$2:$AY$80,COUNTA($V$1:AW$1),FALSE)="",AW25,IF(AW25="","",(AW25/VLOOKUP(TRUE,$V$2:$AY$80,COUNTA($V$1:AW$1),FALSE))*100))</f>
        <v>66.666666666666671</v>
      </c>
      <c r="AP25" s="641">
        <f>IF(VLOOKUP(TRUE,$V$2:$AY$80,COUNTA($V$1:AX$1),FALSE)="",AX25,IF(AX25="","",(AX25/VLOOKUP(TRUE,$V$2:$AY$80,COUNTA($V$1:AX$1),FALSE))*100))</f>
        <v>75</v>
      </c>
      <c r="AQ25" s="638">
        <f>IF(VLOOKUP(TRUE,$V$2:$AY$80,COUNTA($V$1:AY$1),FALSE)="",AY25,IF(AY25="","",(AY25/VLOOKUP(TRUE,$V$2:$AY$80,COUNTA($V$1:AY$1),FALSE))*100))</f>
        <v>66.666666666666671</v>
      </c>
      <c r="AR25" s="644">
        <f>IF(BS25="","",BS25*VLOOKUP("UQ",IndexCalc[],3,FALSE))</f>
        <v>75</v>
      </c>
      <c r="AS25" s="641">
        <f>IF(BT25="","",BT25*VLOOKUP("Fneg",IndexCalc[],3,FALSE))</f>
        <v>50</v>
      </c>
      <c r="AT25" s="641">
        <f>IF(BU25="","",BU25*VLOOKUP("ABS",IndexCalc[],3,FALSE))</f>
        <v>60</v>
      </c>
      <c r="AU25" s="641">
        <f>IF(BV25="","",BV25*VLOOKUP("Cnrs",IndexCalc[],3,FALSE))</f>
        <v>50</v>
      </c>
      <c r="AV25" s="641">
        <f>IF(BO25="","",BO25*VLOOKUP("HEC",IndexCalc[],3,FALSE))</f>
        <v>50</v>
      </c>
      <c r="AW25" s="641">
        <f>IF(BP25="","",BP25*VLOOKUP("Aeres",IndexCalc[],3,FALSE))</f>
        <v>66.666666666666671</v>
      </c>
      <c r="AX25" s="641">
        <f>IF(BQ25="","",BQ25*VLOOKUP("Abdc",IndexCalc[],3,FALSE))</f>
        <v>75</v>
      </c>
      <c r="AY25" s="638">
        <f>IF(BR25="","",BR25*VLOOKUP("Vhb",IndexCalc[],3,FALSE))</f>
        <v>66.666666666666671</v>
      </c>
      <c r="AZ25" s="647">
        <v>1E-3</v>
      </c>
      <c r="BA25" s="648">
        <v>0.7</v>
      </c>
      <c r="BB25" s="652">
        <v>28</v>
      </c>
      <c r="BC25" s="647">
        <v>3.75</v>
      </c>
      <c r="BD25" s="647">
        <v>2.157</v>
      </c>
      <c r="BE25" s="650">
        <v>1.6930000000000001</v>
      </c>
      <c r="BF25" s="651" t="s">
        <v>133</v>
      </c>
      <c r="BG25" s="652" t="s">
        <v>133</v>
      </c>
      <c r="BH25" s="652" t="s">
        <v>127</v>
      </c>
      <c r="BI25" s="652" t="s">
        <v>133</v>
      </c>
      <c r="BJ25" s="653" t="s">
        <v>298</v>
      </c>
      <c r="BK25" s="651">
        <v>2</v>
      </c>
      <c r="BL25" s="652">
        <v>3</v>
      </c>
      <c r="BM25" s="652">
        <v>3</v>
      </c>
      <c r="BN25" s="652">
        <v>3</v>
      </c>
      <c r="BO25" s="654">
        <v>2</v>
      </c>
      <c r="BP25" s="655">
        <v>2</v>
      </c>
      <c r="BQ25" s="656">
        <v>3</v>
      </c>
      <c r="BR25" s="655">
        <v>4</v>
      </c>
      <c r="BS25" s="655">
        <v>3</v>
      </c>
      <c r="BT25" s="655">
        <v>2</v>
      </c>
      <c r="BU25" s="655">
        <v>3</v>
      </c>
      <c r="BV25" s="657">
        <v>2</v>
      </c>
    </row>
    <row r="26" spans="1:74" x14ac:dyDescent="0.25">
      <c r="A26" s="634" t="s">
        <v>492</v>
      </c>
      <c r="B26" s="635" t="s">
        <v>765</v>
      </c>
      <c r="C26" s="698" t="s">
        <v>234</v>
      </c>
      <c r="D26" s="635" t="s">
        <v>781</v>
      </c>
      <c r="E26" s="637">
        <f t="shared" si="0"/>
        <v>25</v>
      </c>
      <c r="F26" s="637">
        <f t="shared" si="1"/>
        <v>10</v>
      </c>
      <c r="G26" s="638">
        <f t="shared" si="2"/>
        <v>14.311986863754736</v>
      </c>
      <c r="H26" s="639" t="b">
        <f t="shared" si="3"/>
        <v>0</v>
      </c>
      <c r="I26" s="640">
        <f t="shared" si="4"/>
        <v>10000</v>
      </c>
      <c r="J26" s="640">
        <f t="shared" si="5"/>
        <v>10000</v>
      </c>
      <c r="K26" s="640">
        <f t="shared" si="6"/>
        <v>10000</v>
      </c>
      <c r="L26" s="640">
        <f t="shared" si="7"/>
        <v>10000</v>
      </c>
      <c r="M26" s="640">
        <f t="shared" si="8"/>
        <v>10000</v>
      </c>
      <c r="N26" s="640">
        <f t="shared" si="9"/>
        <v>10000</v>
      </c>
      <c r="O26" s="641" t="b">
        <f t="shared" si="10"/>
        <v>0</v>
      </c>
      <c r="P26" s="637">
        <f t="shared" si="11"/>
        <v>2</v>
      </c>
      <c r="Q26" s="637">
        <f t="shared" si="12"/>
        <v>8</v>
      </c>
      <c r="R26" s="642">
        <f t="shared" si="13"/>
        <v>61.960341774383402</v>
      </c>
      <c r="S26" s="641">
        <f t="shared" si="14"/>
        <v>71.918821647560662</v>
      </c>
      <c r="T26" s="641">
        <f t="shared" si="15"/>
        <v>59.470721806089088</v>
      </c>
      <c r="U26" s="639">
        <f t="shared" si="16"/>
        <v>63.716577444871255</v>
      </c>
      <c r="V26" s="638" t="b">
        <f t="shared" si="17"/>
        <v>0</v>
      </c>
      <c r="W26" s="643">
        <f t="shared" si="18"/>
        <v>61.960341774383402</v>
      </c>
      <c r="X26" s="644">
        <f t="shared" si="19"/>
        <v>90.909090909090921</v>
      </c>
      <c r="Y26" s="644">
        <f t="shared" si="20"/>
        <v>100</v>
      </c>
      <c r="Z26" s="644">
        <f t="shared" si="21"/>
        <v>64.102564102564102</v>
      </c>
      <c r="AA26" s="644">
        <f t="shared" si="22"/>
        <v>100</v>
      </c>
      <c r="AB26" s="644">
        <f t="shared" si="23"/>
        <v>53.548387096774199</v>
      </c>
      <c r="AC26" s="638">
        <f t="shared" si="24"/>
        <v>90.289256198347118</v>
      </c>
      <c r="AD26" s="641">
        <f t="shared" si="25"/>
        <v>87.1</v>
      </c>
      <c r="AE26" s="641">
        <f t="shared" si="26"/>
        <v>100</v>
      </c>
      <c r="AF26" s="641">
        <f t="shared" si="27"/>
        <v>33.300000000000004</v>
      </c>
      <c r="AG26" s="641">
        <f t="shared" si="28"/>
        <v>97.399999999999991</v>
      </c>
      <c r="AH26" s="641">
        <f t="shared" si="29"/>
        <v>80.7</v>
      </c>
      <c r="AI26" s="641">
        <f t="shared" si="30"/>
        <v>80.7</v>
      </c>
      <c r="AJ26" s="644">
        <f>IF(VLOOKUP(TRUE,$V$2:$AY$80,COUNTA($V$1:AR$1),FALSE)="",AR26,IF(AR26="","",(AR26/VLOOKUP(TRUE,$V$2:$AY$80,COUNTA($V$1:AR$1),FALSE))*100))</f>
        <v>64.071249961853027</v>
      </c>
      <c r="AK26" s="641">
        <f>IF(VLOOKUP(TRUE,$V$2:$AY$80,COUNTA($V$1:AS$1),FALSE)="",AS26,IF(AS26="","",(AS26/VLOOKUP(TRUE,$V$2:$AY$80,COUNTA($V$1:AS$1),FALSE))*100))</f>
        <v>39.950379729270935</v>
      </c>
      <c r="AL26" s="641">
        <f>IF(VLOOKUP(TRUE,$V$2:$AY$80,COUNTA($V$1:AT$1),FALSE)="",AT26,IF(AT26="","",(AT26/VLOOKUP(TRUE,$V$2:$AY$80,COUNTA($V$1:AT$1),FALSE))*100))</f>
        <v>47.715883255004883</v>
      </c>
      <c r="AM26" s="641">
        <f>IF(VLOOKUP(TRUE,$V$2:$AY$80,COUNTA($V$1:AU$1),FALSE)="",AU26,IF(AU26="","",(AU26/VLOOKUP(TRUE,$V$2:$AY$80,COUNTA($V$1:AU$1),FALSE))*100))</f>
        <v>53.410255908966064</v>
      </c>
      <c r="AN26" s="641">
        <f>IF(VLOOKUP(TRUE,$V$2:$AY$80,COUNTA($V$1:AV$1),FALSE)="",AV26,IF(AV26="","",(AV26/VLOOKUP(TRUE,$V$2:$AY$80,COUNTA($V$1:AV$1),FALSE))*100))</f>
        <v>64.960169792175293</v>
      </c>
      <c r="AO26" s="641">
        <f>IF(VLOOKUP(TRUE,$V$2:$AY$80,COUNTA($V$1:AW$1),FALSE)="",AW26,IF(AW26="","",(AW26/VLOOKUP(TRUE,$V$2:$AY$80,COUNTA($V$1:AW$1),FALSE))*100))</f>
        <v>63.991169134775802</v>
      </c>
      <c r="AP26" s="641">
        <f>IF(VLOOKUP(TRUE,$V$2:$AY$80,COUNTA($V$1:AX$1),FALSE)="",AX26,IF(AX26="","",(AX26/VLOOKUP(TRUE,$V$2:$AY$80,COUNTA($V$1:AX$1),FALSE))*100))</f>
        <v>75</v>
      </c>
      <c r="AQ26" s="638">
        <f>IF(VLOOKUP(TRUE,$V$2:$AY$80,COUNTA($V$1:AY$1),FALSE)="",AY26,IF(AY26="","",(AY26/VLOOKUP(TRUE,$V$2:$AY$80,COUNTA($V$1:AY$1),FALSE))*100))</f>
        <v>66.666666666666671</v>
      </c>
      <c r="AR26" s="644">
        <f>IF(BS26="","",BS26*VLOOKUP("UQ",IndexCalc[],3,FALSE))</f>
        <v>64.071249961853027</v>
      </c>
      <c r="AS26" s="641">
        <f>IF(BT26="","",BT26*VLOOKUP("Fneg",IndexCalc[],3,FALSE))</f>
        <v>39.950379729270935</v>
      </c>
      <c r="AT26" s="641">
        <f>IF(BU26="","",BU26*VLOOKUP("ABS",IndexCalc[],3,FALSE))</f>
        <v>47.715883255004883</v>
      </c>
      <c r="AU26" s="641">
        <f>IF(BV26="","",BV26*VLOOKUP("Cnrs",IndexCalc[],3,FALSE))</f>
        <v>53.410255908966064</v>
      </c>
      <c r="AV26" s="641">
        <f>IF(BO26="","",BO26*VLOOKUP("HEC",IndexCalc[],3,FALSE))</f>
        <v>64.960169792175293</v>
      </c>
      <c r="AW26" s="641">
        <f>IF(BP26="","",BP26*VLOOKUP("Aeres",IndexCalc[],3,FALSE))</f>
        <v>63.991169134775802</v>
      </c>
      <c r="AX26" s="641">
        <f>IF(BQ26="","",BQ26*VLOOKUP("Abdc",IndexCalc[],3,FALSE))</f>
        <v>75</v>
      </c>
      <c r="AY26" s="638">
        <f>IF(BR26="","",BR26*VLOOKUP("Vhb",IndexCalc[],3,FALSE))</f>
        <v>66.666666666666671</v>
      </c>
      <c r="AZ26" s="647">
        <v>0.01</v>
      </c>
      <c r="BA26" s="648">
        <v>3.8</v>
      </c>
      <c r="BB26" s="652">
        <v>25</v>
      </c>
      <c r="BC26" s="647">
        <v>6.9329999999999998</v>
      </c>
      <c r="BD26" s="647">
        <v>2.3239999999999998</v>
      </c>
      <c r="BE26" s="650">
        <v>1.748</v>
      </c>
      <c r="BF26" s="651"/>
      <c r="BG26" s="652"/>
      <c r="BH26" s="652" t="s">
        <v>127</v>
      </c>
      <c r="BI26" s="652" t="s">
        <v>133</v>
      </c>
      <c r="BJ26" s="653"/>
      <c r="BK26" s="651"/>
      <c r="BL26" s="652"/>
      <c r="BM26" s="652"/>
      <c r="BN26" s="652"/>
      <c r="BO26" s="695">
        <v>2.5984067916870117</v>
      </c>
      <c r="BP26" s="696">
        <v>1.9197350740432739</v>
      </c>
      <c r="BQ26" s="656">
        <v>3</v>
      </c>
      <c r="BR26" s="655">
        <v>4</v>
      </c>
      <c r="BS26" s="696">
        <v>2.5628499984741211</v>
      </c>
      <c r="BT26" s="696">
        <v>1.5980151891708374</v>
      </c>
      <c r="BU26" s="696">
        <v>2.3857941627502441</v>
      </c>
      <c r="BV26" s="697">
        <v>2.1364102363586426</v>
      </c>
    </row>
    <row r="27" spans="1:74" x14ac:dyDescent="0.25">
      <c r="A27" s="634" t="s">
        <v>463</v>
      </c>
      <c r="B27" s="635" t="s">
        <v>737</v>
      </c>
      <c r="C27" s="661" t="s">
        <v>167</v>
      </c>
      <c r="D27" s="635" t="s">
        <v>781</v>
      </c>
      <c r="E27" s="637">
        <f t="shared" si="0"/>
        <v>26</v>
      </c>
      <c r="F27" s="637">
        <f t="shared" si="1"/>
        <v>10</v>
      </c>
      <c r="G27" s="638">
        <f t="shared" si="2"/>
        <v>15.930760415528207</v>
      </c>
      <c r="H27" s="639" t="b">
        <f t="shared" si="3"/>
        <v>0</v>
      </c>
      <c r="I27" s="640">
        <f t="shared" si="4"/>
        <v>10000</v>
      </c>
      <c r="J27" s="640">
        <f t="shared" si="5"/>
        <v>10000</v>
      </c>
      <c r="K27" s="640">
        <f t="shared" si="6"/>
        <v>10000</v>
      </c>
      <c r="L27" s="640">
        <f t="shared" si="7"/>
        <v>10000</v>
      </c>
      <c r="M27" s="640">
        <f t="shared" si="8"/>
        <v>10000</v>
      </c>
      <c r="N27" s="640">
        <f t="shared" si="9"/>
        <v>10000</v>
      </c>
      <c r="O27" s="641" t="b">
        <f t="shared" si="10"/>
        <v>0</v>
      </c>
      <c r="P27" s="637">
        <f t="shared" si="11"/>
        <v>2</v>
      </c>
      <c r="Q27" s="637">
        <f t="shared" si="12"/>
        <v>8</v>
      </c>
      <c r="R27" s="642">
        <f t="shared" si="13"/>
        <v>59.743314481217716</v>
      </c>
      <c r="S27" s="641">
        <f t="shared" si="14"/>
        <v>39.549905739421874</v>
      </c>
      <c r="T27" s="641">
        <f t="shared" si="15"/>
        <v>64.791666666666671</v>
      </c>
      <c r="U27" s="639">
        <f t="shared" si="16"/>
        <v>62.723333333333322</v>
      </c>
      <c r="V27" s="638" t="b">
        <f t="shared" si="17"/>
        <v>0</v>
      </c>
      <c r="W27" s="643">
        <f t="shared" si="18"/>
        <v>59.743314481217716</v>
      </c>
      <c r="X27" s="644">
        <f t="shared" si="19"/>
        <v>9.0909090909090917</v>
      </c>
      <c r="Y27" s="644">
        <f t="shared" si="20"/>
        <v>30.434782608695656</v>
      </c>
      <c r="Z27" s="644">
        <f t="shared" si="21"/>
        <v>58.974358974358978</v>
      </c>
      <c r="AA27" s="644">
        <f t="shared" si="22"/>
        <v>77.610474631751231</v>
      </c>
      <c r="AB27" s="644">
        <f t="shared" si="23"/>
        <v>23.986175115207374</v>
      </c>
      <c r="AC27" s="638">
        <f t="shared" si="24"/>
        <v>55.113636363636367</v>
      </c>
      <c r="AD27" s="641">
        <f t="shared" si="25"/>
        <v>15.299999999999999</v>
      </c>
      <c r="AE27" s="641">
        <f t="shared" si="26"/>
        <v>43.5</v>
      </c>
      <c r="AF27" s="641">
        <f t="shared" si="27"/>
        <v>25.4</v>
      </c>
      <c r="AG27" s="641">
        <f t="shared" si="28"/>
        <v>38.4</v>
      </c>
      <c r="AH27" s="641">
        <f t="shared" si="29"/>
        <v>60.199999999999996</v>
      </c>
      <c r="AI27" s="641">
        <f t="shared" si="30"/>
        <v>48.699999999999996</v>
      </c>
      <c r="AJ27" s="644">
        <f>IF(VLOOKUP(TRUE,$V$2:$AY$80,COUNTA($V$1:AR$1),FALSE)="",AR27,IF(AR27="","",(AR27/VLOOKUP(TRUE,$V$2:$AY$80,COUNTA($V$1:AR$1),FALSE))*100))</f>
        <v>75</v>
      </c>
      <c r="AK27" s="641">
        <f>IF(VLOOKUP(TRUE,$V$2:$AY$80,COUNTA($V$1:AS$1),FALSE)="",AS27,IF(AS27="","",(AS27/VLOOKUP(TRUE,$V$2:$AY$80,COUNTA($V$1:AS$1),FALSE))*100))</f>
        <v>50</v>
      </c>
      <c r="AL27" s="641">
        <f>IF(VLOOKUP(TRUE,$V$2:$AY$80,COUNTA($V$1:AT$1),FALSE)="",AT27,IF(AT27="","",(AT27/VLOOKUP(TRUE,$V$2:$AY$80,COUNTA($V$1:AT$1),FALSE))*100))</f>
        <v>60</v>
      </c>
      <c r="AM27" s="641">
        <f>IF(VLOOKUP(TRUE,$V$2:$AY$80,COUNTA($V$1:AU$1),FALSE)="",AU27,IF(AU27="","",(AU27/VLOOKUP(TRUE,$V$2:$AY$80,COUNTA($V$1:AU$1),FALSE))*100))</f>
        <v>75</v>
      </c>
      <c r="AN27" s="641">
        <f>IF(VLOOKUP(TRUE,$V$2:$AY$80,COUNTA($V$1:AV$1),FALSE)="",AV27,IF(AV27="","",(AV27/VLOOKUP(TRUE,$V$2:$AY$80,COUNTA($V$1:AV$1),FALSE))*100))</f>
        <v>50</v>
      </c>
      <c r="AO27" s="641">
        <f>IF(VLOOKUP(TRUE,$V$2:$AY$80,COUNTA($V$1:AW$1),FALSE)="",AW27,IF(AW27="","",(AW27/VLOOKUP(TRUE,$V$2:$AY$80,COUNTA($V$1:AW$1),FALSE))*100))</f>
        <v>66.666666666666671</v>
      </c>
      <c r="AP27" s="641">
        <f>IF(VLOOKUP(TRUE,$V$2:$AY$80,COUNTA($V$1:AX$1),FALSE)="",AX27,IF(AX27="","",(AX27/VLOOKUP(TRUE,$V$2:$AY$80,COUNTA($V$1:AX$1),FALSE))*100))</f>
        <v>75</v>
      </c>
      <c r="AQ27" s="638">
        <f>IF(VLOOKUP(TRUE,$V$2:$AY$80,COUNTA($V$1:AY$1),FALSE)="",AY27,IF(AY27="","",(AY27/VLOOKUP(TRUE,$V$2:$AY$80,COUNTA($V$1:AY$1),FALSE))*100))</f>
        <v>66.666666666666671</v>
      </c>
      <c r="AR27" s="644">
        <f>IF(BS27="","",BS27*VLOOKUP("UQ",IndexCalc[],3,FALSE))</f>
        <v>75</v>
      </c>
      <c r="AS27" s="641">
        <f>IF(BT27="","",BT27*VLOOKUP("Fneg",IndexCalc[],3,FALSE))</f>
        <v>50</v>
      </c>
      <c r="AT27" s="641">
        <f>IF(BU27="","",BU27*VLOOKUP("ABS",IndexCalc[],3,FALSE))</f>
        <v>60</v>
      </c>
      <c r="AU27" s="641">
        <f>IF(BV27="","",BV27*VLOOKUP("Cnrs",IndexCalc[],3,FALSE))</f>
        <v>75</v>
      </c>
      <c r="AV27" s="641">
        <f>IF(BO27="","",BO27*VLOOKUP("HEC",IndexCalc[],3,FALSE))</f>
        <v>50</v>
      </c>
      <c r="AW27" s="641">
        <f>IF(BP27="","",BP27*VLOOKUP("Aeres",IndexCalc[],3,FALSE))</f>
        <v>66.666666666666671</v>
      </c>
      <c r="AX27" s="641">
        <f>IF(BQ27="","",BQ27*VLOOKUP("Abdc",IndexCalc[],3,FALSE))</f>
        <v>75</v>
      </c>
      <c r="AY27" s="638">
        <f>IF(BR27="","",BR27*VLOOKUP("Vhb",IndexCalc[],3,FALSE))</f>
        <v>66.666666666666671</v>
      </c>
      <c r="AZ27" s="647">
        <v>1E-3</v>
      </c>
      <c r="BA27" s="648">
        <v>0.7</v>
      </c>
      <c r="BB27" s="652">
        <v>23</v>
      </c>
      <c r="BC27" s="647">
        <v>2.371</v>
      </c>
      <c r="BD27" s="647">
        <v>1.0409999999999999</v>
      </c>
      <c r="BE27" s="650">
        <v>1.0669999999999999</v>
      </c>
      <c r="BF27" s="651" t="s">
        <v>133</v>
      </c>
      <c r="BG27" s="652" t="s">
        <v>133</v>
      </c>
      <c r="BH27" s="652" t="s">
        <v>127</v>
      </c>
      <c r="BI27" s="652" t="s">
        <v>133</v>
      </c>
      <c r="BJ27" s="653" t="s">
        <v>298</v>
      </c>
      <c r="BK27" s="651">
        <v>2</v>
      </c>
      <c r="BL27" s="652">
        <v>3</v>
      </c>
      <c r="BM27" s="652">
        <v>3</v>
      </c>
      <c r="BN27" s="652">
        <v>2</v>
      </c>
      <c r="BO27" s="654">
        <v>2</v>
      </c>
      <c r="BP27" s="655">
        <v>2</v>
      </c>
      <c r="BQ27" s="656">
        <v>3</v>
      </c>
      <c r="BR27" s="655">
        <v>4</v>
      </c>
      <c r="BS27" s="655">
        <v>3</v>
      </c>
      <c r="BT27" s="655">
        <v>2</v>
      </c>
      <c r="BU27" s="655">
        <v>3</v>
      </c>
      <c r="BV27" s="657">
        <v>3</v>
      </c>
    </row>
    <row r="28" spans="1:74" x14ac:dyDescent="0.25">
      <c r="A28" s="634" t="s">
        <v>1387</v>
      </c>
      <c r="B28" s="635"/>
      <c r="C28" s="693" t="s">
        <v>510</v>
      </c>
      <c r="D28" s="635" t="s">
        <v>781</v>
      </c>
      <c r="E28" s="637">
        <f t="shared" si="0"/>
        <v>27</v>
      </c>
      <c r="F28" s="637">
        <f t="shared" si="1"/>
        <v>10</v>
      </c>
      <c r="G28" s="638">
        <f t="shared" si="2"/>
        <v>15.461362194306711</v>
      </c>
      <c r="H28" s="639" t="b">
        <f t="shared" si="3"/>
        <v>0</v>
      </c>
      <c r="I28" s="640">
        <f t="shared" si="4"/>
        <v>10000</v>
      </c>
      <c r="J28" s="640">
        <f t="shared" si="5"/>
        <v>10000</v>
      </c>
      <c r="K28" s="640">
        <f t="shared" si="6"/>
        <v>10000</v>
      </c>
      <c r="L28" s="640">
        <f t="shared" si="7"/>
        <v>10000</v>
      </c>
      <c r="M28" s="640">
        <f t="shared" si="8"/>
        <v>10000</v>
      </c>
      <c r="N28" s="640">
        <f t="shared" si="9"/>
        <v>10000</v>
      </c>
      <c r="O28" s="641" t="b">
        <f t="shared" si="10"/>
        <v>0</v>
      </c>
      <c r="P28" s="637">
        <f t="shared" si="11"/>
        <v>2</v>
      </c>
      <c r="Q28" s="637">
        <f t="shared" si="12"/>
        <v>8</v>
      </c>
      <c r="R28" s="642">
        <f t="shared" si="13"/>
        <v>59.197666426165995</v>
      </c>
      <c r="S28" s="641">
        <f t="shared" si="14"/>
        <v>47.640295921087713</v>
      </c>
      <c r="T28" s="641">
        <f t="shared" si="15"/>
        <v>62.087009052435562</v>
      </c>
      <c r="U28" s="639">
        <f t="shared" si="16"/>
        <v>62.349607241948448</v>
      </c>
      <c r="V28" s="638" t="b">
        <f t="shared" si="17"/>
        <v>0</v>
      </c>
      <c r="W28" s="643">
        <f t="shared" si="18"/>
        <v>59.197666426165995</v>
      </c>
      <c r="X28" s="644" t="str">
        <f t="shared" si="19"/>
        <v/>
      </c>
      <c r="Y28" s="644" t="str">
        <f t="shared" si="20"/>
        <v/>
      </c>
      <c r="Z28" s="644" t="str">
        <f t="shared" si="21"/>
        <v/>
      </c>
      <c r="AA28" s="644" t="str">
        <f t="shared" si="22"/>
        <v/>
      </c>
      <c r="AB28" s="644">
        <f t="shared" si="23"/>
        <v>24.516129032258068</v>
      </c>
      <c r="AC28" s="638">
        <f t="shared" si="24"/>
        <v>70.764462809917362</v>
      </c>
      <c r="AD28" s="641" t="str">
        <f t="shared" si="25"/>
        <v/>
      </c>
      <c r="AE28" s="641" t="str">
        <f t="shared" si="26"/>
        <v/>
      </c>
      <c r="AF28" s="641" t="str">
        <f t="shared" si="27"/>
        <v/>
      </c>
      <c r="AG28" s="641" t="str">
        <f t="shared" si="28"/>
        <v/>
      </c>
      <c r="AH28" s="641">
        <f t="shared" si="29"/>
        <v>61.5</v>
      </c>
      <c r="AI28" s="641">
        <f t="shared" si="30"/>
        <v>65.3</v>
      </c>
      <c r="AJ28" s="644">
        <f>IF(VLOOKUP(TRUE,$V$2:$AY$80,COUNTA($V$1:AR$1),FALSE)="",AR28,IF(AR28="","",(AR28/VLOOKUP(TRUE,$V$2:$AY$80,COUNTA($V$1:AR$1),FALSE))*100))</f>
        <v>50</v>
      </c>
      <c r="AK28" s="641">
        <f>IF(VLOOKUP(TRUE,$V$2:$AY$80,COUNTA($V$1:AS$1),FALSE)="",AS28,IF(AS28="","",(AS28/VLOOKUP(TRUE,$V$2:$AY$80,COUNTA($V$1:AS$1),FALSE))*100))</f>
        <v>75</v>
      </c>
      <c r="AL28" s="641">
        <f>IF(VLOOKUP(TRUE,$V$2:$AY$80,COUNTA($V$1:AT$1),FALSE)="",AT28,IF(AT28="","",(AT28/VLOOKUP(TRUE,$V$2:$AY$80,COUNTA($V$1:AT$1),FALSE))*100))</f>
        <v>60</v>
      </c>
      <c r="AM28" s="641">
        <f>IF(VLOOKUP(TRUE,$V$2:$AY$80,COUNTA($V$1:AU$1),FALSE)="",AU28,IF(AU28="","",(AU28/VLOOKUP(TRUE,$V$2:$AY$80,COUNTA($V$1:AU$1),FALSE))*100))</f>
        <v>50</v>
      </c>
      <c r="AN28" s="641">
        <f>IF(VLOOKUP(TRUE,$V$2:$AY$80,COUNTA($V$1:AV$1),FALSE)="",AV28,IF(AV28="","",(AV28/VLOOKUP(TRUE,$V$2:$AY$80,COUNTA($V$1:AV$1),FALSE))*100))</f>
        <v>53.362739086151123</v>
      </c>
      <c r="AO28" s="641">
        <f>IF(VLOOKUP(TRUE,$V$2:$AY$80,COUNTA($V$1:AW$1),FALSE)="",AW28,IF(AW28="","",(AW28/VLOOKUP(TRUE,$V$2:$AY$80,COUNTA($V$1:AW$1),FALSE))*100))</f>
        <v>66.666666666666671</v>
      </c>
      <c r="AP28" s="700">
        <f>IF(VLOOKUP(TRUE,$V$2:$AY$80,COUNTA($V$1:AX$1),FALSE)="",AX28,IF(AX28="","",(AX28/VLOOKUP(TRUE,$V$2:$AY$80,COUNTA($V$1:AX$1),FALSE))*100))</f>
        <v>75</v>
      </c>
      <c r="AQ28" s="638">
        <f>IF(VLOOKUP(TRUE,$V$2:$AY$80,COUNTA($V$1:AY$1),FALSE)="",AY28,IF(AY28="","",(AY28/VLOOKUP(TRUE,$V$2:$AY$80,COUNTA($V$1:AY$1),FALSE))*100))</f>
        <v>66.666666666666671</v>
      </c>
      <c r="AR28" s="644">
        <f>IF(BS28="","",BS28*VLOOKUP("UQ",IndexCalc[],3,FALSE))</f>
        <v>50</v>
      </c>
      <c r="AS28" s="641">
        <f>IF(BT28="","",BT28*VLOOKUP("Fneg",IndexCalc[],3,FALSE))</f>
        <v>75</v>
      </c>
      <c r="AT28" s="641">
        <f>IF(BU28="","",BU28*VLOOKUP("ABS",IndexCalc[],3,FALSE))</f>
        <v>60</v>
      </c>
      <c r="AU28" s="641">
        <f>IF(BV28="","",BV28*VLOOKUP("Cnrs",IndexCalc[],3,FALSE))</f>
        <v>50</v>
      </c>
      <c r="AV28" s="641">
        <f>IF(BO28="","",BO28*VLOOKUP("HEC",IndexCalc[],3,FALSE))</f>
        <v>53.362739086151123</v>
      </c>
      <c r="AW28" s="641">
        <f>IF(BP28="","",BP28*VLOOKUP("Aeres",IndexCalc[],3,FALSE))</f>
        <v>66.666666666666671</v>
      </c>
      <c r="AX28" s="641">
        <f>IF(BQ28="","",BQ28*VLOOKUP("Abdc",IndexCalc[],3,FALSE))</f>
        <v>75</v>
      </c>
      <c r="AY28" s="638">
        <f>IF(BR28="","",BR28*VLOOKUP("Vhb",IndexCalc[],3,FALSE))</f>
        <v>66.666666666666671</v>
      </c>
      <c r="AZ28" s="647"/>
      <c r="BA28" s="648"/>
      <c r="BB28" s="652"/>
      <c r="BC28" s="647"/>
      <c r="BD28" s="647">
        <v>1.0640000000000001</v>
      </c>
      <c r="BE28" s="701">
        <v>1.37</v>
      </c>
      <c r="BF28" s="651"/>
      <c r="BG28" s="652" t="s">
        <v>133</v>
      </c>
      <c r="BH28" s="702" t="s">
        <v>127</v>
      </c>
      <c r="BI28" s="652" t="s">
        <v>133</v>
      </c>
      <c r="BJ28" s="653" t="s">
        <v>298</v>
      </c>
      <c r="BK28" s="651">
        <v>3</v>
      </c>
      <c r="BL28" s="652">
        <v>2</v>
      </c>
      <c r="BM28" s="652">
        <v>3</v>
      </c>
      <c r="BN28" s="652">
        <v>3</v>
      </c>
      <c r="BO28" s="695">
        <v>2.1345095634460449</v>
      </c>
      <c r="BP28" s="655">
        <v>2</v>
      </c>
      <c r="BQ28" s="656">
        <v>3</v>
      </c>
      <c r="BR28" s="655">
        <v>4</v>
      </c>
      <c r="BS28" s="655">
        <v>2</v>
      </c>
      <c r="BT28" s="655">
        <v>3</v>
      </c>
      <c r="BU28" s="655">
        <v>3</v>
      </c>
      <c r="BV28" s="657">
        <v>2</v>
      </c>
    </row>
    <row r="29" spans="1:74" x14ac:dyDescent="0.25">
      <c r="A29" s="634" t="s">
        <v>491</v>
      </c>
      <c r="B29" s="635" t="s">
        <v>764</v>
      </c>
      <c r="C29" s="698" t="s">
        <v>233</v>
      </c>
      <c r="D29" s="635" t="s">
        <v>781</v>
      </c>
      <c r="E29" s="637">
        <f t="shared" si="0"/>
        <v>28</v>
      </c>
      <c r="F29" s="637">
        <f t="shared" si="1"/>
        <v>10</v>
      </c>
      <c r="G29" s="638">
        <f t="shared" si="2"/>
        <v>10.943331027961527</v>
      </c>
      <c r="H29" s="639" t="b">
        <f t="shared" si="3"/>
        <v>0</v>
      </c>
      <c r="I29" s="640">
        <f t="shared" si="4"/>
        <v>10000</v>
      </c>
      <c r="J29" s="640">
        <f t="shared" si="5"/>
        <v>10000</v>
      </c>
      <c r="K29" s="640">
        <f t="shared" si="6"/>
        <v>10000</v>
      </c>
      <c r="L29" s="640">
        <f t="shared" si="7"/>
        <v>10000</v>
      </c>
      <c r="M29" s="640">
        <f t="shared" si="8"/>
        <v>10000</v>
      </c>
      <c r="N29" s="640">
        <f t="shared" si="9"/>
        <v>10000</v>
      </c>
      <c r="O29" s="641" t="b">
        <f t="shared" si="10"/>
        <v>0</v>
      </c>
      <c r="P29" s="637">
        <f t="shared" si="11"/>
        <v>2</v>
      </c>
      <c r="Q29" s="637">
        <f t="shared" si="12"/>
        <v>8</v>
      </c>
      <c r="R29" s="642">
        <f t="shared" si="13"/>
        <v>59.15006791839636</v>
      </c>
      <c r="S29" s="641">
        <f t="shared" si="14"/>
        <v>49.083672925315163</v>
      </c>
      <c r="T29" s="641">
        <f t="shared" si="15"/>
        <v>61.666666666666671</v>
      </c>
      <c r="U29" s="639">
        <f t="shared" si="16"/>
        <v>60.993333333333325</v>
      </c>
      <c r="V29" s="638" t="b">
        <f t="shared" si="17"/>
        <v>0</v>
      </c>
      <c r="W29" s="643">
        <f t="shared" si="18"/>
        <v>59.15006791839636</v>
      </c>
      <c r="X29" s="644">
        <f t="shared" si="19"/>
        <v>18.181818181818183</v>
      </c>
      <c r="Y29" s="644">
        <f t="shared" si="20"/>
        <v>82.608695652173907</v>
      </c>
      <c r="Z29" s="644" t="str">
        <f t="shared" si="21"/>
        <v/>
      </c>
      <c r="AA29" s="644">
        <f t="shared" si="22"/>
        <v>51.620294599018003</v>
      </c>
      <c r="AB29" s="644">
        <f t="shared" si="23"/>
        <v>51.059907834101395</v>
      </c>
      <c r="AC29" s="638">
        <f t="shared" si="24"/>
        <v>47.107438016528931</v>
      </c>
      <c r="AD29" s="641">
        <f t="shared" si="25"/>
        <v>41</v>
      </c>
      <c r="AE29" s="641">
        <f t="shared" si="26"/>
        <v>87.1</v>
      </c>
      <c r="AF29" s="641" t="str">
        <f t="shared" si="27"/>
        <v/>
      </c>
      <c r="AG29" s="641">
        <f t="shared" si="28"/>
        <v>10.199999999999999</v>
      </c>
      <c r="AH29" s="641">
        <f t="shared" si="29"/>
        <v>78.2</v>
      </c>
      <c r="AI29" s="641">
        <f t="shared" si="30"/>
        <v>38.4</v>
      </c>
      <c r="AJ29" s="644">
        <f>IF(VLOOKUP(TRUE,$V$2:$AY$80,COUNTA($V$1:AR$1),FALSE)="",AR29,IF(AR29="","",(AR29/VLOOKUP(TRUE,$V$2:$AY$80,COUNTA($V$1:AR$1),FALSE))*100))</f>
        <v>50</v>
      </c>
      <c r="AK29" s="641">
        <f>IF(VLOOKUP(TRUE,$V$2:$AY$80,COUNTA($V$1:AS$1),FALSE)="",AS29,IF(AS29="","",(AS29/VLOOKUP(TRUE,$V$2:$AY$80,COUNTA($V$1:AS$1),FALSE))*100))</f>
        <v>50</v>
      </c>
      <c r="AL29" s="641">
        <f>IF(VLOOKUP(TRUE,$V$2:$AY$80,COUNTA($V$1:AT$1),FALSE)="",AT29,IF(AT29="","",(AT29/VLOOKUP(TRUE,$V$2:$AY$80,COUNTA($V$1:AT$1),FALSE))*100))</f>
        <v>60</v>
      </c>
      <c r="AM29" s="641">
        <f>IF(VLOOKUP(TRUE,$V$2:$AY$80,COUNTA($V$1:AU$1),FALSE)="",AU29,IF(AU29="","",(AU29/VLOOKUP(TRUE,$V$2:$AY$80,COUNTA($V$1:AU$1),FALSE))*100))</f>
        <v>50</v>
      </c>
      <c r="AN29" s="641">
        <f>IF(VLOOKUP(TRUE,$V$2:$AY$80,COUNTA($V$1:AV$1),FALSE)="",AV29,IF(AV29="","",(AV29/VLOOKUP(TRUE,$V$2:$AY$80,COUNTA($V$1:AV$1),FALSE))*100))</f>
        <v>75</v>
      </c>
      <c r="AO29" s="641">
        <f>IF(VLOOKUP(TRUE,$V$2:$AY$80,COUNTA($V$1:AW$1),FALSE)="",AW29,IF(AW29="","",(AW29/VLOOKUP(TRUE,$V$2:$AY$80,COUNTA($V$1:AW$1),FALSE))*100))</f>
        <v>66.666666666666671</v>
      </c>
      <c r="AP29" s="641">
        <f>IF(VLOOKUP(TRUE,$V$2:$AY$80,COUNTA($V$1:AX$1),FALSE)="",AX29,IF(AX29="","",(AX29/VLOOKUP(TRUE,$V$2:$AY$80,COUNTA($V$1:AX$1),FALSE))*100))</f>
        <v>75</v>
      </c>
      <c r="AQ29" s="638">
        <f>IF(VLOOKUP(TRUE,$V$2:$AY$80,COUNTA($V$1:AY$1),FALSE)="",AY29,IF(AY29="","",(AY29/VLOOKUP(TRUE,$V$2:$AY$80,COUNTA($V$1:AY$1),FALSE))*100))</f>
        <v>66.666666666666671</v>
      </c>
      <c r="AR29" s="644">
        <f>IF(BS29="","",BS29*VLOOKUP("UQ",IndexCalc[],3,FALSE))</f>
        <v>50</v>
      </c>
      <c r="AS29" s="641">
        <f>IF(BT29="","",BT29*VLOOKUP("Fneg",IndexCalc[],3,FALSE))</f>
        <v>50</v>
      </c>
      <c r="AT29" s="641">
        <f>IF(BU29="","",BU29*VLOOKUP("ABS",IndexCalc[],3,FALSE))</f>
        <v>60</v>
      </c>
      <c r="AU29" s="641">
        <f>IF(BV29="","",BV29*VLOOKUP("Cnrs",IndexCalc[],3,FALSE))</f>
        <v>50</v>
      </c>
      <c r="AV29" s="641">
        <f>IF(BO29="","",BO29*VLOOKUP("HEC",IndexCalc[],3,FALSE))</f>
        <v>75</v>
      </c>
      <c r="AW29" s="641">
        <f>IF(BP29="","",BP29*VLOOKUP("Aeres",IndexCalc[],3,FALSE))</f>
        <v>66.666666666666671</v>
      </c>
      <c r="AX29" s="641">
        <f>IF(BQ29="","",BQ29*VLOOKUP("Abdc",IndexCalc[],3,FALSE))</f>
        <v>75</v>
      </c>
      <c r="AY29" s="638">
        <f>IF(BR29="","",BR29*VLOOKUP("Vhb",IndexCalc[],3,FALSE))</f>
        <v>66.666666666666671</v>
      </c>
      <c r="AZ29" s="647">
        <v>2E-3</v>
      </c>
      <c r="BA29" s="648">
        <v>1.9</v>
      </c>
      <c r="BB29" s="699"/>
      <c r="BC29" s="647">
        <v>1.577</v>
      </c>
      <c r="BD29" s="647">
        <v>2.2160000000000002</v>
      </c>
      <c r="BE29" s="650">
        <v>0.91200000000000003</v>
      </c>
      <c r="BF29" s="651" t="s">
        <v>134</v>
      </c>
      <c r="BG29" s="652" t="s">
        <v>133</v>
      </c>
      <c r="BH29" s="652" t="s">
        <v>127</v>
      </c>
      <c r="BI29" s="652" t="s">
        <v>133</v>
      </c>
      <c r="BJ29" s="653" t="s">
        <v>278</v>
      </c>
      <c r="BK29" s="651">
        <v>3</v>
      </c>
      <c r="BL29" s="652">
        <v>3</v>
      </c>
      <c r="BM29" s="652">
        <v>3</v>
      </c>
      <c r="BN29" s="652">
        <v>3</v>
      </c>
      <c r="BO29" s="654">
        <v>3</v>
      </c>
      <c r="BP29" s="655">
        <v>2</v>
      </c>
      <c r="BQ29" s="656">
        <v>3</v>
      </c>
      <c r="BR29" s="655">
        <v>4</v>
      </c>
      <c r="BS29" s="655">
        <v>2</v>
      </c>
      <c r="BT29" s="655">
        <v>2</v>
      </c>
      <c r="BU29" s="655">
        <v>3</v>
      </c>
      <c r="BV29" s="657">
        <v>2</v>
      </c>
    </row>
    <row r="30" spans="1:74" x14ac:dyDescent="0.25">
      <c r="A30" s="634" t="s">
        <v>1391</v>
      </c>
      <c r="B30" s="635" t="s">
        <v>1448</v>
      </c>
      <c r="C30" s="693" t="s">
        <v>1014</v>
      </c>
      <c r="D30" s="635" t="s">
        <v>781</v>
      </c>
      <c r="E30" s="652">
        <f t="shared" si="0"/>
        <v>29</v>
      </c>
      <c r="F30" s="637">
        <f t="shared" si="1"/>
        <v>10</v>
      </c>
      <c r="G30" s="638">
        <f t="shared" si="2"/>
        <v>14.618464851285278</v>
      </c>
      <c r="H30" s="639" t="b">
        <f t="shared" si="3"/>
        <v>0</v>
      </c>
      <c r="I30" s="640">
        <f t="shared" si="4"/>
        <v>10000</v>
      </c>
      <c r="J30" s="640">
        <f t="shared" si="5"/>
        <v>10000</v>
      </c>
      <c r="K30" s="640">
        <f t="shared" si="6"/>
        <v>10000</v>
      </c>
      <c r="L30" s="640">
        <f t="shared" si="7"/>
        <v>10000</v>
      </c>
      <c r="M30" s="640">
        <f t="shared" si="8"/>
        <v>10000</v>
      </c>
      <c r="N30" s="640">
        <f t="shared" si="9"/>
        <v>10000</v>
      </c>
      <c r="O30" s="641" t="b">
        <f t="shared" si="10"/>
        <v>0</v>
      </c>
      <c r="P30" s="637">
        <f t="shared" si="11"/>
        <v>2</v>
      </c>
      <c r="Q30" s="637">
        <f t="shared" si="12"/>
        <v>8</v>
      </c>
      <c r="R30" s="642">
        <f t="shared" si="13"/>
        <v>56.56686580652913</v>
      </c>
      <c r="S30" s="641">
        <f t="shared" si="14"/>
        <v>43.743962569779207</v>
      </c>
      <c r="T30" s="641">
        <f t="shared" si="15"/>
        <v>59.772591615716621</v>
      </c>
      <c r="U30" s="639">
        <f t="shared" si="16"/>
        <v>58.188073292573293</v>
      </c>
      <c r="V30" s="638" t="b">
        <f t="shared" si="17"/>
        <v>0</v>
      </c>
      <c r="W30" s="643">
        <f t="shared" si="18"/>
        <v>56.56686580652913</v>
      </c>
      <c r="X30" s="651" t="str">
        <f t="shared" si="19"/>
        <v/>
      </c>
      <c r="Y30" s="651" t="str">
        <f t="shared" si="20"/>
        <v/>
      </c>
      <c r="Z30" s="651" t="str">
        <f t="shared" si="21"/>
        <v/>
      </c>
      <c r="AA30" s="651" t="str">
        <f t="shared" si="22"/>
        <v/>
      </c>
      <c r="AB30" s="660">
        <f t="shared" si="23"/>
        <v>52.143368303501113</v>
      </c>
      <c r="AC30" s="694">
        <f t="shared" si="24"/>
        <v>35.344556836057301</v>
      </c>
      <c r="AD30" s="652" t="str">
        <f t="shared" si="25"/>
        <v/>
      </c>
      <c r="AE30" s="652" t="str">
        <f t="shared" si="26"/>
        <v/>
      </c>
      <c r="AF30" s="652" t="str">
        <f t="shared" si="27"/>
        <v/>
      </c>
      <c r="AG30" s="652" t="str">
        <f t="shared" si="28"/>
        <v/>
      </c>
      <c r="AH30" s="652">
        <f t="shared" si="29"/>
        <v>79.400000000000006</v>
      </c>
      <c r="AI30" s="652">
        <f t="shared" si="30"/>
        <v>24.3</v>
      </c>
      <c r="AJ30" s="651">
        <f>IF(VLOOKUP(TRUE,$V$2:$AY$80,COUNTA($V$1:AR$1),FALSE)="",AR30,IF(AR30="","",(AR30/VLOOKUP(TRUE,$V$2:$AY$80,COUNTA($V$1:AR$1),FALSE))*100))</f>
        <v>50</v>
      </c>
      <c r="AK30" s="652">
        <f>IF(VLOOKUP(TRUE,$V$2:$AY$80,COUNTA($V$1:AS$1),FALSE)="",AS30,IF(AS30="","",(AS30/VLOOKUP(TRUE,$V$2:$AY$80,COUNTA($V$1:AS$1),FALSE))*100))</f>
        <v>50</v>
      </c>
      <c r="AL30" s="652">
        <f>IF(VLOOKUP(TRUE,$V$2:$AY$80,COUNTA($V$1:AT$1),FALSE)="",AT30,IF(AT30="","",(AT30/VLOOKUP(TRUE,$V$2:$AY$80,COUNTA($V$1:AT$1),FALSE))*100))</f>
        <v>60</v>
      </c>
      <c r="AM30" s="652">
        <f>IF(VLOOKUP(TRUE,$V$2:$AY$80,COUNTA($V$1:AU$1),FALSE)="",AU30,IF(AU30="","",(AU30/VLOOKUP(TRUE,$V$2:$AY$80,COUNTA($V$1:AU$1),FALSE))*100))</f>
        <v>75</v>
      </c>
      <c r="AN30" s="652">
        <f>IF(VLOOKUP(TRUE,$V$2:$AY$80,COUNTA($V$1:AV$1),FALSE)="",AV30,IF(AV30="","",(AV30/VLOOKUP(TRUE,$V$2:$AY$80,COUNTA($V$1:AV$1),FALSE))*100))</f>
        <v>34.847399592399597</v>
      </c>
      <c r="AO30" s="652">
        <f>IF(VLOOKUP(TRUE,$V$2:$AY$80,COUNTA($V$1:AW$1),FALSE)="",AW30,IF(AW30="","",(AW30/VLOOKUP(TRUE,$V$2:$AY$80,COUNTA($V$1:AW$1),FALSE))*100))</f>
        <v>66.666666666666671</v>
      </c>
      <c r="AP30" s="652">
        <f>IF(VLOOKUP(TRUE,$V$2:$AY$80,COUNTA($V$1:AX$1),FALSE)="",AX30,IF(AX30="","",(AX30/VLOOKUP(TRUE,$V$2:$AY$80,COUNTA($V$1:AX$1),FALSE))*100))</f>
        <v>75</v>
      </c>
      <c r="AQ30" s="653">
        <f>IF(VLOOKUP(TRUE,$V$2:$AY$80,COUNTA($V$1:AY$1),FALSE)="",AY30,IF(AY30="","",(AY30/VLOOKUP(TRUE,$V$2:$AY$80,COUNTA($V$1:AY$1),FALSE))*100))</f>
        <v>66.666666666666671</v>
      </c>
      <c r="AR30" s="644">
        <f>IF(BS30="","",BS30*VLOOKUP("UQ",IndexCalc[],3,FALSE))</f>
        <v>50</v>
      </c>
      <c r="AS30" s="641">
        <f>IF(BT30="","",BT30*VLOOKUP("Fneg",IndexCalc[],3,FALSE))</f>
        <v>50</v>
      </c>
      <c r="AT30" s="641">
        <f>IF(BU30="","",BU30*VLOOKUP("ABS",IndexCalc[],3,FALSE))</f>
        <v>60</v>
      </c>
      <c r="AU30" s="641">
        <f>IF(BV30="","",BV30*VLOOKUP("Cnrs",IndexCalc[],3,FALSE))</f>
        <v>75</v>
      </c>
      <c r="AV30" s="641">
        <f>IF(BO30="","",BO30*VLOOKUP("HEC",IndexCalc[],3,FALSE))</f>
        <v>34.847399592399597</v>
      </c>
      <c r="AW30" s="641">
        <f>IF(BP30="","",BP30*VLOOKUP("Aeres",IndexCalc[],3,FALSE))</f>
        <v>66.666666666666671</v>
      </c>
      <c r="AX30" s="641">
        <f>IF(BQ30="","",BQ30*VLOOKUP("Abdc",IndexCalc[],3,FALSE))</f>
        <v>75</v>
      </c>
      <c r="AY30" s="638">
        <f>IF(BR30="","",BR30*VLOOKUP("Vhb",IndexCalc[],3,FALSE))</f>
        <v>66.666666666666671</v>
      </c>
      <c r="AZ30" s="652"/>
      <c r="BA30" s="652"/>
      <c r="BB30" s="652"/>
      <c r="BC30" s="652"/>
      <c r="BD30" s="703">
        <v>2.2630221843719482</v>
      </c>
      <c r="BE30" s="704">
        <v>0.68427062034606934</v>
      </c>
      <c r="BF30" s="651"/>
      <c r="BG30" s="652" t="s">
        <v>133</v>
      </c>
      <c r="BH30" s="652" t="s">
        <v>127</v>
      </c>
      <c r="BI30" s="652" t="s">
        <v>133</v>
      </c>
      <c r="BJ30" s="653" t="s">
        <v>298</v>
      </c>
      <c r="BK30" s="651">
        <v>3</v>
      </c>
      <c r="BL30" s="652">
        <v>3</v>
      </c>
      <c r="BM30" s="652">
        <v>3</v>
      </c>
      <c r="BN30" s="652">
        <v>2</v>
      </c>
      <c r="BO30" s="695">
        <v>1.3938959836959839</v>
      </c>
      <c r="BP30" s="655">
        <v>2</v>
      </c>
      <c r="BQ30" s="656">
        <v>3</v>
      </c>
      <c r="BR30" s="655">
        <v>4</v>
      </c>
      <c r="BS30" s="655">
        <v>2</v>
      </c>
      <c r="BT30" s="655">
        <v>2</v>
      </c>
      <c r="BU30" s="655">
        <v>3</v>
      </c>
      <c r="BV30" s="657">
        <v>3</v>
      </c>
    </row>
    <row r="31" spans="1:74" x14ac:dyDescent="0.25">
      <c r="A31" s="634" t="s">
        <v>477</v>
      </c>
      <c r="B31" s="635" t="s">
        <v>751</v>
      </c>
      <c r="C31" s="661" t="s">
        <v>181</v>
      </c>
      <c r="D31" s="635" t="s">
        <v>781</v>
      </c>
      <c r="E31" s="637">
        <f t="shared" si="0"/>
        <v>30</v>
      </c>
      <c r="F31" s="637">
        <f t="shared" si="1"/>
        <v>10</v>
      </c>
      <c r="G31" s="638">
        <f t="shared" si="2"/>
        <v>12.924796969993631</v>
      </c>
      <c r="H31" s="639" t="b">
        <f t="shared" si="3"/>
        <v>0</v>
      </c>
      <c r="I31" s="640">
        <f t="shared" si="4"/>
        <v>10000</v>
      </c>
      <c r="J31" s="640">
        <f t="shared" si="5"/>
        <v>10000</v>
      </c>
      <c r="K31" s="640">
        <f t="shared" si="6"/>
        <v>10000</v>
      </c>
      <c r="L31" s="640">
        <f t="shared" si="7"/>
        <v>10000</v>
      </c>
      <c r="M31" s="640">
        <f t="shared" si="8"/>
        <v>10000</v>
      </c>
      <c r="N31" s="640">
        <f t="shared" si="9"/>
        <v>10000</v>
      </c>
      <c r="O31" s="641" t="b">
        <f t="shared" si="10"/>
        <v>0</v>
      </c>
      <c r="P31" s="637">
        <f t="shared" si="11"/>
        <v>2</v>
      </c>
      <c r="Q31" s="637">
        <f t="shared" si="12"/>
        <v>8</v>
      </c>
      <c r="R31" s="642">
        <f t="shared" si="13"/>
        <v>55.843997156313876</v>
      </c>
      <c r="S31" s="641">
        <f t="shared" si="14"/>
        <v>55.053319114902692</v>
      </c>
      <c r="T31" s="641">
        <f t="shared" si="15"/>
        <v>56.041666666666671</v>
      </c>
      <c r="U31" s="639">
        <f t="shared" si="16"/>
        <v>58.793333333333329</v>
      </c>
      <c r="V31" s="638" t="b">
        <f t="shared" si="17"/>
        <v>0</v>
      </c>
      <c r="W31" s="643">
        <f t="shared" si="18"/>
        <v>55.843997156313876</v>
      </c>
      <c r="X31" s="644">
        <f t="shared" si="19"/>
        <v>18.181818181818183</v>
      </c>
      <c r="Y31" s="644">
        <f t="shared" si="20"/>
        <v>30.434782608695656</v>
      </c>
      <c r="Z31" s="644">
        <f t="shared" si="21"/>
        <v>92.307692307692307</v>
      </c>
      <c r="AA31" s="644">
        <f t="shared" si="22"/>
        <v>98.363338788870692</v>
      </c>
      <c r="AB31" s="644">
        <f t="shared" si="23"/>
        <v>39.032258064516128</v>
      </c>
      <c r="AC31" s="638">
        <f t="shared" si="24"/>
        <v>71.074380165289256</v>
      </c>
      <c r="AD31" s="641">
        <f t="shared" si="25"/>
        <v>41</v>
      </c>
      <c r="AE31" s="641">
        <f t="shared" si="26"/>
        <v>43.5</v>
      </c>
      <c r="AF31" s="641">
        <f t="shared" si="27"/>
        <v>70.5</v>
      </c>
      <c r="AG31" s="641">
        <f t="shared" si="28"/>
        <v>51.2</v>
      </c>
      <c r="AH31" s="641">
        <f t="shared" si="29"/>
        <v>73</v>
      </c>
      <c r="AI31" s="641">
        <f t="shared" si="30"/>
        <v>66.600000000000009</v>
      </c>
      <c r="AJ31" s="644">
        <f>IF(VLOOKUP(TRUE,$V$2:$AY$80,COUNTA($V$1:AR$1),FALSE)="",AR31,IF(AR31="","",(AR31/VLOOKUP(TRUE,$V$2:$AY$80,COUNTA($V$1:AR$1),FALSE))*100))</f>
        <v>50</v>
      </c>
      <c r="AK31" s="641">
        <f>IF(VLOOKUP(TRUE,$V$2:$AY$80,COUNTA($V$1:AS$1),FALSE)="",AS31,IF(AS31="","",(AS31/VLOOKUP(TRUE,$V$2:$AY$80,COUNTA($V$1:AS$1),FALSE))*100))</f>
        <v>50</v>
      </c>
      <c r="AL31" s="641">
        <f>IF(VLOOKUP(TRUE,$V$2:$AY$80,COUNTA($V$1:AT$1),FALSE)="",AT31,IF(AT31="","",(AT31/VLOOKUP(TRUE,$V$2:$AY$80,COUNTA($V$1:AT$1),FALSE))*100))</f>
        <v>40</v>
      </c>
      <c r="AM31" s="641">
        <f>IF(VLOOKUP(TRUE,$V$2:$AY$80,COUNTA($V$1:AU$1),FALSE)="",AU31,IF(AU31="","",(AU31/VLOOKUP(TRUE,$V$2:$AY$80,COUNTA($V$1:AU$1),FALSE))*100))</f>
        <v>50</v>
      </c>
      <c r="AN31" s="641">
        <f>IF(VLOOKUP(TRUE,$V$2:$AY$80,COUNTA($V$1:AV$1),FALSE)="",AV31,IF(AV31="","",(AV31/VLOOKUP(TRUE,$V$2:$AY$80,COUNTA($V$1:AV$1),FALSE))*100))</f>
        <v>50</v>
      </c>
      <c r="AO31" s="641">
        <f>IF(VLOOKUP(TRUE,$V$2:$AY$80,COUNTA($V$1:AW$1),FALSE)="",AW31,IF(AW31="","",(AW31/VLOOKUP(TRUE,$V$2:$AY$80,COUNTA($V$1:AW$1),FALSE))*100))</f>
        <v>66.666666666666671</v>
      </c>
      <c r="AP31" s="641">
        <f>IF(VLOOKUP(TRUE,$V$2:$AY$80,COUNTA($V$1:AX$1),FALSE)="",AX31,IF(AX31="","",(AX31/VLOOKUP(TRUE,$V$2:$AY$80,COUNTA($V$1:AX$1),FALSE))*100))</f>
        <v>75</v>
      </c>
      <c r="AQ31" s="638">
        <f>IF(VLOOKUP(TRUE,$V$2:$AY$80,COUNTA($V$1:AY$1),FALSE)="",AY31,IF(AY31="","",(AY31/VLOOKUP(TRUE,$V$2:$AY$80,COUNTA($V$1:AY$1),FALSE))*100))</f>
        <v>66.666666666666671</v>
      </c>
      <c r="AR31" s="644">
        <f>IF(BS31="","",BS31*VLOOKUP("UQ",IndexCalc[],3,FALSE))</f>
        <v>50</v>
      </c>
      <c r="AS31" s="641">
        <f>IF(BT31="","",BT31*VLOOKUP("Fneg",IndexCalc[],3,FALSE))</f>
        <v>50</v>
      </c>
      <c r="AT31" s="641">
        <f>IF(BU31="","",BU31*VLOOKUP("ABS",IndexCalc[],3,FALSE))</f>
        <v>40</v>
      </c>
      <c r="AU31" s="641">
        <f>IF(BV31="","",BV31*VLOOKUP("Cnrs",IndexCalc[],3,FALSE))</f>
        <v>50</v>
      </c>
      <c r="AV31" s="641">
        <f>IF(BO31="","",BO31*VLOOKUP("HEC",IndexCalc[],3,FALSE))</f>
        <v>50</v>
      </c>
      <c r="AW31" s="641">
        <f>IF(BP31="","",BP31*VLOOKUP("Aeres",IndexCalc[],3,FALSE))</f>
        <v>66.666666666666671</v>
      </c>
      <c r="AX31" s="641">
        <f>IF(BQ31="","",BQ31*VLOOKUP("Abdc",IndexCalc[],3,FALSE))</f>
        <v>75</v>
      </c>
      <c r="AY31" s="638">
        <f>IF(BR31="","",BR31*VLOOKUP("Vhb",IndexCalc[],3,FALSE))</f>
        <v>66.666666666666671</v>
      </c>
      <c r="AZ31" s="647">
        <v>2E-3</v>
      </c>
      <c r="BA31" s="648">
        <v>0.7</v>
      </c>
      <c r="BB31" s="652">
        <v>36</v>
      </c>
      <c r="BC31" s="647">
        <v>3.0049999999999999</v>
      </c>
      <c r="BD31" s="647">
        <v>1.694</v>
      </c>
      <c r="BE31" s="650">
        <v>1.3759999999999999</v>
      </c>
      <c r="BF31" s="651" t="s">
        <v>133</v>
      </c>
      <c r="BG31" s="652" t="s">
        <v>133</v>
      </c>
      <c r="BH31" s="652" t="s">
        <v>127</v>
      </c>
      <c r="BI31" s="652" t="s">
        <v>133</v>
      </c>
      <c r="BJ31" s="653" t="s">
        <v>298</v>
      </c>
      <c r="BK31" s="651">
        <v>3</v>
      </c>
      <c r="BL31" s="652">
        <v>3</v>
      </c>
      <c r="BM31" s="652">
        <v>2</v>
      </c>
      <c r="BN31" s="652">
        <v>3</v>
      </c>
      <c r="BO31" s="654">
        <v>2</v>
      </c>
      <c r="BP31" s="655">
        <v>2</v>
      </c>
      <c r="BQ31" s="656">
        <v>3</v>
      </c>
      <c r="BR31" s="655">
        <v>4</v>
      </c>
      <c r="BS31" s="655">
        <v>2</v>
      </c>
      <c r="BT31" s="655">
        <v>2</v>
      </c>
      <c r="BU31" s="655">
        <v>2</v>
      </c>
      <c r="BV31" s="657">
        <v>2</v>
      </c>
    </row>
    <row r="32" spans="1:74" x14ac:dyDescent="0.25">
      <c r="A32" s="634" t="s">
        <v>481</v>
      </c>
      <c r="B32" s="635" t="s">
        <v>755</v>
      </c>
      <c r="C32" s="705" t="s">
        <v>210</v>
      </c>
      <c r="D32" s="635" t="s">
        <v>781</v>
      </c>
      <c r="E32" s="637">
        <f t="shared" si="0"/>
        <v>31</v>
      </c>
      <c r="F32" s="637">
        <f t="shared" si="1"/>
        <v>10</v>
      </c>
      <c r="G32" s="638">
        <f t="shared" si="2"/>
        <v>30.145214328257399</v>
      </c>
      <c r="H32" s="639" t="b">
        <f t="shared" si="3"/>
        <v>0</v>
      </c>
      <c r="I32" s="640">
        <f t="shared" si="4"/>
        <v>10000</v>
      </c>
      <c r="J32" s="640">
        <f t="shared" si="5"/>
        <v>10000</v>
      </c>
      <c r="K32" s="640">
        <f t="shared" si="6"/>
        <v>10000</v>
      </c>
      <c r="L32" s="640">
        <f t="shared" si="7"/>
        <v>10000</v>
      </c>
      <c r="M32" s="640">
        <f t="shared" si="8"/>
        <v>10000</v>
      </c>
      <c r="N32" s="640">
        <f t="shared" si="9"/>
        <v>10000</v>
      </c>
      <c r="O32" s="641" t="b">
        <f t="shared" si="10"/>
        <v>0</v>
      </c>
      <c r="P32" s="637">
        <f t="shared" si="11"/>
        <v>2</v>
      </c>
      <c r="Q32" s="637">
        <f t="shared" si="12"/>
        <v>8</v>
      </c>
      <c r="R32" s="642">
        <f t="shared" si="13"/>
        <v>55.766897000383857</v>
      </c>
      <c r="S32" s="641">
        <f t="shared" si="14"/>
        <v>81.728110599078349</v>
      </c>
      <c r="T32" s="641">
        <f t="shared" si="15"/>
        <v>49.276593600710235</v>
      </c>
      <c r="U32" s="639">
        <f t="shared" si="16"/>
        <v>57.741274880568184</v>
      </c>
      <c r="V32" s="638" t="b">
        <f t="shared" si="17"/>
        <v>0</v>
      </c>
      <c r="W32" s="643">
        <f t="shared" si="18"/>
        <v>55.766897000383857</v>
      </c>
      <c r="X32" s="644">
        <f t="shared" si="19"/>
        <v>18.181818181818183</v>
      </c>
      <c r="Y32" s="644">
        <f t="shared" si="20"/>
        <v>52.173913043478258</v>
      </c>
      <c r="Z32" s="644">
        <f t="shared" si="21"/>
        <v>89.743589743589752</v>
      </c>
      <c r="AA32" s="644">
        <f t="shared" si="22"/>
        <v>100</v>
      </c>
      <c r="AB32" s="644">
        <f t="shared" si="23"/>
        <v>63.456221198156683</v>
      </c>
      <c r="AC32" s="638">
        <f t="shared" si="24"/>
        <v>100</v>
      </c>
      <c r="AD32" s="641">
        <f t="shared" si="25"/>
        <v>41</v>
      </c>
      <c r="AE32" s="641">
        <f t="shared" si="26"/>
        <v>69.199999999999989</v>
      </c>
      <c r="AF32" s="641">
        <f t="shared" si="27"/>
        <v>68.600000000000009</v>
      </c>
      <c r="AG32" s="641">
        <f t="shared" si="28"/>
        <v>79.400000000000006</v>
      </c>
      <c r="AH32" s="641">
        <f t="shared" si="29"/>
        <v>85.8</v>
      </c>
      <c r="AI32" s="641">
        <f t="shared" si="30"/>
        <v>97.399999999999991</v>
      </c>
      <c r="AJ32" s="644">
        <f>IF(VLOOKUP(TRUE,$V$2:$AY$80,COUNTA($V$1:AR$1),FALSE)="",AR32,IF(AR32="","",(AR32/VLOOKUP(TRUE,$V$2:$AY$80,COUNTA($V$1:AR$1),FALSE))*100))</f>
        <v>25</v>
      </c>
      <c r="AK32" s="641">
        <f>IF(VLOOKUP(TRUE,$V$2:$AY$80,COUNTA($V$1:AS$1),FALSE)="",AS32,IF(AS32="","",(AS32/VLOOKUP(TRUE,$V$2:$AY$80,COUNTA($V$1:AS$1),FALSE))*100))</f>
        <v>29.535043239593506</v>
      </c>
      <c r="AL32" s="641">
        <f>IF(VLOOKUP(TRUE,$V$2:$AY$80,COUNTA($V$1:AT$1),FALSE)="",AT32,IF(AT32="","",(AT32/VLOOKUP(TRUE,$V$2:$AY$80,COUNTA($V$1:AT$1),FALSE))*100))</f>
        <v>20</v>
      </c>
      <c r="AM32" s="641">
        <f>IF(VLOOKUP(TRUE,$V$2:$AY$80,COUNTA($V$1:AU$1),FALSE)="",AU32,IF(AU32="","",(AU32/VLOOKUP(TRUE,$V$2:$AY$80,COUNTA($V$1:AU$1),FALSE))*100))</f>
        <v>28.011038899421692</v>
      </c>
      <c r="AN32" s="641">
        <f>IF(VLOOKUP(TRUE,$V$2:$AY$80,COUNTA($V$1:AV$1),FALSE)="",AV32,IF(AV32="","",(AV32/VLOOKUP(TRUE,$V$2:$AY$80,COUNTA($V$1:AV$1),FALSE))*100))</f>
        <v>50</v>
      </c>
      <c r="AO32" s="641">
        <f>IF(VLOOKUP(TRUE,$V$2:$AY$80,COUNTA($V$1:AW$1),FALSE)="",AW32,IF(AW32="","",(AW32/VLOOKUP(TRUE,$V$2:$AY$80,COUNTA($V$1:AW$1),FALSE))*100))</f>
        <v>100</v>
      </c>
      <c r="AP32" s="641">
        <f>IF(VLOOKUP(TRUE,$V$2:$AY$80,COUNTA($V$1:AX$1),FALSE)="",AX32,IF(AX32="","",(AX32/VLOOKUP(TRUE,$V$2:$AY$80,COUNTA($V$1:AX$1),FALSE))*100))</f>
        <v>75</v>
      </c>
      <c r="AQ32" s="638">
        <f>IF(VLOOKUP(TRUE,$V$2:$AY$80,COUNTA($V$1:AY$1),FALSE)="",AY32,IF(AY32="","",(AY32/VLOOKUP(TRUE,$V$2:$AY$80,COUNTA($V$1:AY$1),FALSE))*100))</f>
        <v>66.666666666666671</v>
      </c>
      <c r="AR32" s="644">
        <f>IF(BS32="","",BS32*VLOOKUP("UQ",IndexCalc[],3,FALSE))</f>
        <v>25</v>
      </c>
      <c r="AS32" s="641">
        <f>IF(BT32="","",BT32*VLOOKUP("Fneg",IndexCalc[],3,FALSE))</f>
        <v>29.535043239593506</v>
      </c>
      <c r="AT32" s="641">
        <f>IF(BU32="","",BU32*VLOOKUP("ABS",IndexCalc[],3,FALSE))</f>
        <v>20</v>
      </c>
      <c r="AU32" s="641">
        <f>IF(BV32="","",BV32*VLOOKUP("Cnrs",IndexCalc[],3,FALSE))</f>
        <v>28.011038899421692</v>
      </c>
      <c r="AV32" s="641">
        <f>IF(BO32="","",BO32*VLOOKUP("HEC",IndexCalc[],3,FALSE))</f>
        <v>50</v>
      </c>
      <c r="AW32" s="641">
        <f>IF(BP32="","",BP32*VLOOKUP("Aeres",IndexCalc[],3,FALSE))</f>
        <v>100</v>
      </c>
      <c r="AX32" s="641">
        <f>IF(BQ32="","",BQ32*VLOOKUP("Abdc",IndexCalc[],3,FALSE))</f>
        <v>75</v>
      </c>
      <c r="AY32" s="638">
        <f>IF(BR32="","",BR32*VLOOKUP("Vhb",IndexCalc[],3,FALSE))</f>
        <v>66.666666666666671</v>
      </c>
      <c r="AZ32" s="647">
        <v>2E-3</v>
      </c>
      <c r="BA32" s="648">
        <v>1.2</v>
      </c>
      <c r="BB32" s="652">
        <v>35</v>
      </c>
      <c r="BC32" s="647">
        <v>4.3150000000000004</v>
      </c>
      <c r="BD32" s="647">
        <v>2.754</v>
      </c>
      <c r="BE32" s="650">
        <v>3.08</v>
      </c>
      <c r="BF32" s="651" t="s">
        <v>133</v>
      </c>
      <c r="BG32" s="652" t="s">
        <v>133</v>
      </c>
      <c r="BH32" s="652" t="s">
        <v>127</v>
      </c>
      <c r="BI32" s="652" t="s">
        <v>133</v>
      </c>
      <c r="BJ32" s="653" t="s">
        <v>298</v>
      </c>
      <c r="BK32" s="651">
        <v>3</v>
      </c>
      <c r="BL32" s="652">
        <v>3</v>
      </c>
      <c r="BM32" s="652">
        <v>3</v>
      </c>
      <c r="BN32" s="652">
        <v>3</v>
      </c>
      <c r="BO32" s="654">
        <v>2</v>
      </c>
      <c r="BP32" s="655">
        <v>3</v>
      </c>
      <c r="BQ32" s="656">
        <v>3</v>
      </c>
      <c r="BR32" s="655">
        <v>4</v>
      </c>
      <c r="BS32" s="655">
        <v>1</v>
      </c>
      <c r="BT32" s="696">
        <v>1.1814017295837402</v>
      </c>
      <c r="BU32" s="655">
        <v>1</v>
      </c>
      <c r="BV32" s="697">
        <v>1.1204415559768677</v>
      </c>
    </row>
    <row r="33" spans="1:74" x14ac:dyDescent="0.25">
      <c r="A33" s="634" t="s">
        <v>469</v>
      </c>
      <c r="B33" s="635" t="s">
        <v>743</v>
      </c>
      <c r="C33" s="661" t="s">
        <v>173</v>
      </c>
      <c r="D33" s="662" t="s">
        <v>781</v>
      </c>
      <c r="E33" s="663">
        <f t="shared" si="0"/>
        <v>32</v>
      </c>
      <c r="F33" s="663">
        <f t="shared" si="1"/>
        <v>10</v>
      </c>
      <c r="G33" s="669">
        <f t="shared" si="2"/>
        <v>24.095276387129395</v>
      </c>
      <c r="H33" s="664" t="b">
        <f t="shared" si="3"/>
        <v>0</v>
      </c>
      <c r="I33" s="640">
        <f t="shared" si="4"/>
        <v>10000</v>
      </c>
      <c r="J33" s="640">
        <f t="shared" si="5"/>
        <v>10000</v>
      </c>
      <c r="K33" s="640">
        <f t="shared" si="6"/>
        <v>10000</v>
      </c>
      <c r="L33" s="640">
        <f t="shared" si="7"/>
        <v>10000</v>
      </c>
      <c r="M33" s="640">
        <f t="shared" si="8"/>
        <v>10000</v>
      </c>
      <c r="N33" s="640">
        <f t="shared" si="9"/>
        <v>10000</v>
      </c>
      <c r="O33" s="665" t="b">
        <f t="shared" si="10"/>
        <v>0</v>
      </c>
      <c r="P33" s="663">
        <f t="shared" si="11"/>
        <v>2</v>
      </c>
      <c r="Q33" s="663">
        <f t="shared" si="12"/>
        <v>8</v>
      </c>
      <c r="R33" s="666">
        <f t="shared" si="13"/>
        <v>54.642538180294778</v>
      </c>
      <c r="S33" s="667">
        <f t="shared" si="14"/>
        <v>43.212690901473891</v>
      </c>
      <c r="T33" s="667">
        <f t="shared" si="15"/>
        <v>57.5</v>
      </c>
      <c r="U33" s="664">
        <f t="shared" si="16"/>
        <v>57.27</v>
      </c>
      <c r="V33" s="669" t="b">
        <f t="shared" si="17"/>
        <v>0</v>
      </c>
      <c r="W33" s="668">
        <f t="shared" si="18"/>
        <v>54.642538180294778</v>
      </c>
      <c r="X33" s="665">
        <f t="shared" si="19"/>
        <v>27.272727272727277</v>
      </c>
      <c r="Y33" s="665">
        <f t="shared" si="20"/>
        <v>21.739130434782609</v>
      </c>
      <c r="Z33" s="665">
        <f t="shared" si="21"/>
        <v>100</v>
      </c>
      <c r="AA33" s="665">
        <f t="shared" si="22"/>
        <v>68.314238952536826</v>
      </c>
      <c r="AB33" s="665">
        <f t="shared" si="23"/>
        <v>21.497695852534566</v>
      </c>
      <c r="AC33" s="669">
        <f t="shared" si="24"/>
        <v>64.92768595041322</v>
      </c>
      <c r="AD33" s="641">
        <f t="shared" si="25"/>
        <v>58.9</v>
      </c>
      <c r="AE33" s="641">
        <f t="shared" si="26"/>
        <v>23</v>
      </c>
      <c r="AF33" s="641">
        <f t="shared" si="27"/>
        <v>82.3</v>
      </c>
      <c r="AG33" s="641">
        <f t="shared" si="28"/>
        <v>30.7</v>
      </c>
      <c r="AH33" s="641">
        <f t="shared" si="29"/>
        <v>53.800000000000004</v>
      </c>
      <c r="AI33" s="641">
        <f t="shared" si="30"/>
        <v>58.9</v>
      </c>
      <c r="AJ33" s="644">
        <f>IF(VLOOKUP(TRUE,$V$2:$AY$80,COUNTA($V$1:AR$1),FALSE)="",AR33,IF(AR33="","",(AR33/VLOOKUP(TRUE,$V$2:$AY$80,COUNTA($V$1:AR$1),FALSE))*100))</f>
        <v>75</v>
      </c>
      <c r="AK33" s="641">
        <f>IF(VLOOKUP(TRUE,$V$2:$AY$80,COUNTA($V$1:AS$1),FALSE)="",AS33,IF(AS33="","",(AS33/VLOOKUP(TRUE,$V$2:$AY$80,COUNTA($V$1:AS$1),FALSE))*100))</f>
        <v>50</v>
      </c>
      <c r="AL33" s="641">
        <f>IF(VLOOKUP(TRUE,$V$2:$AY$80,COUNTA($V$1:AT$1),FALSE)="",AT33,IF(AT33="","",(AT33/VLOOKUP(TRUE,$V$2:$AY$80,COUNTA($V$1:AT$1),FALSE))*100))</f>
        <v>60</v>
      </c>
      <c r="AM33" s="641">
        <f>IF(VLOOKUP(TRUE,$V$2:$AY$80,COUNTA($V$1:AU$1),FALSE)="",AU33,IF(AU33="","",(AU33/VLOOKUP(TRUE,$V$2:$AY$80,COUNTA($V$1:AU$1),FALSE))*100))</f>
        <v>50</v>
      </c>
      <c r="AN33" s="641">
        <f>IF(VLOOKUP(TRUE,$V$2:$AY$80,COUNTA($V$1:AV$1),FALSE)="",AV33,IF(AV33="","",(AV33/VLOOKUP(TRUE,$V$2:$AY$80,COUNTA($V$1:AV$1),FALSE))*100))</f>
        <v>25</v>
      </c>
      <c r="AO33" s="641">
        <f>IF(VLOOKUP(TRUE,$V$2:$AY$80,COUNTA($V$1:AW$1),FALSE)="",AW33,IF(AW33="","",(AW33/VLOOKUP(TRUE,$V$2:$AY$80,COUNTA($V$1:AW$1),FALSE))*100))</f>
        <v>66.666666666666671</v>
      </c>
      <c r="AP33" s="641">
        <f>IF(VLOOKUP(TRUE,$V$2:$AY$80,COUNTA($V$1:AX$1),FALSE)="",AX33,IF(AX33="","",(AX33/VLOOKUP(TRUE,$V$2:$AY$80,COUNTA($V$1:AX$1),FALSE))*100))</f>
        <v>100</v>
      </c>
      <c r="AQ33" s="638">
        <f>IF(VLOOKUP(TRUE,$V$2:$AY$80,COUNTA($V$1:AY$1),FALSE)="",AY33,IF(AY33="","",(AY33/VLOOKUP(TRUE,$V$2:$AY$80,COUNTA($V$1:AY$1),FALSE))*100))</f>
        <v>33.333333333333336</v>
      </c>
      <c r="AR33" s="665">
        <f>IF(BS33="","",BS33*VLOOKUP("UQ",IndexCalc[],3,FALSE))</f>
        <v>75</v>
      </c>
      <c r="AS33" s="667">
        <f>IF(BT33="","",BT33*VLOOKUP("Fneg",IndexCalc[],3,FALSE))</f>
        <v>50</v>
      </c>
      <c r="AT33" s="667">
        <f>IF(BU33="","",BU33*VLOOKUP("ABS",IndexCalc[],3,FALSE))</f>
        <v>60</v>
      </c>
      <c r="AU33" s="667">
        <f>IF(BV33="","",BV33*VLOOKUP("Cnrs",IndexCalc[],3,FALSE))</f>
        <v>50</v>
      </c>
      <c r="AV33" s="667">
        <f>IF(BO33="","",BO33*VLOOKUP("HEC",IndexCalc[],3,FALSE))</f>
        <v>25</v>
      </c>
      <c r="AW33" s="667">
        <f>IF(BP33="","",BP33*VLOOKUP("Aeres",IndexCalc[],3,FALSE))</f>
        <v>66.666666666666671</v>
      </c>
      <c r="AX33" s="667">
        <f>IF(BQ33="","",BQ33*VLOOKUP("Abdc",IndexCalc[],3,FALSE))</f>
        <v>100</v>
      </c>
      <c r="AY33" s="669">
        <f>IF(BR33="","",BR33*VLOOKUP("Vhb",IndexCalc[],3,FALSE))</f>
        <v>33.333333333333336</v>
      </c>
      <c r="AZ33" s="647">
        <v>3.0000000000000001E-3</v>
      </c>
      <c r="BA33" s="648">
        <v>0.5</v>
      </c>
      <c r="BB33" s="652">
        <v>42</v>
      </c>
      <c r="BC33" s="647">
        <v>2.0870000000000002</v>
      </c>
      <c r="BD33" s="647">
        <v>0.93300000000000005</v>
      </c>
      <c r="BE33" s="650">
        <v>1.2569999999999999</v>
      </c>
      <c r="BF33" s="651" t="s">
        <v>135</v>
      </c>
      <c r="BG33" s="652" t="s">
        <v>133</v>
      </c>
      <c r="BH33" s="652" t="s">
        <v>139</v>
      </c>
      <c r="BI33" s="652" t="s">
        <v>135</v>
      </c>
      <c r="BJ33" s="653" t="s">
        <v>298</v>
      </c>
      <c r="BK33" s="651">
        <v>2</v>
      </c>
      <c r="BL33" s="652">
        <v>3</v>
      </c>
      <c r="BM33" s="652">
        <v>3</v>
      </c>
      <c r="BN33" s="652">
        <v>3</v>
      </c>
      <c r="BO33" s="676">
        <v>1</v>
      </c>
      <c r="BP33" s="677">
        <v>2</v>
      </c>
      <c r="BQ33" s="678">
        <v>4</v>
      </c>
      <c r="BR33" s="677">
        <v>2</v>
      </c>
      <c r="BS33" s="677">
        <v>3</v>
      </c>
      <c r="BT33" s="677">
        <v>2</v>
      </c>
      <c r="BU33" s="677">
        <v>3</v>
      </c>
      <c r="BV33" s="679">
        <v>2</v>
      </c>
    </row>
    <row r="34" spans="1:74" x14ac:dyDescent="0.25">
      <c r="A34" s="680" t="s">
        <v>493</v>
      </c>
      <c r="B34" s="683" t="s">
        <v>766</v>
      </c>
      <c r="C34" s="732" t="s">
        <v>235</v>
      </c>
      <c r="D34" s="683" t="s">
        <v>781</v>
      </c>
      <c r="E34" s="637">
        <f t="shared" ref="E34:E65" si="31">IF(R34=0,"",RANK($R34,$R$2:$R$80,0))</f>
        <v>33</v>
      </c>
      <c r="F34" s="637">
        <f t="shared" ref="F34:F65" si="32">COUNT($AH34:$AI34,$AR34:$AY34)</f>
        <v>10</v>
      </c>
      <c r="G34" s="646">
        <f t="shared" ref="G34:G65" si="33">IF($F34&lt;=1,"",STDEV($AB34:$AC34,$AJ34:$AQ34))</f>
        <v>15.544688118127077</v>
      </c>
      <c r="H34" s="639" t="b">
        <f t="shared" ref="H34:H65" si="34">IF($Q34=0,FALSE,IF(OR($V34=TRUE,AVERAGE($AJ34:$AQ34)=100),TRUE,FALSE))</f>
        <v>0</v>
      </c>
      <c r="I34" s="640">
        <f t="shared" ref="I34:I65" si="35">IF($H34=TRUE,IF(ISBLANK(AZ34),10000,AZ34),10000)</f>
        <v>10000</v>
      </c>
      <c r="J34" s="640">
        <f t="shared" ref="J34:J65" si="36">IF($H34=TRUE,IF(ISBLANK(BA34),10000,BA34),10000)</f>
        <v>10000</v>
      </c>
      <c r="K34" s="640">
        <f t="shared" ref="K34:K65" si="37">IF($H34=TRUE,IF(ISBLANK(BB34),10000,BB34),10000)</f>
        <v>10000</v>
      </c>
      <c r="L34" s="640">
        <f t="shared" ref="L34:L65" si="38">IF($H34=TRUE,IF(ISBLANK(BC34),10000,BC34),10000)</f>
        <v>10000</v>
      </c>
      <c r="M34" s="640">
        <f t="shared" ref="M34:M65" si="39">IF($H34=TRUE,IF(ISBLANK(BD34),10000,BD34),10000)</f>
        <v>10000</v>
      </c>
      <c r="N34" s="640">
        <f t="shared" ref="N34:N65" si="40">IF($H34=TRUE,IF(ISBLANK(BE34),10000,BE34),10000)</f>
        <v>10000</v>
      </c>
      <c r="O34" s="641" t="b">
        <f t="shared" ref="O34:O65" si="41">$V34</f>
        <v>0</v>
      </c>
      <c r="P34" s="637">
        <f t="shared" ref="P34:P65" si="42">COUNT($AH34:$AI34)</f>
        <v>2</v>
      </c>
      <c r="Q34" s="637">
        <f t="shared" ref="Q34:Q65" si="43">COUNT($AR34:$AY34)</f>
        <v>8</v>
      </c>
      <c r="R34" s="642">
        <f t="shared" ref="R34:R65" si="44">IF($F34=0,0,AVERAGE($AB34:$AC34,$AR34:$AY34))</f>
        <v>54.121957813131964</v>
      </c>
      <c r="S34" s="641">
        <f t="shared" ref="S34:S65" si="45">IF($P34=0,0,(AVERAGE($AB34:$AC34)))</f>
        <v>70.075146627565985</v>
      </c>
      <c r="T34" s="641">
        <f t="shared" ref="T34:T65" si="46">IF($Q34=0,0,(AVERAGE($AR34:$AY34)))</f>
        <v>50.13366060952346</v>
      </c>
      <c r="U34" s="639">
        <f t="shared" ref="U34:U65" si="47">IF(F34=0,"",(AVERAGE($AH34:$AI34,$AR34:$AY34)))</f>
        <v>56.126928487618763</v>
      </c>
      <c r="V34" s="638" t="b">
        <f t="shared" ref="V34:V65" si="48">IF($Q34=0,FALSE,IF(OR(MAX($U$2:$U$28)=$U34,LARGE($U$2:$U$28,2)=$U34),TRUE,FALSE))</f>
        <v>0</v>
      </c>
      <c r="W34" s="643">
        <f t="shared" ref="W34:W65" si="49">IF($F34=0,0,AVERAGE($AB34:$AC34,$AJ34:$AQ34))</f>
        <v>54.121957813131964</v>
      </c>
      <c r="X34" s="644">
        <f t="shared" ref="X34:X65" si="50">IF(AZ34="","",IF(((AZ34/MIN(I$2:I$80))*100)&gt;=100,100,(AZ34/MIN(I$2:I$80))*100))</f>
        <v>9.0909090909090917</v>
      </c>
      <c r="Y34" s="644">
        <f t="shared" ref="Y34:Y65" si="51">IF(BA34="","",IF(((BA34/MIN(J$2:J$80))*100)&gt;=100,100,(BA34/MIN(J$2:J$80))*100))</f>
        <v>34.782608695652179</v>
      </c>
      <c r="Z34" s="644">
        <f t="shared" ref="Z34:Z65" si="52">IF(BB34="","",IF(((BB34/MIN(K$2:K$80))*100)&gt;=100,100,(BB34/MIN(K$2:K$80))*100))</f>
        <v>76.923076923076934</v>
      </c>
      <c r="AA34" s="644">
        <f t="shared" ref="AA34:AA65" si="53">IF(BC34="","",IF(((BC34/MIN(L$2:L$80))*100)&gt;=100,100,(BC34/MIN(L$2:L$80))*100))</f>
        <v>100</v>
      </c>
      <c r="AB34" s="644">
        <f t="shared" ref="AB34:AB65" si="54">IF(BD34="","",IF(((BD34/MIN(M$2:M$80))*100)&gt;=100,100,(BD34/MIN(M$2:M$80))*100))</f>
        <v>54.354838709677423</v>
      </c>
      <c r="AC34" s="638">
        <f t="shared" ref="AC34:AC65" si="55">IF(BE34="","",IF(((BE34/MIN(N$2:N$80))*100)&gt;=100,100,(BE34/MIN(N$2:N$80))*100))</f>
        <v>85.795454545454547</v>
      </c>
      <c r="AD34" s="684">
        <f t="shared" ref="AD34:AD65" si="56">IF(ISBLANK(AZ34),"",PERCENTRANK(AZ$2:AZ$80,AZ34,)*100)</f>
        <v>15.299999999999999</v>
      </c>
      <c r="AE34" s="684">
        <f t="shared" ref="AE34:AE65" si="57">IF(ISBLANK(BA34),"",PERCENTRANK(BA$2:BA$80,BA34,)*100)</f>
        <v>56.399999999999991</v>
      </c>
      <c r="AF34" s="684">
        <f t="shared" ref="AF34:AF65" si="58">IF(ISBLANK(BB34),"",PERCENTRANK(BB$2:BB$80,BB34,)*100)</f>
        <v>54.900000000000006</v>
      </c>
      <c r="AG34" s="684">
        <f t="shared" ref="AG34:AG65" si="59">IF(ISBLANK(BC34),"",PERCENTRANK(BC$2:BC$80,BC34,)*100)</f>
        <v>71.7</v>
      </c>
      <c r="AH34" s="684">
        <f t="shared" ref="AH34:AH65" si="60">IF(ISBLANK(BD34),"",PERCENTRANK(BD$2:BD$80,BD34,)*100)</f>
        <v>83.3</v>
      </c>
      <c r="AI34" s="684">
        <f t="shared" ref="AI34:AI65" si="61">IF(ISBLANK(BE34),"",PERCENTRANK(BE$2:BE$80,BE34,)*100)</f>
        <v>76.900000000000006</v>
      </c>
      <c r="AJ34" s="645">
        <f>IF(VLOOKUP(TRUE,$V$2:$AY$80,COUNTA($V$1:AR$1),FALSE)="",AR34,IF(AR34="","",(AR34/VLOOKUP(TRUE,$V$2:$AY$80,COUNTA($V$1:AR$1),FALSE))*100))</f>
        <v>47.263291478157043</v>
      </c>
      <c r="AK34" s="684">
        <f>IF(VLOOKUP(TRUE,$V$2:$AY$80,COUNTA($V$1:AS$1),FALSE)="",AS34,IF(AS34="","",(AS34/VLOOKUP(TRUE,$V$2:$AY$80,COUNTA($V$1:AS$1),FALSE))*100))</f>
        <v>50</v>
      </c>
      <c r="AL34" s="684">
        <f>IF(VLOOKUP(TRUE,$V$2:$AY$80,COUNTA($V$1:AT$1),FALSE)="",AT34,IF(AT34="","",(AT34/VLOOKUP(TRUE,$V$2:$AY$80,COUNTA($V$1:AT$1),FALSE))*100))</f>
        <v>40</v>
      </c>
      <c r="AM34" s="684">
        <f>IF(VLOOKUP(TRUE,$V$2:$AY$80,COUNTA($V$1:AU$1),FALSE)="",AU34,IF(AU34="","",(AU34/VLOOKUP(TRUE,$V$2:$AY$80,COUNTA($V$1:AU$1),FALSE))*100))</f>
        <v>50</v>
      </c>
      <c r="AN34" s="684">
        <f>IF(VLOOKUP(TRUE,$V$2:$AY$80,COUNTA($V$1:AV$1),FALSE)="",AV34,IF(AV34="","",(AV34/VLOOKUP(TRUE,$V$2:$AY$80,COUNTA($V$1:AV$1),FALSE))*100))</f>
        <v>30.472660064697266</v>
      </c>
      <c r="AO34" s="684">
        <f>IF(VLOOKUP(TRUE,$V$2:$AY$80,COUNTA($V$1:AW$1),FALSE)="",AW34,IF(AW34="","",(AW34/VLOOKUP(TRUE,$V$2:$AY$80,COUNTA($V$1:AW$1),FALSE))*100))</f>
        <v>66.666666666666671</v>
      </c>
      <c r="AP34" s="684">
        <f>IF(VLOOKUP(TRUE,$V$2:$AY$80,COUNTA($V$1:AX$1),FALSE)="",AX34,IF(AX34="","",(AX34/VLOOKUP(TRUE,$V$2:$AY$80,COUNTA($V$1:AX$1),FALSE))*100))</f>
        <v>50</v>
      </c>
      <c r="AQ34" s="646">
        <f>IF(VLOOKUP(TRUE,$V$2:$AY$80,COUNTA($V$1:AY$1),FALSE)="",AY34,IF(AY34="","",(AY34/VLOOKUP(TRUE,$V$2:$AY$80,COUNTA($V$1:AY$1),FALSE))*100))</f>
        <v>66.666666666666671</v>
      </c>
      <c r="AR34" s="644">
        <f>IF(BS34="","",BS34*VLOOKUP("UQ",IndexCalc[],3,FALSE))</f>
        <v>47.263291478157043</v>
      </c>
      <c r="AS34" s="641">
        <f>IF(BT34="","",BT34*VLOOKUP("Fneg",IndexCalc[],3,FALSE))</f>
        <v>50</v>
      </c>
      <c r="AT34" s="641">
        <f>IF(BU34="","",BU34*VLOOKUP("ABS",IndexCalc[],3,FALSE))</f>
        <v>40</v>
      </c>
      <c r="AU34" s="641">
        <f>IF(BV34="","",BV34*VLOOKUP("Cnrs",IndexCalc[],3,FALSE))</f>
        <v>50</v>
      </c>
      <c r="AV34" s="641">
        <f>IF(BO34="","",BO34*VLOOKUP("HEC",IndexCalc[],3,FALSE))</f>
        <v>30.472660064697266</v>
      </c>
      <c r="AW34" s="641">
        <f>IF(BP34="","",BP34*VLOOKUP("Aeres",IndexCalc[],3,FALSE))</f>
        <v>66.666666666666671</v>
      </c>
      <c r="AX34" s="641">
        <f>IF(BQ34="","",BQ34*VLOOKUP("Abdc",IndexCalc[],3,FALSE))</f>
        <v>50</v>
      </c>
      <c r="AY34" s="638">
        <f>IF(BR34="","",BR34*VLOOKUP("Vhb",IndexCalc[],3,FALSE))</f>
        <v>66.666666666666671</v>
      </c>
      <c r="AZ34" s="685">
        <v>1E-3</v>
      </c>
      <c r="BA34" s="686">
        <v>0.8</v>
      </c>
      <c r="BB34" s="687">
        <v>30</v>
      </c>
      <c r="BC34" s="685">
        <v>3.395</v>
      </c>
      <c r="BD34" s="685">
        <v>2.359</v>
      </c>
      <c r="BE34" s="688">
        <v>1.661</v>
      </c>
      <c r="BF34" s="658"/>
      <c r="BG34" s="687" t="s">
        <v>133</v>
      </c>
      <c r="BH34" s="687" t="s">
        <v>133</v>
      </c>
      <c r="BI34" s="687" t="s">
        <v>133</v>
      </c>
      <c r="BJ34" s="706" t="s">
        <v>278</v>
      </c>
      <c r="BK34" s="658"/>
      <c r="BL34" s="687">
        <v>3</v>
      </c>
      <c r="BM34" s="687">
        <v>2</v>
      </c>
      <c r="BN34" s="687">
        <v>3</v>
      </c>
      <c r="BO34" s="695">
        <v>1.2189064025878906</v>
      </c>
      <c r="BP34" s="655">
        <v>2</v>
      </c>
      <c r="BQ34" s="656">
        <v>2</v>
      </c>
      <c r="BR34" s="655">
        <v>4</v>
      </c>
      <c r="BS34" s="696">
        <v>1.8905316591262817</v>
      </c>
      <c r="BT34" s="655">
        <v>2</v>
      </c>
      <c r="BU34" s="655">
        <v>2</v>
      </c>
      <c r="BV34" s="657">
        <v>2</v>
      </c>
    </row>
    <row r="35" spans="1:74" x14ac:dyDescent="0.25">
      <c r="A35" s="634" t="s">
        <v>1393</v>
      </c>
      <c r="B35" s="635"/>
      <c r="C35" s="693" t="s">
        <v>1016</v>
      </c>
      <c r="D35" s="635" t="s">
        <v>781</v>
      </c>
      <c r="E35" s="652">
        <f t="shared" si="31"/>
        <v>34</v>
      </c>
      <c r="F35" s="637">
        <f t="shared" si="32"/>
        <v>10</v>
      </c>
      <c r="G35" s="638">
        <f t="shared" si="33"/>
        <v>19.783739777500809</v>
      </c>
      <c r="H35" s="639" t="b">
        <f t="shared" si="34"/>
        <v>0</v>
      </c>
      <c r="I35" s="640">
        <f t="shared" si="35"/>
        <v>10000</v>
      </c>
      <c r="J35" s="640">
        <f t="shared" si="36"/>
        <v>10000</v>
      </c>
      <c r="K35" s="640">
        <f t="shared" si="37"/>
        <v>10000</v>
      </c>
      <c r="L35" s="640">
        <f t="shared" si="38"/>
        <v>10000</v>
      </c>
      <c r="M35" s="640">
        <f t="shared" si="39"/>
        <v>10000</v>
      </c>
      <c r="N35" s="640">
        <f t="shared" si="40"/>
        <v>10000</v>
      </c>
      <c r="O35" s="641" t="b">
        <f t="shared" si="41"/>
        <v>0</v>
      </c>
      <c r="P35" s="637">
        <f t="shared" si="42"/>
        <v>2</v>
      </c>
      <c r="Q35" s="637">
        <f t="shared" si="43"/>
        <v>8</v>
      </c>
      <c r="R35" s="642">
        <f t="shared" si="44"/>
        <v>53.875912455091338</v>
      </c>
      <c r="S35" s="641">
        <f t="shared" si="45"/>
        <v>22.712895608790035</v>
      </c>
      <c r="T35" s="641">
        <f t="shared" si="46"/>
        <v>61.666666666666671</v>
      </c>
      <c r="U35" s="639">
        <f t="shared" si="47"/>
        <v>54.193333333333342</v>
      </c>
      <c r="V35" s="638" t="b">
        <f t="shared" si="48"/>
        <v>0</v>
      </c>
      <c r="W35" s="643">
        <f t="shared" si="49"/>
        <v>53.875912455091338</v>
      </c>
      <c r="X35" s="651" t="str">
        <f t="shared" si="50"/>
        <v/>
      </c>
      <c r="Y35" s="651" t="str">
        <f t="shared" si="51"/>
        <v/>
      </c>
      <c r="Z35" s="651" t="str">
        <f t="shared" si="52"/>
        <v/>
      </c>
      <c r="AA35" s="651" t="str">
        <f t="shared" si="53"/>
        <v/>
      </c>
      <c r="AB35" s="660">
        <f t="shared" si="54"/>
        <v>10.921658986175114</v>
      </c>
      <c r="AC35" s="694">
        <f t="shared" si="55"/>
        <v>34.504132231404959</v>
      </c>
      <c r="AD35" s="652" t="str">
        <f t="shared" si="56"/>
        <v/>
      </c>
      <c r="AE35" s="652" t="str">
        <f t="shared" si="57"/>
        <v/>
      </c>
      <c r="AF35" s="652" t="str">
        <f t="shared" si="58"/>
        <v/>
      </c>
      <c r="AG35" s="652" t="str">
        <f t="shared" si="59"/>
        <v/>
      </c>
      <c r="AH35" s="652">
        <f t="shared" si="60"/>
        <v>25.6</v>
      </c>
      <c r="AI35" s="652">
        <f t="shared" si="61"/>
        <v>23</v>
      </c>
      <c r="AJ35" s="651">
        <f>IF(VLOOKUP(TRUE,$V$2:$AY$80,COUNTA($V$1:AR$1),FALSE)="",AR35,IF(AR35="","",(AR35/VLOOKUP(TRUE,$V$2:$AY$80,COUNTA($V$1:AR$1),FALSE))*100))</f>
        <v>75</v>
      </c>
      <c r="AK35" s="652">
        <f>IF(VLOOKUP(TRUE,$V$2:$AY$80,COUNTA($V$1:AS$1),FALSE)="",AS35,IF(AS35="","",(AS35/VLOOKUP(TRUE,$V$2:$AY$80,COUNTA($V$1:AS$1),FALSE))*100))</f>
        <v>50</v>
      </c>
      <c r="AL35" s="652">
        <f>IF(VLOOKUP(TRUE,$V$2:$AY$80,COUNTA($V$1:AT$1),FALSE)="",AT35,IF(AT35="","",(AT35/VLOOKUP(TRUE,$V$2:$AY$80,COUNTA($V$1:AT$1),FALSE))*100))</f>
        <v>60</v>
      </c>
      <c r="AM35" s="652">
        <f>IF(VLOOKUP(TRUE,$V$2:$AY$80,COUNTA($V$1:AU$1),FALSE)="",AU35,IF(AU35="","",(AU35/VLOOKUP(TRUE,$V$2:$AY$80,COUNTA($V$1:AU$1),FALSE))*100))</f>
        <v>50</v>
      </c>
      <c r="AN35" s="652">
        <f>IF(VLOOKUP(TRUE,$V$2:$AY$80,COUNTA($V$1:AV$1),FALSE)="",AV35,IF(AV35="","",(AV35/VLOOKUP(TRUE,$V$2:$AY$80,COUNTA($V$1:AV$1),FALSE))*100))</f>
        <v>50</v>
      </c>
      <c r="AO35" s="652">
        <f>IF(VLOOKUP(TRUE,$V$2:$AY$80,COUNTA($V$1:AW$1),FALSE)="",AW35,IF(AW35="","",(AW35/VLOOKUP(TRUE,$V$2:$AY$80,COUNTA($V$1:AW$1),FALSE))*100))</f>
        <v>66.666666666666671</v>
      </c>
      <c r="AP35" s="652">
        <f>IF(VLOOKUP(TRUE,$V$2:$AY$80,COUNTA($V$1:AX$1),FALSE)="",AX35,IF(AX35="","",(AX35/VLOOKUP(TRUE,$V$2:$AY$80,COUNTA($V$1:AX$1),FALSE))*100))</f>
        <v>75</v>
      </c>
      <c r="AQ35" s="653">
        <f>IF(VLOOKUP(TRUE,$V$2:$AY$80,COUNTA($V$1:AY$1),FALSE)="",AY35,IF(AY35="","",(AY35/VLOOKUP(TRUE,$V$2:$AY$80,COUNTA($V$1:AY$1),FALSE))*100))</f>
        <v>66.666666666666671</v>
      </c>
      <c r="AR35" s="644">
        <f>IF(BS35="","",BS35*VLOOKUP("UQ",IndexCalc[],3,FALSE))</f>
        <v>75</v>
      </c>
      <c r="AS35" s="641">
        <f>IF(BT35="","",BT35*VLOOKUP("Fneg",IndexCalc[],3,FALSE))</f>
        <v>50</v>
      </c>
      <c r="AT35" s="641">
        <f>IF(BU35="","",BU35*VLOOKUP("ABS",IndexCalc[],3,FALSE))</f>
        <v>60</v>
      </c>
      <c r="AU35" s="641">
        <f>IF(BV35="","",BV35*VLOOKUP("Cnrs",IndexCalc[],3,FALSE))</f>
        <v>50</v>
      </c>
      <c r="AV35" s="641">
        <f>IF(BO35="","",BO35*VLOOKUP("HEC",IndexCalc[],3,FALSE))</f>
        <v>50</v>
      </c>
      <c r="AW35" s="641">
        <f>IF(BP35="","",BP35*VLOOKUP("Aeres",IndexCalc[],3,FALSE))</f>
        <v>66.666666666666671</v>
      </c>
      <c r="AX35" s="641">
        <f>IF(BQ35="","",BQ35*VLOOKUP("Abdc",IndexCalc[],3,FALSE))</f>
        <v>75</v>
      </c>
      <c r="AY35" s="638">
        <f>IF(BR35="","",BR35*VLOOKUP("Vhb",IndexCalc[],3,FALSE))</f>
        <v>66.666666666666671</v>
      </c>
      <c r="AZ35" s="652"/>
      <c r="BA35" s="652"/>
      <c r="BB35" s="652"/>
      <c r="BC35" s="652"/>
      <c r="BD35" s="652">
        <v>0.47399999999999998</v>
      </c>
      <c r="BE35" s="653">
        <v>0.66800000000000004</v>
      </c>
      <c r="BF35" s="651" t="s">
        <v>133</v>
      </c>
      <c r="BG35" s="652" t="s">
        <v>133</v>
      </c>
      <c r="BH35" s="652" t="s">
        <v>127</v>
      </c>
      <c r="BI35" s="652" t="s">
        <v>133</v>
      </c>
      <c r="BJ35" s="653" t="s">
        <v>298</v>
      </c>
      <c r="BK35" s="651">
        <v>2</v>
      </c>
      <c r="BL35" s="652">
        <v>3</v>
      </c>
      <c r="BM35" s="652">
        <v>3</v>
      </c>
      <c r="BN35" s="652">
        <v>3</v>
      </c>
      <c r="BO35" s="654">
        <v>2</v>
      </c>
      <c r="BP35" s="655">
        <v>2</v>
      </c>
      <c r="BQ35" s="656">
        <v>3</v>
      </c>
      <c r="BR35" s="655">
        <v>4</v>
      </c>
      <c r="BS35" s="655">
        <v>3</v>
      </c>
      <c r="BT35" s="655">
        <v>2</v>
      </c>
      <c r="BU35" s="655">
        <v>3</v>
      </c>
      <c r="BV35" s="657">
        <v>2</v>
      </c>
    </row>
    <row r="36" spans="1:74" x14ac:dyDescent="0.25">
      <c r="A36" s="634" t="s">
        <v>458</v>
      </c>
      <c r="B36" s="635" t="s">
        <v>1080</v>
      </c>
      <c r="C36" s="661" t="s">
        <v>162</v>
      </c>
      <c r="D36" s="635" t="s">
        <v>781</v>
      </c>
      <c r="E36" s="637">
        <f t="shared" si="31"/>
        <v>35</v>
      </c>
      <c r="F36" s="637">
        <f t="shared" si="32"/>
        <v>10</v>
      </c>
      <c r="G36" s="638">
        <f t="shared" si="33"/>
        <v>17.823236409569798</v>
      </c>
      <c r="H36" s="639" t="b">
        <f t="shared" si="34"/>
        <v>0</v>
      </c>
      <c r="I36" s="640">
        <f t="shared" si="35"/>
        <v>10000</v>
      </c>
      <c r="J36" s="640">
        <f t="shared" si="36"/>
        <v>10000</v>
      </c>
      <c r="K36" s="640">
        <f t="shared" si="37"/>
        <v>10000</v>
      </c>
      <c r="L36" s="640">
        <f t="shared" si="38"/>
        <v>10000</v>
      </c>
      <c r="M36" s="640">
        <f t="shared" si="39"/>
        <v>10000</v>
      </c>
      <c r="N36" s="640">
        <f t="shared" si="40"/>
        <v>10000</v>
      </c>
      <c r="O36" s="641" t="b">
        <f t="shared" si="41"/>
        <v>0</v>
      </c>
      <c r="P36" s="637">
        <f t="shared" si="42"/>
        <v>2</v>
      </c>
      <c r="Q36" s="637">
        <f t="shared" si="43"/>
        <v>8</v>
      </c>
      <c r="R36" s="642">
        <f t="shared" si="44"/>
        <v>53.096745629736837</v>
      </c>
      <c r="S36" s="641">
        <f t="shared" si="45"/>
        <v>35.483728148684165</v>
      </c>
      <c r="T36" s="641">
        <f t="shared" si="46"/>
        <v>57.5</v>
      </c>
      <c r="U36" s="639">
        <f t="shared" si="47"/>
        <v>55.86</v>
      </c>
      <c r="V36" s="638" t="b">
        <f t="shared" si="48"/>
        <v>0</v>
      </c>
      <c r="W36" s="643">
        <f t="shared" si="49"/>
        <v>53.096745629736837</v>
      </c>
      <c r="X36" s="644">
        <f t="shared" si="50"/>
        <v>18.181818181818183</v>
      </c>
      <c r="Y36" s="644">
        <f t="shared" si="51"/>
        <v>30.434782608695656</v>
      </c>
      <c r="Z36" s="644">
        <f t="shared" si="52"/>
        <v>64.102564102564102</v>
      </c>
      <c r="AA36" s="644">
        <f t="shared" si="53"/>
        <v>44.353518821603927</v>
      </c>
      <c r="AB36" s="644">
        <f t="shared" si="54"/>
        <v>17.764976958525345</v>
      </c>
      <c r="AC36" s="638">
        <f t="shared" si="55"/>
        <v>53.202479338842977</v>
      </c>
      <c r="AD36" s="641">
        <f t="shared" si="56"/>
        <v>41</v>
      </c>
      <c r="AE36" s="641">
        <f t="shared" si="57"/>
        <v>43.5</v>
      </c>
      <c r="AF36" s="641">
        <f t="shared" si="58"/>
        <v>33.300000000000004</v>
      </c>
      <c r="AG36" s="641">
        <f t="shared" si="59"/>
        <v>5.0999999999999996</v>
      </c>
      <c r="AH36" s="641">
        <f t="shared" si="60"/>
        <v>51.2</v>
      </c>
      <c r="AI36" s="641">
        <f t="shared" si="61"/>
        <v>47.4</v>
      </c>
      <c r="AJ36" s="644">
        <f>IF(VLOOKUP(TRUE,$V$2:$AY$80,COUNTA($V$1:AR$1),FALSE)="",AR36,IF(AR36="","",(AR36/VLOOKUP(TRUE,$V$2:$AY$80,COUNTA($V$1:AR$1),FALSE))*100))</f>
        <v>75</v>
      </c>
      <c r="AK36" s="641">
        <f>IF(VLOOKUP(TRUE,$V$2:$AY$80,COUNTA($V$1:AS$1),FALSE)="",AS36,IF(AS36="","",(AS36/VLOOKUP(TRUE,$V$2:$AY$80,COUNTA($V$1:AS$1),FALSE))*100))</f>
        <v>50</v>
      </c>
      <c r="AL36" s="641">
        <f>IF(VLOOKUP(TRUE,$V$2:$AY$80,COUNTA($V$1:AT$1),FALSE)="",AT36,IF(AT36="","",(AT36/VLOOKUP(TRUE,$V$2:$AY$80,COUNTA($V$1:AT$1),FALSE))*100))</f>
        <v>60</v>
      </c>
      <c r="AM36" s="641">
        <f>IF(VLOOKUP(TRUE,$V$2:$AY$80,COUNTA($V$1:AU$1),FALSE)="",AU36,IF(AU36="","",(AU36/VLOOKUP(TRUE,$V$2:$AY$80,COUNTA($V$1:AU$1),FALSE))*100))</f>
        <v>50</v>
      </c>
      <c r="AN36" s="641">
        <f>IF(VLOOKUP(TRUE,$V$2:$AY$80,COUNTA($V$1:AV$1),FALSE)="",AV36,IF(AV36="","",(AV36/VLOOKUP(TRUE,$V$2:$AY$80,COUNTA($V$1:AV$1),FALSE))*100))</f>
        <v>50</v>
      </c>
      <c r="AO36" s="641">
        <f>IF(VLOOKUP(TRUE,$V$2:$AY$80,COUNTA($V$1:AW$1),FALSE)="",AW36,IF(AW36="","",(AW36/VLOOKUP(TRUE,$V$2:$AY$80,COUNTA($V$1:AW$1),FALSE))*100))</f>
        <v>66.666666666666671</v>
      </c>
      <c r="AP36" s="641">
        <f>IF(VLOOKUP(TRUE,$V$2:$AY$80,COUNTA($V$1:AX$1),FALSE)="",AX36,IF(AX36="","",(AX36/VLOOKUP(TRUE,$V$2:$AY$80,COUNTA($V$1:AX$1),FALSE))*100))</f>
        <v>75</v>
      </c>
      <c r="AQ36" s="638">
        <f>IF(VLOOKUP(TRUE,$V$2:$AY$80,COUNTA($V$1:AY$1),FALSE)="",AY36,IF(AY36="","",(AY36/VLOOKUP(TRUE,$V$2:$AY$80,COUNTA($V$1:AY$1),FALSE))*100))</f>
        <v>33.333333333333336</v>
      </c>
      <c r="AR36" s="644">
        <f>IF(BS36="","",BS36*VLOOKUP("UQ",IndexCalc[],3,FALSE))</f>
        <v>75</v>
      </c>
      <c r="AS36" s="641">
        <f>IF(BT36="","",BT36*VLOOKUP("Fneg",IndexCalc[],3,FALSE))</f>
        <v>50</v>
      </c>
      <c r="AT36" s="641">
        <f>IF(BU36="","",BU36*VLOOKUP("ABS",IndexCalc[],3,FALSE))</f>
        <v>60</v>
      </c>
      <c r="AU36" s="641">
        <f>IF(BV36="","",BV36*VLOOKUP("Cnrs",IndexCalc[],3,FALSE))</f>
        <v>50</v>
      </c>
      <c r="AV36" s="641">
        <f>IF(BO36="","",BO36*VLOOKUP("HEC",IndexCalc[],3,FALSE))</f>
        <v>50</v>
      </c>
      <c r="AW36" s="641">
        <f>IF(BP36="","",BP36*VLOOKUP("Aeres",IndexCalc[],3,FALSE))</f>
        <v>66.666666666666671</v>
      </c>
      <c r="AX36" s="641">
        <f>IF(BQ36="","",BQ36*VLOOKUP("Abdc",IndexCalc[],3,FALSE))</f>
        <v>75</v>
      </c>
      <c r="AY36" s="638">
        <f>IF(BR36="","",BR36*VLOOKUP("Vhb",IndexCalc[],3,FALSE))</f>
        <v>33.333333333333336</v>
      </c>
      <c r="AZ36" s="647">
        <v>2E-3</v>
      </c>
      <c r="BA36" s="648">
        <v>0.7</v>
      </c>
      <c r="BB36" s="652">
        <v>25</v>
      </c>
      <c r="BC36" s="647">
        <v>1.355</v>
      </c>
      <c r="BD36" s="647">
        <v>0.77100000000000002</v>
      </c>
      <c r="BE36" s="650">
        <v>1.03</v>
      </c>
      <c r="BF36" s="651" t="s">
        <v>133</v>
      </c>
      <c r="BG36" s="652" t="s">
        <v>133</v>
      </c>
      <c r="BH36" s="652" t="s">
        <v>127</v>
      </c>
      <c r="BI36" s="652" t="s">
        <v>135</v>
      </c>
      <c r="BJ36" s="653" t="s">
        <v>298</v>
      </c>
      <c r="BK36" s="651">
        <v>2</v>
      </c>
      <c r="BL36" s="652">
        <v>3</v>
      </c>
      <c r="BM36" s="652">
        <v>3</v>
      </c>
      <c r="BN36" s="652">
        <v>3</v>
      </c>
      <c r="BO36" s="654">
        <v>2</v>
      </c>
      <c r="BP36" s="655">
        <v>2</v>
      </c>
      <c r="BQ36" s="656">
        <v>3</v>
      </c>
      <c r="BR36" s="655">
        <v>2</v>
      </c>
      <c r="BS36" s="655">
        <v>3</v>
      </c>
      <c r="BT36" s="655">
        <v>2</v>
      </c>
      <c r="BU36" s="655">
        <v>3</v>
      </c>
      <c r="BV36" s="657">
        <v>2</v>
      </c>
    </row>
    <row r="37" spans="1:74" x14ac:dyDescent="0.25">
      <c r="A37" s="634" t="s">
        <v>474</v>
      </c>
      <c r="B37" s="635" t="s">
        <v>748</v>
      </c>
      <c r="C37" s="661" t="s">
        <v>178</v>
      </c>
      <c r="D37" s="635" t="s">
        <v>781</v>
      </c>
      <c r="E37" s="637">
        <f t="shared" si="31"/>
        <v>36</v>
      </c>
      <c r="F37" s="637">
        <f t="shared" si="32"/>
        <v>10</v>
      </c>
      <c r="G37" s="638">
        <f t="shared" si="33"/>
        <v>17.430429844939624</v>
      </c>
      <c r="H37" s="639" t="b">
        <f t="shared" si="34"/>
        <v>0</v>
      </c>
      <c r="I37" s="640">
        <f t="shared" si="35"/>
        <v>10000</v>
      </c>
      <c r="J37" s="640">
        <f t="shared" si="36"/>
        <v>10000</v>
      </c>
      <c r="K37" s="640">
        <f t="shared" si="37"/>
        <v>10000</v>
      </c>
      <c r="L37" s="640">
        <f t="shared" si="38"/>
        <v>10000</v>
      </c>
      <c r="M37" s="640">
        <f t="shared" si="39"/>
        <v>10000</v>
      </c>
      <c r="N37" s="640">
        <f t="shared" si="40"/>
        <v>10000</v>
      </c>
      <c r="O37" s="641" t="b">
        <f t="shared" si="41"/>
        <v>0</v>
      </c>
      <c r="P37" s="637">
        <f t="shared" si="42"/>
        <v>2</v>
      </c>
      <c r="Q37" s="637">
        <f t="shared" si="43"/>
        <v>8</v>
      </c>
      <c r="R37" s="642">
        <f t="shared" si="44"/>
        <v>50.111617854286479</v>
      </c>
      <c r="S37" s="641">
        <f t="shared" si="45"/>
        <v>43.058089271432387</v>
      </c>
      <c r="T37" s="641">
        <f t="shared" si="46"/>
        <v>51.875</v>
      </c>
      <c r="U37" s="639">
        <f t="shared" si="47"/>
        <v>52.65</v>
      </c>
      <c r="V37" s="638" t="b">
        <f t="shared" si="48"/>
        <v>0</v>
      </c>
      <c r="W37" s="643">
        <f t="shared" si="49"/>
        <v>50.111617854286479</v>
      </c>
      <c r="X37" s="644">
        <f t="shared" si="50"/>
        <v>9.0909090909090917</v>
      </c>
      <c r="Y37" s="644">
        <f t="shared" si="51"/>
        <v>17.39130434782609</v>
      </c>
      <c r="Z37" s="644">
        <f t="shared" si="52"/>
        <v>79.487179487179489</v>
      </c>
      <c r="AA37" s="644">
        <f t="shared" si="53"/>
        <v>61.407528641571183</v>
      </c>
      <c r="AB37" s="644">
        <f t="shared" si="54"/>
        <v>17.004608294930875</v>
      </c>
      <c r="AC37" s="638">
        <f t="shared" si="55"/>
        <v>69.111570247933898</v>
      </c>
      <c r="AD37" s="641">
        <f t="shared" si="56"/>
        <v>15.299999999999999</v>
      </c>
      <c r="AE37" s="641">
        <f t="shared" si="57"/>
        <v>12.8</v>
      </c>
      <c r="AF37" s="641">
        <f t="shared" si="58"/>
        <v>56.8</v>
      </c>
      <c r="AG37" s="641">
        <f t="shared" si="59"/>
        <v>20.5</v>
      </c>
      <c r="AH37" s="641">
        <f t="shared" si="60"/>
        <v>50</v>
      </c>
      <c r="AI37" s="641">
        <f t="shared" si="61"/>
        <v>61.5</v>
      </c>
      <c r="AJ37" s="644">
        <f>IF(VLOOKUP(TRUE,$V$2:$AY$80,COUNTA($V$1:AR$1),FALSE)="",AR37,IF(AR37="","",(AR37/VLOOKUP(TRUE,$V$2:$AY$80,COUNTA($V$1:AR$1),FALSE))*100))</f>
        <v>50</v>
      </c>
      <c r="AK37" s="641">
        <f>IF(VLOOKUP(TRUE,$V$2:$AY$80,COUNTA($V$1:AS$1),FALSE)="",AS37,IF(AS37="","",(AS37/VLOOKUP(TRUE,$V$2:$AY$80,COUNTA($V$1:AS$1),FALSE))*100))</f>
        <v>50</v>
      </c>
      <c r="AL37" s="641">
        <f>IF(VLOOKUP(TRUE,$V$2:$AY$80,COUNTA($V$1:AT$1),FALSE)="",AT37,IF(AT37="","",(AT37/VLOOKUP(TRUE,$V$2:$AY$80,COUNTA($V$1:AT$1),FALSE))*100))</f>
        <v>40</v>
      </c>
      <c r="AM37" s="641">
        <f>IF(VLOOKUP(TRUE,$V$2:$AY$80,COUNTA($V$1:AU$1),FALSE)="",AU37,IF(AU37="","",(AU37/VLOOKUP(TRUE,$V$2:$AY$80,COUNTA($V$1:AU$1),FALSE))*100))</f>
        <v>50</v>
      </c>
      <c r="AN37" s="641">
        <f>IF(VLOOKUP(TRUE,$V$2:$AY$80,COUNTA($V$1:AV$1),FALSE)="",AV37,IF(AV37="","",(AV37/VLOOKUP(TRUE,$V$2:$AY$80,COUNTA($V$1:AV$1),FALSE))*100))</f>
        <v>50</v>
      </c>
      <c r="AO37" s="641">
        <f>IF(VLOOKUP(TRUE,$V$2:$AY$80,COUNTA($V$1:AW$1),FALSE)="",AW37,IF(AW37="","",(AW37/VLOOKUP(TRUE,$V$2:$AY$80,COUNTA($V$1:AW$1),FALSE))*100))</f>
        <v>66.666666666666671</v>
      </c>
      <c r="AP37" s="641">
        <f>IF(VLOOKUP(TRUE,$V$2:$AY$80,COUNTA($V$1:AX$1),FALSE)="",AX37,IF(AX37="","",(AX37/VLOOKUP(TRUE,$V$2:$AY$80,COUNTA($V$1:AX$1),FALSE))*100))</f>
        <v>75</v>
      </c>
      <c r="AQ37" s="638">
        <f>IF(VLOOKUP(TRUE,$V$2:$AY$80,COUNTA($V$1:AY$1),FALSE)="",AY37,IF(AY37="","",(AY37/VLOOKUP(TRUE,$V$2:$AY$80,COUNTA($V$1:AY$1),FALSE))*100))</f>
        <v>33.333333333333336</v>
      </c>
      <c r="AR37" s="644">
        <f>IF(BS37="","",BS37*VLOOKUP("UQ",IndexCalc[],3,FALSE))</f>
        <v>50</v>
      </c>
      <c r="AS37" s="641">
        <f>IF(BT37="","",BT37*VLOOKUP("Fneg",IndexCalc[],3,FALSE))</f>
        <v>50</v>
      </c>
      <c r="AT37" s="641">
        <f>IF(BU37="","",BU37*VLOOKUP("ABS",IndexCalc[],3,FALSE))</f>
        <v>40</v>
      </c>
      <c r="AU37" s="641">
        <f>IF(BV37="","",BV37*VLOOKUP("Cnrs",IndexCalc[],3,FALSE))</f>
        <v>50</v>
      </c>
      <c r="AV37" s="641">
        <f>IF(BO37="","",BO37*VLOOKUP("HEC",IndexCalc[],3,FALSE))</f>
        <v>50</v>
      </c>
      <c r="AW37" s="641">
        <f>IF(BP37="","",BP37*VLOOKUP("Aeres",IndexCalc[],3,FALSE))</f>
        <v>66.666666666666671</v>
      </c>
      <c r="AX37" s="641">
        <f>IF(BQ37="","",BQ37*VLOOKUP("Abdc",IndexCalc[],3,FALSE))</f>
        <v>75</v>
      </c>
      <c r="AY37" s="638">
        <f>IF(BR37="","",BR37*VLOOKUP("Vhb",IndexCalc[],3,FALSE))</f>
        <v>33.333333333333336</v>
      </c>
      <c r="AZ37" s="647">
        <v>1E-3</v>
      </c>
      <c r="BA37" s="648">
        <v>0.4</v>
      </c>
      <c r="BB37" s="652">
        <v>31</v>
      </c>
      <c r="BC37" s="647">
        <v>1.8759999999999999</v>
      </c>
      <c r="BD37" s="647">
        <v>0.73799999999999999</v>
      </c>
      <c r="BE37" s="650">
        <v>1.3380000000000001</v>
      </c>
      <c r="BF37" s="651" t="s">
        <v>133</v>
      </c>
      <c r="BG37" s="652" t="s">
        <v>133</v>
      </c>
      <c r="BH37" s="652" t="s">
        <v>127</v>
      </c>
      <c r="BI37" s="652" t="s">
        <v>135</v>
      </c>
      <c r="BJ37" s="653"/>
      <c r="BK37" s="651">
        <v>3</v>
      </c>
      <c r="BL37" s="652">
        <v>3</v>
      </c>
      <c r="BM37" s="652">
        <v>2</v>
      </c>
      <c r="BN37" s="652">
        <v>3</v>
      </c>
      <c r="BO37" s="654">
        <v>2</v>
      </c>
      <c r="BP37" s="655">
        <v>2</v>
      </c>
      <c r="BQ37" s="656">
        <v>3</v>
      </c>
      <c r="BR37" s="655">
        <v>2</v>
      </c>
      <c r="BS37" s="655">
        <v>2</v>
      </c>
      <c r="BT37" s="655">
        <v>2</v>
      </c>
      <c r="BU37" s="655">
        <v>2</v>
      </c>
      <c r="BV37" s="657">
        <v>2</v>
      </c>
    </row>
    <row r="38" spans="1:74" x14ac:dyDescent="0.25">
      <c r="A38" s="634" t="s">
        <v>468</v>
      </c>
      <c r="B38" s="635" t="s">
        <v>742</v>
      </c>
      <c r="C38" s="661" t="s">
        <v>172</v>
      </c>
      <c r="D38" s="635" t="s">
        <v>781</v>
      </c>
      <c r="E38" s="637">
        <f t="shared" si="31"/>
        <v>37</v>
      </c>
      <c r="F38" s="637">
        <f t="shared" si="32"/>
        <v>10</v>
      </c>
      <c r="G38" s="638">
        <f t="shared" si="33"/>
        <v>13.072131847611155</v>
      </c>
      <c r="H38" s="639" t="b">
        <f t="shared" si="34"/>
        <v>0</v>
      </c>
      <c r="I38" s="640">
        <f t="shared" si="35"/>
        <v>10000</v>
      </c>
      <c r="J38" s="640">
        <f t="shared" si="36"/>
        <v>10000</v>
      </c>
      <c r="K38" s="640">
        <f t="shared" si="37"/>
        <v>10000</v>
      </c>
      <c r="L38" s="640">
        <f t="shared" si="38"/>
        <v>10000</v>
      </c>
      <c r="M38" s="640">
        <f t="shared" si="39"/>
        <v>10000</v>
      </c>
      <c r="N38" s="640">
        <f t="shared" si="40"/>
        <v>10000</v>
      </c>
      <c r="O38" s="641" t="b">
        <f t="shared" si="41"/>
        <v>0</v>
      </c>
      <c r="P38" s="637">
        <f t="shared" si="42"/>
        <v>2</v>
      </c>
      <c r="Q38" s="637">
        <f t="shared" si="43"/>
        <v>8</v>
      </c>
      <c r="R38" s="642">
        <f t="shared" si="44"/>
        <v>48.291325487806432</v>
      </c>
      <c r="S38" s="641">
        <f t="shared" si="45"/>
        <v>42.289960772365461</v>
      </c>
      <c r="T38" s="641">
        <f t="shared" si="46"/>
        <v>49.791666666666671</v>
      </c>
      <c r="U38" s="639">
        <f t="shared" si="47"/>
        <v>51.36333333333333</v>
      </c>
      <c r="V38" s="638" t="b">
        <f t="shared" si="48"/>
        <v>0</v>
      </c>
      <c r="W38" s="643">
        <f t="shared" si="49"/>
        <v>48.291325487806432</v>
      </c>
      <c r="X38" s="644" t="str">
        <f t="shared" si="50"/>
        <v/>
      </c>
      <c r="Y38" s="644" t="str">
        <f t="shared" si="51"/>
        <v/>
      </c>
      <c r="Z38" s="644">
        <f t="shared" si="52"/>
        <v>61.53846153846154</v>
      </c>
      <c r="AA38" s="644" t="str">
        <f t="shared" si="53"/>
        <v/>
      </c>
      <c r="AB38" s="644">
        <f t="shared" si="54"/>
        <v>33.133640552995388</v>
      </c>
      <c r="AC38" s="638">
        <f t="shared" si="55"/>
        <v>51.446280991735534</v>
      </c>
      <c r="AD38" s="641" t="str">
        <f t="shared" si="56"/>
        <v/>
      </c>
      <c r="AE38" s="641" t="str">
        <f t="shared" si="57"/>
        <v/>
      </c>
      <c r="AF38" s="641">
        <f t="shared" si="58"/>
        <v>29.4</v>
      </c>
      <c r="AG38" s="641" t="str">
        <f t="shared" si="59"/>
        <v/>
      </c>
      <c r="AH38" s="641">
        <f t="shared" si="60"/>
        <v>69.199999999999989</v>
      </c>
      <c r="AI38" s="641">
        <f t="shared" si="61"/>
        <v>46.1</v>
      </c>
      <c r="AJ38" s="644">
        <f>IF(VLOOKUP(TRUE,$V$2:$AY$80,COUNTA($V$1:AR$1),FALSE)="",AR38,IF(AR38="","",(AR38/VLOOKUP(TRUE,$V$2:$AY$80,COUNTA($V$1:AR$1),FALSE))*100))</f>
        <v>50</v>
      </c>
      <c r="AK38" s="641">
        <f>IF(VLOOKUP(TRUE,$V$2:$AY$80,COUNTA($V$1:AS$1),FALSE)="",AS38,IF(AS38="","",(AS38/VLOOKUP(TRUE,$V$2:$AY$80,COUNTA($V$1:AS$1),FALSE))*100))</f>
        <v>50</v>
      </c>
      <c r="AL38" s="641">
        <f>IF(VLOOKUP(TRUE,$V$2:$AY$80,COUNTA($V$1:AT$1),FALSE)="",AT38,IF(AT38="","",(AT38/VLOOKUP(TRUE,$V$2:$AY$80,COUNTA($V$1:AT$1),FALSE))*100))</f>
        <v>40</v>
      </c>
      <c r="AM38" s="641">
        <f>IF(VLOOKUP(TRUE,$V$2:$AY$80,COUNTA($V$1:AU$1),FALSE)="",AU38,IF(AU38="","",(AU38/VLOOKUP(TRUE,$V$2:$AY$80,COUNTA($V$1:AU$1),FALSE))*100))</f>
        <v>25</v>
      </c>
      <c r="AN38" s="641">
        <f>IF(VLOOKUP(TRUE,$V$2:$AY$80,COUNTA($V$1:AV$1),FALSE)="",AV38,IF(AV38="","",(AV38/VLOOKUP(TRUE,$V$2:$AY$80,COUNTA($V$1:AV$1),FALSE))*100))</f>
        <v>50</v>
      </c>
      <c r="AO38" s="641">
        <f>IF(VLOOKUP(TRUE,$V$2:$AY$80,COUNTA($V$1:AW$1),FALSE)="",AW38,IF(AW38="","",(AW38/VLOOKUP(TRUE,$V$2:$AY$80,COUNTA($V$1:AW$1),FALSE))*100))</f>
        <v>66.666666666666671</v>
      </c>
      <c r="AP38" s="641">
        <f>IF(VLOOKUP(TRUE,$V$2:$AY$80,COUNTA($V$1:AX$1),FALSE)="",AX38,IF(AX38="","",(AX38/VLOOKUP(TRUE,$V$2:$AY$80,COUNTA($V$1:AX$1),FALSE))*100))</f>
        <v>50</v>
      </c>
      <c r="AQ38" s="638">
        <f>IF(VLOOKUP(TRUE,$V$2:$AY$80,COUNTA($V$1:AY$1),FALSE)="",AY38,IF(AY38="","",(AY38/VLOOKUP(TRUE,$V$2:$AY$80,COUNTA($V$1:AY$1),FALSE))*100))</f>
        <v>66.666666666666671</v>
      </c>
      <c r="AR38" s="644">
        <f>IF(BS38="","",BS38*VLOOKUP("UQ",IndexCalc[],3,FALSE))</f>
        <v>50</v>
      </c>
      <c r="AS38" s="641">
        <f>IF(BT38="","",BT38*VLOOKUP("Fneg",IndexCalc[],3,FALSE))</f>
        <v>50</v>
      </c>
      <c r="AT38" s="641">
        <f>IF(BU38="","",BU38*VLOOKUP("ABS",IndexCalc[],3,FALSE))</f>
        <v>40</v>
      </c>
      <c r="AU38" s="641">
        <f>IF(BV38="","",BV38*VLOOKUP("Cnrs",IndexCalc[],3,FALSE))</f>
        <v>25</v>
      </c>
      <c r="AV38" s="641">
        <f>IF(BO38="","",BO38*VLOOKUP("HEC",IndexCalc[],3,FALSE))</f>
        <v>50</v>
      </c>
      <c r="AW38" s="641">
        <f>IF(BP38="","",BP38*VLOOKUP("Aeres",IndexCalc[],3,FALSE))</f>
        <v>66.666666666666671</v>
      </c>
      <c r="AX38" s="641">
        <f>IF(BQ38="","",BQ38*VLOOKUP("Abdc",IndexCalc[],3,FALSE))</f>
        <v>50</v>
      </c>
      <c r="AY38" s="638">
        <f>IF(BR38="","",BR38*VLOOKUP("Vhb",IndexCalc[],3,FALSE))</f>
        <v>66.666666666666671</v>
      </c>
      <c r="AZ38" s="647"/>
      <c r="BA38" s="648"/>
      <c r="BB38" s="652">
        <v>24</v>
      </c>
      <c r="BC38" s="647"/>
      <c r="BD38" s="647">
        <v>1.4379999999999999</v>
      </c>
      <c r="BE38" s="650">
        <v>0.996</v>
      </c>
      <c r="BF38" s="651" t="s">
        <v>133</v>
      </c>
      <c r="BG38" s="652" t="s">
        <v>133</v>
      </c>
      <c r="BH38" s="652" t="s">
        <v>133</v>
      </c>
      <c r="BI38" s="652" t="s">
        <v>133</v>
      </c>
      <c r="BJ38" s="653"/>
      <c r="BK38" s="651">
        <v>3</v>
      </c>
      <c r="BL38" s="652">
        <v>3</v>
      </c>
      <c r="BM38" s="652">
        <v>2</v>
      </c>
      <c r="BN38" s="652">
        <v>4</v>
      </c>
      <c r="BO38" s="654">
        <v>2</v>
      </c>
      <c r="BP38" s="655">
        <v>2</v>
      </c>
      <c r="BQ38" s="656">
        <v>2</v>
      </c>
      <c r="BR38" s="655">
        <v>4</v>
      </c>
      <c r="BS38" s="655">
        <v>2</v>
      </c>
      <c r="BT38" s="655">
        <v>2</v>
      </c>
      <c r="BU38" s="655">
        <v>2</v>
      </c>
      <c r="BV38" s="657">
        <v>1</v>
      </c>
    </row>
    <row r="39" spans="1:74" x14ac:dyDescent="0.25">
      <c r="A39" s="707" t="s">
        <v>470</v>
      </c>
      <c r="B39" s="662" t="s">
        <v>744</v>
      </c>
      <c r="C39" s="708" t="s">
        <v>174</v>
      </c>
      <c r="D39" s="662" t="s">
        <v>781</v>
      </c>
      <c r="E39" s="663">
        <f t="shared" si="31"/>
        <v>38</v>
      </c>
      <c r="F39" s="663">
        <f t="shared" si="32"/>
        <v>10</v>
      </c>
      <c r="G39" s="669">
        <f t="shared" si="33"/>
        <v>19.521761007869603</v>
      </c>
      <c r="H39" s="664" t="b">
        <f t="shared" si="34"/>
        <v>0</v>
      </c>
      <c r="I39" s="640">
        <f t="shared" si="35"/>
        <v>10000</v>
      </c>
      <c r="J39" s="640">
        <f t="shared" si="36"/>
        <v>10000</v>
      </c>
      <c r="K39" s="640">
        <f t="shared" si="37"/>
        <v>10000</v>
      </c>
      <c r="L39" s="640">
        <f t="shared" si="38"/>
        <v>10000</v>
      </c>
      <c r="M39" s="640">
        <f t="shared" si="39"/>
        <v>10000</v>
      </c>
      <c r="N39" s="640">
        <f t="shared" si="40"/>
        <v>10000</v>
      </c>
      <c r="O39" s="665" t="b">
        <f t="shared" si="41"/>
        <v>0</v>
      </c>
      <c r="P39" s="663">
        <f t="shared" si="42"/>
        <v>2</v>
      </c>
      <c r="Q39" s="663">
        <f t="shared" si="43"/>
        <v>8</v>
      </c>
      <c r="R39" s="666">
        <f t="shared" si="44"/>
        <v>47.936907300910235</v>
      </c>
      <c r="S39" s="667">
        <f t="shared" si="45"/>
        <v>32.184536504551168</v>
      </c>
      <c r="T39" s="667">
        <f t="shared" si="46"/>
        <v>51.875</v>
      </c>
      <c r="U39" s="664">
        <f t="shared" si="47"/>
        <v>50.46</v>
      </c>
      <c r="V39" s="669" t="b">
        <f t="shared" si="48"/>
        <v>0</v>
      </c>
      <c r="W39" s="668">
        <f t="shared" si="49"/>
        <v>47.936907300910235</v>
      </c>
      <c r="X39" s="665" t="str">
        <f t="shared" si="50"/>
        <v/>
      </c>
      <c r="Y39" s="665" t="str">
        <f t="shared" si="51"/>
        <v/>
      </c>
      <c r="Z39" s="665">
        <f t="shared" si="52"/>
        <v>87.179487179487182</v>
      </c>
      <c r="AA39" s="665" t="str">
        <f t="shared" si="53"/>
        <v/>
      </c>
      <c r="AB39" s="665">
        <f t="shared" si="54"/>
        <v>19.792626728110598</v>
      </c>
      <c r="AC39" s="669">
        <f t="shared" si="55"/>
        <v>44.576446280991739</v>
      </c>
      <c r="AD39" s="641" t="str">
        <f t="shared" si="56"/>
        <v/>
      </c>
      <c r="AE39" s="641" t="str">
        <f t="shared" si="57"/>
        <v/>
      </c>
      <c r="AF39" s="641">
        <f t="shared" si="58"/>
        <v>66.600000000000009</v>
      </c>
      <c r="AG39" s="641" t="str">
        <f t="shared" si="59"/>
        <v/>
      </c>
      <c r="AH39" s="667">
        <f t="shared" si="60"/>
        <v>52.5</v>
      </c>
      <c r="AI39" s="669">
        <f t="shared" si="61"/>
        <v>37.1</v>
      </c>
      <c r="AJ39" s="644">
        <f>IF(VLOOKUP(TRUE,$V$2:$AY$80,COUNTA($V$1:AR$1),FALSE)="",AR39,IF(AR39="","",(AR39/VLOOKUP(TRUE,$V$2:$AY$80,COUNTA($V$1:AR$1),FALSE))*100))</f>
        <v>75</v>
      </c>
      <c r="AK39" s="641">
        <f>IF(VLOOKUP(TRUE,$V$2:$AY$80,COUNTA($V$1:AS$1),FALSE)="",AS39,IF(AS39="","",(AS39/VLOOKUP(TRUE,$V$2:$AY$80,COUNTA($V$1:AS$1),FALSE))*100))</f>
        <v>50</v>
      </c>
      <c r="AL39" s="641">
        <f>IF(VLOOKUP(TRUE,$V$2:$AY$80,COUNTA($V$1:AT$1),FALSE)="",AT39,IF(AT39="","",(AT39/VLOOKUP(TRUE,$V$2:$AY$80,COUNTA($V$1:AT$1),FALSE))*100))</f>
        <v>40</v>
      </c>
      <c r="AM39" s="641">
        <f>IF(VLOOKUP(TRUE,$V$2:$AY$80,COUNTA($V$1:AU$1),FALSE)="",AU39,IF(AU39="","",(AU39/VLOOKUP(TRUE,$V$2:$AY$80,COUNTA($V$1:AU$1),FALSE))*100))</f>
        <v>50</v>
      </c>
      <c r="AN39" s="641">
        <f>IF(VLOOKUP(TRUE,$V$2:$AY$80,COUNTA($V$1:AV$1),FALSE)="",AV39,IF(AV39="","",(AV39/VLOOKUP(TRUE,$V$2:$AY$80,COUNTA($V$1:AV$1),FALSE))*100))</f>
        <v>25</v>
      </c>
      <c r="AO39" s="641">
        <f>IF(VLOOKUP(TRUE,$V$2:$AY$80,COUNTA($V$1:AW$1),FALSE)="",AW39,IF(AW39="","",(AW39/VLOOKUP(TRUE,$V$2:$AY$80,COUNTA($V$1:AW$1),FALSE))*100))</f>
        <v>66.666666666666671</v>
      </c>
      <c r="AP39" s="641">
        <f>IF(VLOOKUP(TRUE,$V$2:$AY$80,COUNTA($V$1:AX$1),FALSE)="",AX39,IF(AX39="","",(AX39/VLOOKUP(TRUE,$V$2:$AY$80,COUNTA($V$1:AX$1),FALSE))*100))</f>
        <v>75</v>
      </c>
      <c r="AQ39" s="638">
        <f>IF(VLOOKUP(TRUE,$V$2:$AY$80,COUNTA($V$1:AY$1),FALSE)="",AY39,IF(AY39="","",(AY39/VLOOKUP(TRUE,$V$2:$AY$80,COUNTA($V$1:AY$1),FALSE))*100))</f>
        <v>33.333333333333336</v>
      </c>
      <c r="AR39" s="665">
        <f>IF(BS39="","",BS39*VLOOKUP("UQ",IndexCalc[],3,FALSE))</f>
        <v>75</v>
      </c>
      <c r="AS39" s="667">
        <f>IF(BT39="","",BT39*VLOOKUP("Fneg",IndexCalc[],3,FALSE))</f>
        <v>50</v>
      </c>
      <c r="AT39" s="667">
        <f>IF(BU39="","",BU39*VLOOKUP("ABS",IndexCalc[],3,FALSE))</f>
        <v>40</v>
      </c>
      <c r="AU39" s="667">
        <f>IF(BV39="","",BV39*VLOOKUP("Cnrs",IndexCalc[],3,FALSE))</f>
        <v>50</v>
      </c>
      <c r="AV39" s="667">
        <f>IF(BO39="","",BO39*VLOOKUP("HEC",IndexCalc[],3,FALSE))</f>
        <v>25</v>
      </c>
      <c r="AW39" s="667">
        <f>IF(BP39="","",BP39*VLOOKUP("Aeres",IndexCalc[],3,FALSE))</f>
        <v>66.666666666666671</v>
      </c>
      <c r="AX39" s="667">
        <f>IF(BQ39="","",BQ39*VLOOKUP("Abdc",IndexCalc[],3,FALSE))</f>
        <v>75</v>
      </c>
      <c r="AY39" s="669">
        <f>IF(BR39="","",BR39*VLOOKUP("Vhb",IndexCalc[],3,FALSE))</f>
        <v>33.333333333333336</v>
      </c>
      <c r="AZ39" s="647"/>
      <c r="BA39" s="648"/>
      <c r="BB39" s="652">
        <v>34</v>
      </c>
      <c r="BC39" s="647"/>
      <c r="BD39" s="670">
        <v>0.85899999999999999</v>
      </c>
      <c r="BE39" s="673">
        <v>0.86299999999999999</v>
      </c>
      <c r="BF39" s="674" t="s">
        <v>135</v>
      </c>
      <c r="BG39" s="672" t="s">
        <v>133</v>
      </c>
      <c r="BH39" s="672" t="s">
        <v>127</v>
      </c>
      <c r="BI39" s="672" t="s">
        <v>135</v>
      </c>
      <c r="BJ39" s="675"/>
      <c r="BK39" s="674">
        <v>2</v>
      </c>
      <c r="BL39" s="672">
        <v>3</v>
      </c>
      <c r="BM39" s="672">
        <v>2</v>
      </c>
      <c r="BN39" s="675">
        <v>3</v>
      </c>
      <c r="BO39" s="676">
        <v>1</v>
      </c>
      <c r="BP39" s="677">
        <v>2</v>
      </c>
      <c r="BQ39" s="678">
        <v>3</v>
      </c>
      <c r="BR39" s="677">
        <v>2</v>
      </c>
      <c r="BS39" s="677">
        <v>3</v>
      </c>
      <c r="BT39" s="677">
        <v>2</v>
      </c>
      <c r="BU39" s="677">
        <v>2</v>
      </c>
      <c r="BV39" s="679">
        <v>2</v>
      </c>
    </row>
    <row r="40" spans="1:74" x14ac:dyDescent="0.25">
      <c r="A40" s="634" t="s">
        <v>497</v>
      </c>
      <c r="B40" s="635" t="s">
        <v>770</v>
      </c>
      <c r="C40" s="698" t="s">
        <v>240</v>
      </c>
      <c r="D40" s="635" t="s">
        <v>781</v>
      </c>
      <c r="E40" s="637">
        <f t="shared" si="31"/>
        <v>39</v>
      </c>
      <c r="F40" s="637">
        <f t="shared" si="32"/>
        <v>10</v>
      </c>
      <c r="G40" s="638">
        <f t="shared" si="33"/>
        <v>19.347794721928683</v>
      </c>
      <c r="H40" s="639" t="b">
        <f t="shared" si="34"/>
        <v>0</v>
      </c>
      <c r="I40" s="640">
        <f t="shared" si="35"/>
        <v>10000</v>
      </c>
      <c r="J40" s="640">
        <f t="shared" si="36"/>
        <v>10000</v>
      </c>
      <c r="K40" s="640">
        <f t="shared" si="37"/>
        <v>10000</v>
      </c>
      <c r="L40" s="640">
        <f t="shared" si="38"/>
        <v>10000</v>
      </c>
      <c r="M40" s="640">
        <f t="shared" si="39"/>
        <v>10000</v>
      </c>
      <c r="N40" s="640">
        <f t="shared" si="40"/>
        <v>10000</v>
      </c>
      <c r="O40" s="641" t="b">
        <f t="shared" si="41"/>
        <v>0</v>
      </c>
      <c r="P40" s="637">
        <f t="shared" si="42"/>
        <v>2</v>
      </c>
      <c r="Q40" s="637">
        <f t="shared" si="43"/>
        <v>8</v>
      </c>
      <c r="R40" s="642">
        <f t="shared" si="44"/>
        <v>47.375152340328292</v>
      </c>
      <c r="S40" s="641">
        <f t="shared" si="45"/>
        <v>41.875761701641466</v>
      </c>
      <c r="T40" s="641">
        <f t="shared" si="46"/>
        <v>48.75</v>
      </c>
      <c r="U40" s="639">
        <f t="shared" si="47"/>
        <v>49.37</v>
      </c>
      <c r="V40" s="638" t="b">
        <f t="shared" si="48"/>
        <v>0</v>
      </c>
      <c r="W40" s="643">
        <f t="shared" si="49"/>
        <v>47.375152340328292</v>
      </c>
      <c r="X40" s="644" t="str">
        <f t="shared" si="50"/>
        <v/>
      </c>
      <c r="Y40" s="644" t="str">
        <f t="shared" si="51"/>
        <v/>
      </c>
      <c r="Z40" s="644">
        <f t="shared" si="52"/>
        <v>92.307692307692307</v>
      </c>
      <c r="AA40" s="644" t="str">
        <f t="shared" si="53"/>
        <v/>
      </c>
      <c r="AB40" s="644">
        <f t="shared" si="54"/>
        <v>15.414746543778804</v>
      </c>
      <c r="AC40" s="638">
        <f t="shared" si="55"/>
        <v>68.336776859504127</v>
      </c>
      <c r="AD40" s="641" t="str">
        <f t="shared" si="56"/>
        <v/>
      </c>
      <c r="AE40" s="641" t="str">
        <f t="shared" si="57"/>
        <v/>
      </c>
      <c r="AF40" s="641">
        <f t="shared" si="58"/>
        <v>70.5</v>
      </c>
      <c r="AG40" s="641" t="str">
        <f t="shared" si="59"/>
        <v/>
      </c>
      <c r="AH40" s="641">
        <f t="shared" si="60"/>
        <v>43.5</v>
      </c>
      <c r="AI40" s="641">
        <f t="shared" si="61"/>
        <v>60.199999999999996</v>
      </c>
      <c r="AJ40" s="644">
        <f>IF(VLOOKUP(TRUE,$V$2:$AY$80,COUNTA($V$1:AR$1),FALSE)="",AR40,IF(AR40="","",(AR40/VLOOKUP(TRUE,$V$2:$AY$80,COUNTA($V$1:AR$1),FALSE))*100))</f>
        <v>50</v>
      </c>
      <c r="AK40" s="641">
        <f>IF(VLOOKUP(TRUE,$V$2:$AY$80,COUNTA($V$1:AS$1),FALSE)="",AS40,IF(AS40="","",(AS40/VLOOKUP(TRUE,$V$2:$AY$80,COUNTA($V$1:AS$1),FALSE))*100))</f>
        <v>50</v>
      </c>
      <c r="AL40" s="641">
        <f>IF(VLOOKUP(TRUE,$V$2:$AY$80,COUNTA($V$1:AT$1),FALSE)="",AT40,IF(AT40="","",(AT40/VLOOKUP(TRUE,$V$2:$AY$80,COUNTA($V$1:AT$1),FALSE))*100))</f>
        <v>40</v>
      </c>
      <c r="AM40" s="641">
        <f>IF(VLOOKUP(TRUE,$V$2:$AY$80,COUNTA($V$1:AU$1),FALSE)="",AU40,IF(AU40="","",(AU40/VLOOKUP(TRUE,$V$2:$AY$80,COUNTA($V$1:AU$1),FALSE))*100))</f>
        <v>50</v>
      </c>
      <c r="AN40" s="641">
        <f>IF(VLOOKUP(TRUE,$V$2:$AY$80,COUNTA($V$1:AV$1),FALSE)="",AV40,IF(AV40="","",(AV40/VLOOKUP(TRUE,$V$2:$AY$80,COUNTA($V$1:AV$1),FALSE))*100))</f>
        <v>25</v>
      </c>
      <c r="AO40" s="641">
        <f>IF(VLOOKUP(TRUE,$V$2:$AY$80,COUNTA($V$1:AW$1),FALSE)="",AW40,IF(AW40="","",(AW40/VLOOKUP(TRUE,$V$2:$AY$80,COUNTA($V$1:AW$1),FALSE))*100))</f>
        <v>66.666666666666671</v>
      </c>
      <c r="AP40" s="641">
        <f>IF(VLOOKUP(TRUE,$V$2:$AY$80,COUNTA($V$1:AX$1),FALSE)="",AX40,IF(AX40="","",(AX40/VLOOKUP(TRUE,$V$2:$AY$80,COUNTA($V$1:AX$1),FALSE))*100))</f>
        <v>75</v>
      </c>
      <c r="AQ40" s="638">
        <f>IF(VLOOKUP(TRUE,$V$2:$AY$80,COUNTA($V$1:AY$1),FALSE)="",AY40,IF(AY40="","",(AY40/VLOOKUP(TRUE,$V$2:$AY$80,COUNTA($V$1:AY$1),FALSE))*100))</f>
        <v>33.333333333333336</v>
      </c>
      <c r="AR40" s="644">
        <f>IF(BS40="","",BS40*VLOOKUP("UQ",IndexCalc[],3,FALSE))</f>
        <v>50</v>
      </c>
      <c r="AS40" s="641">
        <f>IF(BT40="","",BT40*VLOOKUP("Fneg",IndexCalc[],3,FALSE))</f>
        <v>50</v>
      </c>
      <c r="AT40" s="641">
        <f>IF(BU40="","",BU40*VLOOKUP("ABS",IndexCalc[],3,FALSE))</f>
        <v>40</v>
      </c>
      <c r="AU40" s="641">
        <f>IF(BV40="","",BV40*VLOOKUP("Cnrs",IndexCalc[],3,FALSE))</f>
        <v>50</v>
      </c>
      <c r="AV40" s="641">
        <f>IF(BO40="","",BO40*VLOOKUP("HEC",IndexCalc[],3,FALSE))</f>
        <v>25</v>
      </c>
      <c r="AW40" s="641">
        <f>IF(BP40="","",BP40*VLOOKUP("Aeres",IndexCalc[],3,FALSE))</f>
        <v>66.666666666666671</v>
      </c>
      <c r="AX40" s="641">
        <f>IF(BQ40="","",BQ40*VLOOKUP("Abdc",IndexCalc[],3,FALSE))</f>
        <v>75</v>
      </c>
      <c r="AY40" s="638">
        <f>IF(BR40="","",BR40*VLOOKUP("Vhb",IndexCalc[],3,FALSE))</f>
        <v>33.333333333333336</v>
      </c>
      <c r="AZ40" s="647"/>
      <c r="BA40" s="648"/>
      <c r="BB40" s="652">
        <v>36</v>
      </c>
      <c r="BC40" s="647"/>
      <c r="BD40" s="647">
        <v>0.66900000000000004</v>
      </c>
      <c r="BE40" s="650">
        <v>1.323</v>
      </c>
      <c r="BF40" s="651" t="s">
        <v>135</v>
      </c>
      <c r="BG40" s="652" t="s">
        <v>133</v>
      </c>
      <c r="BH40" s="652" t="s">
        <v>127</v>
      </c>
      <c r="BI40" s="652" t="s">
        <v>135</v>
      </c>
      <c r="BJ40" s="653" t="s">
        <v>298</v>
      </c>
      <c r="BK40" s="651">
        <v>3</v>
      </c>
      <c r="BL40" s="652">
        <v>3</v>
      </c>
      <c r="BM40" s="652">
        <v>2</v>
      </c>
      <c r="BN40" s="652">
        <v>3</v>
      </c>
      <c r="BO40" s="654">
        <v>1</v>
      </c>
      <c r="BP40" s="655">
        <v>2</v>
      </c>
      <c r="BQ40" s="656">
        <v>3</v>
      </c>
      <c r="BR40" s="655">
        <v>2</v>
      </c>
      <c r="BS40" s="655">
        <v>2</v>
      </c>
      <c r="BT40" s="655">
        <v>2</v>
      </c>
      <c r="BU40" s="655">
        <v>2</v>
      </c>
      <c r="BV40" s="657">
        <v>2</v>
      </c>
    </row>
    <row r="41" spans="1:74" x14ac:dyDescent="0.25">
      <c r="A41" s="634" t="s">
        <v>471</v>
      </c>
      <c r="B41" s="635" t="s">
        <v>745</v>
      </c>
      <c r="C41" s="661" t="s">
        <v>175</v>
      </c>
      <c r="D41" s="635" t="s">
        <v>781</v>
      </c>
      <c r="E41" s="637">
        <f t="shared" si="31"/>
        <v>40</v>
      </c>
      <c r="F41" s="637">
        <f t="shared" si="32"/>
        <v>10</v>
      </c>
      <c r="G41" s="638">
        <f t="shared" si="33"/>
        <v>17.539048857475962</v>
      </c>
      <c r="H41" s="639" t="b">
        <f t="shared" si="34"/>
        <v>0</v>
      </c>
      <c r="I41" s="640">
        <f t="shared" si="35"/>
        <v>10000</v>
      </c>
      <c r="J41" s="640">
        <f t="shared" si="36"/>
        <v>10000</v>
      </c>
      <c r="K41" s="640">
        <f t="shared" si="37"/>
        <v>10000</v>
      </c>
      <c r="L41" s="640">
        <f t="shared" si="38"/>
        <v>10000</v>
      </c>
      <c r="M41" s="640">
        <f t="shared" si="39"/>
        <v>10000</v>
      </c>
      <c r="N41" s="640">
        <f t="shared" si="40"/>
        <v>10000</v>
      </c>
      <c r="O41" s="641" t="b">
        <f t="shared" si="41"/>
        <v>0</v>
      </c>
      <c r="P41" s="637">
        <f t="shared" si="42"/>
        <v>2</v>
      </c>
      <c r="Q41" s="637">
        <f t="shared" si="43"/>
        <v>8</v>
      </c>
      <c r="R41" s="642">
        <f t="shared" si="44"/>
        <v>47.341894542407736</v>
      </c>
      <c r="S41" s="641">
        <f t="shared" si="45"/>
        <v>39.209472712038696</v>
      </c>
      <c r="T41" s="641">
        <f t="shared" si="46"/>
        <v>49.375</v>
      </c>
      <c r="U41" s="639">
        <f t="shared" si="47"/>
        <v>50.260000000000005</v>
      </c>
      <c r="V41" s="638" t="b">
        <f t="shared" si="48"/>
        <v>0</v>
      </c>
      <c r="W41" s="643">
        <f t="shared" si="49"/>
        <v>47.341894542407736</v>
      </c>
      <c r="X41" s="644">
        <f t="shared" si="50"/>
        <v>8.1818181818181817</v>
      </c>
      <c r="Y41" s="644">
        <f t="shared" si="51"/>
        <v>26.086956521739129</v>
      </c>
      <c r="Z41" s="644">
        <f t="shared" si="52"/>
        <v>46.153846153846153</v>
      </c>
      <c r="AA41" s="644">
        <f t="shared" si="53"/>
        <v>61.505728314238951</v>
      </c>
      <c r="AB41" s="644">
        <f t="shared" si="54"/>
        <v>22.995391705069128</v>
      </c>
      <c r="AC41" s="638">
        <f t="shared" si="55"/>
        <v>55.423553719008268</v>
      </c>
      <c r="AD41" s="641">
        <f t="shared" si="56"/>
        <v>0</v>
      </c>
      <c r="AE41" s="641">
        <f t="shared" si="57"/>
        <v>28.199999999999996</v>
      </c>
      <c r="AF41" s="641">
        <f t="shared" si="58"/>
        <v>7.8</v>
      </c>
      <c r="AG41" s="641">
        <f t="shared" si="59"/>
        <v>23</v>
      </c>
      <c r="AH41" s="641">
        <f t="shared" si="60"/>
        <v>57.599999999999994</v>
      </c>
      <c r="AI41" s="641">
        <f t="shared" si="61"/>
        <v>50</v>
      </c>
      <c r="AJ41" s="644">
        <f>IF(VLOOKUP(TRUE,$V$2:$AY$80,COUNTA($V$1:AR$1),FALSE)="",AR41,IF(AR41="","",(AR41/VLOOKUP(TRUE,$V$2:$AY$80,COUNTA($V$1:AR$1),FALSE))*100))</f>
        <v>50</v>
      </c>
      <c r="AK41" s="641">
        <f>IF(VLOOKUP(TRUE,$V$2:$AY$80,COUNTA($V$1:AS$1),FALSE)="",AS41,IF(AS41="","",(AS41/VLOOKUP(TRUE,$V$2:$AY$80,COUNTA($V$1:AS$1),FALSE))*100))</f>
        <v>50</v>
      </c>
      <c r="AL41" s="641">
        <f>IF(VLOOKUP(TRUE,$V$2:$AY$80,COUNTA($V$1:AT$1),FALSE)="",AT41,IF(AT41="","",(AT41/VLOOKUP(TRUE,$V$2:$AY$80,COUNTA($V$1:AT$1),FALSE))*100))</f>
        <v>20</v>
      </c>
      <c r="AM41" s="641">
        <f>IF(VLOOKUP(TRUE,$V$2:$AY$80,COUNTA($V$1:AU$1),FALSE)="",AU41,IF(AU41="","",(AU41/VLOOKUP(TRUE,$V$2:$AY$80,COUNTA($V$1:AU$1),FALSE))*100))</f>
        <v>50</v>
      </c>
      <c r="AN41" s="641">
        <f>IF(VLOOKUP(TRUE,$V$2:$AY$80,COUNTA($V$1:AV$1),FALSE)="",AV41,IF(AV41="","",(AV41/VLOOKUP(TRUE,$V$2:$AY$80,COUNTA($V$1:AV$1),FALSE))*100))</f>
        <v>50</v>
      </c>
      <c r="AO41" s="641">
        <f>IF(VLOOKUP(TRUE,$V$2:$AY$80,COUNTA($V$1:AW$1),FALSE)="",AW41,IF(AW41="","",(AW41/VLOOKUP(TRUE,$V$2:$AY$80,COUNTA($V$1:AW$1),FALSE))*100))</f>
        <v>66.666666666666671</v>
      </c>
      <c r="AP41" s="641">
        <f>IF(VLOOKUP(TRUE,$V$2:$AY$80,COUNTA($V$1:AX$1),FALSE)="",AX41,IF(AX41="","",(AX41/VLOOKUP(TRUE,$V$2:$AY$80,COUNTA($V$1:AX$1),FALSE))*100))</f>
        <v>75</v>
      </c>
      <c r="AQ41" s="638">
        <f>IF(VLOOKUP(TRUE,$V$2:$AY$80,COUNTA($V$1:AY$1),FALSE)="",AY41,IF(AY41="","",(AY41/VLOOKUP(TRUE,$V$2:$AY$80,COUNTA($V$1:AY$1),FALSE))*100))</f>
        <v>33.333333333333336</v>
      </c>
      <c r="AR41" s="644">
        <f>IF(BS41="","",BS41*VLOOKUP("UQ",IndexCalc[],3,FALSE))</f>
        <v>50</v>
      </c>
      <c r="AS41" s="641">
        <f>IF(BT41="","",BT41*VLOOKUP("Fneg",IndexCalc[],3,FALSE))</f>
        <v>50</v>
      </c>
      <c r="AT41" s="641">
        <f>IF(BU41="","",BU41*VLOOKUP("ABS",IndexCalc[],3,FALSE))</f>
        <v>20</v>
      </c>
      <c r="AU41" s="641">
        <f>IF(BV41="","",BV41*VLOOKUP("Cnrs",IndexCalc[],3,FALSE))</f>
        <v>50</v>
      </c>
      <c r="AV41" s="641">
        <f>IF(BO41="","",BO41*VLOOKUP("HEC",IndexCalc[],3,FALSE))</f>
        <v>50</v>
      </c>
      <c r="AW41" s="641">
        <f>IF(BP41="","",BP41*VLOOKUP("Aeres",IndexCalc[],3,FALSE))</f>
        <v>66.666666666666671</v>
      </c>
      <c r="AX41" s="641">
        <f>IF(BQ41="","",BQ41*VLOOKUP("Abdc",IndexCalc[],3,FALSE))</f>
        <v>75</v>
      </c>
      <c r="AY41" s="638">
        <f>IF(BR41="","",BR41*VLOOKUP("Vhb",IndexCalc[],3,FALSE))</f>
        <v>33.333333333333336</v>
      </c>
      <c r="AZ41" s="709">
        <v>8.9999999999999998E-4</v>
      </c>
      <c r="BA41" s="648">
        <v>0.6</v>
      </c>
      <c r="BB41" s="652">
        <v>18</v>
      </c>
      <c r="BC41" s="647">
        <v>1.879</v>
      </c>
      <c r="BD41" s="647">
        <v>0.998</v>
      </c>
      <c r="BE41" s="650">
        <v>1.073</v>
      </c>
      <c r="BF41" s="651" t="s">
        <v>133</v>
      </c>
      <c r="BG41" s="652" t="s">
        <v>133</v>
      </c>
      <c r="BH41" s="652" t="s">
        <v>127</v>
      </c>
      <c r="BI41" s="652" t="s">
        <v>135</v>
      </c>
      <c r="BJ41" s="653"/>
      <c r="BK41" s="651">
        <v>3</v>
      </c>
      <c r="BL41" s="652">
        <v>3</v>
      </c>
      <c r="BM41" s="652">
        <v>1</v>
      </c>
      <c r="BN41" s="652">
        <v>3</v>
      </c>
      <c r="BO41" s="654">
        <v>2</v>
      </c>
      <c r="BP41" s="655">
        <v>2</v>
      </c>
      <c r="BQ41" s="656">
        <v>3</v>
      </c>
      <c r="BR41" s="655">
        <v>2</v>
      </c>
      <c r="BS41" s="655">
        <v>2</v>
      </c>
      <c r="BT41" s="655">
        <v>2</v>
      </c>
      <c r="BU41" s="655">
        <v>1</v>
      </c>
      <c r="BV41" s="657">
        <v>2</v>
      </c>
    </row>
    <row r="42" spans="1:74" x14ac:dyDescent="0.25">
      <c r="A42" s="634" t="s">
        <v>484</v>
      </c>
      <c r="B42" s="635" t="s">
        <v>1082</v>
      </c>
      <c r="C42" s="705" t="s">
        <v>213</v>
      </c>
      <c r="D42" s="635" t="s">
        <v>781</v>
      </c>
      <c r="E42" s="637">
        <f t="shared" si="31"/>
        <v>41</v>
      </c>
      <c r="F42" s="637">
        <f t="shared" si="32"/>
        <v>10</v>
      </c>
      <c r="G42" s="638">
        <f t="shared" si="33"/>
        <v>19.18300973159873</v>
      </c>
      <c r="H42" s="639" t="b">
        <f t="shared" si="34"/>
        <v>0</v>
      </c>
      <c r="I42" s="640">
        <f t="shared" si="35"/>
        <v>10000</v>
      </c>
      <c r="J42" s="640">
        <f t="shared" si="36"/>
        <v>10000</v>
      </c>
      <c r="K42" s="640">
        <f t="shared" si="37"/>
        <v>10000</v>
      </c>
      <c r="L42" s="640">
        <f t="shared" si="38"/>
        <v>10000</v>
      </c>
      <c r="M42" s="640">
        <f t="shared" si="39"/>
        <v>10000</v>
      </c>
      <c r="N42" s="640">
        <f t="shared" si="40"/>
        <v>10000</v>
      </c>
      <c r="O42" s="641" t="b">
        <f t="shared" si="41"/>
        <v>0</v>
      </c>
      <c r="P42" s="637">
        <f t="shared" si="42"/>
        <v>2</v>
      </c>
      <c r="Q42" s="637">
        <f t="shared" si="43"/>
        <v>8</v>
      </c>
      <c r="R42" s="642">
        <f t="shared" si="44"/>
        <v>46.850876829317301</v>
      </c>
      <c r="S42" s="641">
        <f t="shared" si="45"/>
        <v>19.328964657043837</v>
      </c>
      <c r="T42" s="641">
        <f t="shared" si="46"/>
        <v>53.731354872385658</v>
      </c>
      <c r="U42" s="639">
        <f t="shared" si="47"/>
        <v>45.795083897908526</v>
      </c>
      <c r="V42" s="638" t="b">
        <f t="shared" si="48"/>
        <v>0</v>
      </c>
      <c r="W42" s="643">
        <f t="shared" si="49"/>
        <v>46.850876829317301</v>
      </c>
      <c r="X42" s="644" t="str">
        <f t="shared" si="50"/>
        <v/>
      </c>
      <c r="Y42" s="644" t="str">
        <f t="shared" si="51"/>
        <v/>
      </c>
      <c r="Z42" s="644" t="str">
        <f t="shared" si="52"/>
        <v/>
      </c>
      <c r="AA42" s="644" t="str">
        <f t="shared" si="53"/>
        <v/>
      </c>
      <c r="AB42" s="644">
        <f t="shared" si="54"/>
        <v>4.3087557603686637</v>
      </c>
      <c r="AC42" s="638">
        <f t="shared" si="55"/>
        <v>34.349173553719012</v>
      </c>
      <c r="AD42" s="641" t="str">
        <f t="shared" si="56"/>
        <v/>
      </c>
      <c r="AE42" s="641" t="str">
        <f t="shared" si="57"/>
        <v/>
      </c>
      <c r="AF42" s="641" t="str">
        <f t="shared" si="58"/>
        <v/>
      </c>
      <c r="AG42" s="641" t="str">
        <f t="shared" si="59"/>
        <v/>
      </c>
      <c r="AH42" s="641">
        <f t="shared" si="60"/>
        <v>6.4</v>
      </c>
      <c r="AI42" s="641">
        <f t="shared" si="61"/>
        <v>21.7</v>
      </c>
      <c r="AJ42" s="644">
        <f>IF(VLOOKUP(TRUE,$V$2:$AY$80,COUNTA($V$1:AR$1),FALSE)="",AR42,IF(AR42="","",(AR42/VLOOKUP(TRUE,$V$2:$AY$80,COUNTA($V$1:AR$1),FALSE))*100))</f>
        <v>61.457204818725586</v>
      </c>
      <c r="AK42" s="641">
        <f>IF(VLOOKUP(TRUE,$V$2:$AY$80,COUNTA($V$1:AS$1),FALSE)="",AS42,IF(AS42="","",(AS42/VLOOKUP(TRUE,$V$2:$AY$80,COUNTA($V$1:AS$1),FALSE))*100))</f>
        <v>48.642683029174805</v>
      </c>
      <c r="AL42" s="641">
        <f>IF(VLOOKUP(TRUE,$V$2:$AY$80,COUNTA($V$1:AT$1),FALSE)="",AT42,IF(AT42="","",(AT42/VLOOKUP(TRUE,$V$2:$AY$80,COUNTA($V$1:AT$1),FALSE))*100))</f>
        <v>34.980299472808838</v>
      </c>
      <c r="AM42" s="641">
        <f>IF(VLOOKUP(TRUE,$V$2:$AY$80,COUNTA($V$1:AU$1),FALSE)="",AU42,IF(AU42="","",(AU42/VLOOKUP(TRUE,$V$2:$AY$80,COUNTA($V$1:AU$1),FALSE))*100))</f>
        <v>57.392424345016479</v>
      </c>
      <c r="AN42" s="641">
        <f>IF(VLOOKUP(TRUE,$V$2:$AY$80,COUNTA($V$1:AV$1),FALSE)="",AV42,IF(AV42="","",(AV42/VLOOKUP(TRUE,$V$2:$AY$80,COUNTA($V$1:AV$1),FALSE))*100))</f>
        <v>52.730178833007813</v>
      </c>
      <c r="AO42" s="641">
        <f>IF(VLOOKUP(TRUE,$V$2:$AY$80,COUNTA($V$1:AW$1),FALSE)="",AW42,IF(AW42="","",(AW42/VLOOKUP(TRUE,$V$2:$AY$80,COUNTA($V$1:AW$1),FALSE))*100))</f>
        <v>75.596141815185547</v>
      </c>
      <c r="AP42" s="641">
        <f>IF(VLOOKUP(TRUE,$V$2:$AY$80,COUNTA($V$1:AX$1),FALSE)="",AX42,IF(AX42="","",(AX42/VLOOKUP(TRUE,$V$2:$AY$80,COUNTA($V$1:AX$1),FALSE))*100))</f>
        <v>48.52411150932312</v>
      </c>
      <c r="AQ42" s="638">
        <f>IF(VLOOKUP(TRUE,$V$2:$AY$80,COUNTA($V$1:AY$1),FALSE)="",AY42,IF(AY42="","",(AY42/VLOOKUP(TRUE,$V$2:$AY$80,COUNTA($V$1:AY$1),FALSE))*100))</f>
        <v>50.527795155843101</v>
      </c>
      <c r="AR42" s="644">
        <f>IF(BS42="","",BS42*VLOOKUP("UQ",IndexCalc[],3,FALSE))</f>
        <v>61.457204818725586</v>
      </c>
      <c r="AS42" s="641">
        <f>IF(BT42="","",BT42*VLOOKUP("Fneg",IndexCalc[],3,FALSE))</f>
        <v>48.642683029174805</v>
      </c>
      <c r="AT42" s="641">
        <f>IF(BU42="","",BU42*VLOOKUP("ABS",IndexCalc[],3,FALSE))</f>
        <v>34.980299472808838</v>
      </c>
      <c r="AU42" s="641">
        <f>IF(BV42="","",BV42*VLOOKUP("Cnrs",IndexCalc[],3,FALSE))</f>
        <v>57.392424345016479</v>
      </c>
      <c r="AV42" s="641">
        <f>IF(BO42="","",BO42*VLOOKUP("HEC",IndexCalc[],3,FALSE))</f>
        <v>52.730178833007813</v>
      </c>
      <c r="AW42" s="641">
        <f>IF(BP42="","",BP42*VLOOKUP("Aeres",IndexCalc[],3,FALSE))</f>
        <v>75.596141815185547</v>
      </c>
      <c r="AX42" s="641">
        <f>IF(BQ42="","",BQ42*VLOOKUP("Abdc",IndexCalc[],3,FALSE))</f>
        <v>48.52411150932312</v>
      </c>
      <c r="AY42" s="638">
        <f>IF(BR42="","",BR42*VLOOKUP("Vhb",IndexCalc[],3,FALSE))</f>
        <v>50.527795155843101</v>
      </c>
      <c r="AZ42" s="647"/>
      <c r="BA42" s="648"/>
      <c r="BB42" s="652"/>
      <c r="BC42" s="647"/>
      <c r="BD42" s="647">
        <v>0.187</v>
      </c>
      <c r="BE42" s="650">
        <v>0.66500000000000004</v>
      </c>
      <c r="BF42" s="651"/>
      <c r="BG42" s="652"/>
      <c r="BH42" s="652"/>
      <c r="BI42" s="652"/>
      <c r="BJ42" s="653"/>
      <c r="BK42" s="651"/>
      <c r="BL42" s="652"/>
      <c r="BM42" s="652"/>
      <c r="BN42" s="652"/>
      <c r="BO42" s="695">
        <v>2.1092071533203125</v>
      </c>
      <c r="BP42" s="696">
        <v>2.2678842544555664</v>
      </c>
      <c r="BQ42" s="696">
        <v>1.9409644603729248</v>
      </c>
      <c r="BR42" s="696">
        <v>3.0316677093505859</v>
      </c>
      <c r="BS42" s="696">
        <v>2.4582881927490234</v>
      </c>
      <c r="BT42" s="696">
        <v>1.9457073211669922</v>
      </c>
      <c r="BU42" s="696">
        <v>1.7490149736404419</v>
      </c>
      <c r="BV42" s="697">
        <v>2.2956969738006592</v>
      </c>
    </row>
    <row r="43" spans="1:74" x14ac:dyDescent="0.25">
      <c r="A43" s="634" t="s">
        <v>496</v>
      </c>
      <c r="B43" s="635" t="s">
        <v>769</v>
      </c>
      <c r="C43" s="698" t="s">
        <v>239</v>
      </c>
      <c r="D43" s="662" t="s">
        <v>781</v>
      </c>
      <c r="E43" s="663">
        <f t="shared" si="31"/>
        <v>42</v>
      </c>
      <c r="F43" s="663">
        <f t="shared" si="32"/>
        <v>10</v>
      </c>
      <c r="G43" s="669">
        <f t="shared" si="33"/>
        <v>19.626386932010746</v>
      </c>
      <c r="H43" s="664" t="b">
        <f t="shared" si="34"/>
        <v>0</v>
      </c>
      <c r="I43" s="640">
        <f t="shared" si="35"/>
        <v>10000</v>
      </c>
      <c r="J43" s="640">
        <f t="shared" si="36"/>
        <v>10000</v>
      </c>
      <c r="K43" s="640">
        <f t="shared" si="37"/>
        <v>10000</v>
      </c>
      <c r="L43" s="640">
        <f t="shared" si="38"/>
        <v>10000</v>
      </c>
      <c r="M43" s="640">
        <f t="shared" si="39"/>
        <v>10000</v>
      </c>
      <c r="N43" s="640">
        <f t="shared" si="40"/>
        <v>10000</v>
      </c>
      <c r="O43" s="665" t="b">
        <f t="shared" si="41"/>
        <v>0</v>
      </c>
      <c r="P43" s="663">
        <f t="shared" si="42"/>
        <v>2</v>
      </c>
      <c r="Q43" s="663">
        <f t="shared" si="43"/>
        <v>8</v>
      </c>
      <c r="R43" s="666">
        <f t="shared" si="44"/>
        <v>46.780416765190736</v>
      </c>
      <c r="S43" s="667">
        <f t="shared" si="45"/>
        <v>54.244796625661728</v>
      </c>
      <c r="T43" s="667">
        <f t="shared" si="46"/>
        <v>44.91432180007299</v>
      </c>
      <c r="U43" s="664">
        <f t="shared" si="47"/>
        <v>49.771457440058384</v>
      </c>
      <c r="V43" s="669" t="b">
        <f t="shared" si="48"/>
        <v>0</v>
      </c>
      <c r="W43" s="668">
        <f t="shared" si="49"/>
        <v>46.780416765190736</v>
      </c>
      <c r="X43" s="665">
        <f t="shared" si="50"/>
        <v>9.0909090909090917</v>
      </c>
      <c r="Y43" s="665">
        <f t="shared" si="51"/>
        <v>26.086956521739129</v>
      </c>
      <c r="Z43" s="665">
        <f t="shared" si="52"/>
        <v>69.230769230769226</v>
      </c>
      <c r="AA43" s="665">
        <f t="shared" si="53"/>
        <v>100</v>
      </c>
      <c r="AB43" s="665">
        <f t="shared" si="54"/>
        <v>28.47926267281106</v>
      </c>
      <c r="AC43" s="669">
        <f t="shared" si="55"/>
        <v>80.010330578512395</v>
      </c>
      <c r="AD43" s="641">
        <f t="shared" si="56"/>
        <v>15.299999999999999</v>
      </c>
      <c r="AE43" s="641">
        <f t="shared" si="57"/>
        <v>28.199999999999996</v>
      </c>
      <c r="AF43" s="641">
        <f t="shared" si="58"/>
        <v>41.099999999999994</v>
      </c>
      <c r="AG43" s="641">
        <f t="shared" si="59"/>
        <v>74.3</v>
      </c>
      <c r="AH43" s="641">
        <f t="shared" si="60"/>
        <v>64.099999999999994</v>
      </c>
      <c r="AI43" s="641">
        <f t="shared" si="61"/>
        <v>74.3</v>
      </c>
      <c r="AJ43" s="644">
        <f>IF(VLOOKUP(TRUE,$V$2:$AY$80,COUNTA($V$1:AR$1),FALSE)="",AR43,IF(AR43="","",(AR43/VLOOKUP(TRUE,$V$2:$AY$80,COUNTA($V$1:AR$1),FALSE))*100))</f>
        <v>50</v>
      </c>
      <c r="AK43" s="641">
        <f>IF(VLOOKUP(TRUE,$V$2:$AY$80,COUNTA($V$1:AS$1),FALSE)="",AS43,IF(AS43="","",(AS43/VLOOKUP(TRUE,$V$2:$AY$80,COUNTA($V$1:AS$1),FALSE))*100))</f>
        <v>25</v>
      </c>
      <c r="AL43" s="641">
        <f>IF(VLOOKUP(TRUE,$V$2:$AY$80,COUNTA($V$1:AT$1),FALSE)="",AT43,IF(AT43="","",(AT43/VLOOKUP(TRUE,$V$2:$AY$80,COUNTA($V$1:AT$1),FALSE))*100))</f>
        <v>60</v>
      </c>
      <c r="AM43" s="641">
        <f>IF(VLOOKUP(TRUE,$V$2:$AY$80,COUNTA($V$1:AU$1),FALSE)="",AU43,IF(AU43="","",(AU43/VLOOKUP(TRUE,$V$2:$AY$80,COUNTA($V$1:AU$1),FALSE))*100))</f>
        <v>50</v>
      </c>
      <c r="AN43" s="641">
        <f>IF(VLOOKUP(TRUE,$V$2:$AY$80,COUNTA($V$1:AV$1),FALSE)="",AV43,IF(AV43="","",(AV43/VLOOKUP(TRUE,$V$2:$AY$80,COUNTA($V$1:AV$1),FALSE))*100))</f>
        <v>32.647907733917236</v>
      </c>
      <c r="AO43" s="641">
        <f>IF(VLOOKUP(TRUE,$V$2:$AY$80,COUNTA($V$1:AW$1),FALSE)="",AW43,IF(AW43="","",(AW43/VLOOKUP(TRUE,$V$2:$AY$80,COUNTA($V$1:AW$1),FALSE))*100))</f>
        <v>33.333333333333336</v>
      </c>
      <c r="AP43" s="641">
        <f>IF(VLOOKUP(TRUE,$V$2:$AY$80,COUNTA($V$1:AX$1),FALSE)="",AX43,IF(AX43="","",(AX43/VLOOKUP(TRUE,$V$2:$AY$80,COUNTA($V$1:AX$1),FALSE))*100))</f>
        <v>75</v>
      </c>
      <c r="AQ43" s="638">
        <f>IF(VLOOKUP(TRUE,$V$2:$AY$80,COUNTA($V$1:AY$1),FALSE)="",AY43,IF(AY43="","",(AY43/VLOOKUP(TRUE,$V$2:$AY$80,COUNTA($V$1:AY$1),FALSE))*100))</f>
        <v>33.333333333333336</v>
      </c>
      <c r="AR43" s="665">
        <f>IF(BS43="","",BS43*VLOOKUP("UQ",IndexCalc[],3,FALSE))</f>
        <v>50</v>
      </c>
      <c r="AS43" s="667">
        <f>IF(BT43="","",BT43*VLOOKUP("Fneg",IndexCalc[],3,FALSE))</f>
        <v>25</v>
      </c>
      <c r="AT43" s="667">
        <f>IF(BU43="","",BU43*VLOOKUP("ABS",IndexCalc[],3,FALSE))</f>
        <v>60</v>
      </c>
      <c r="AU43" s="667">
        <f>IF(BV43="","",BV43*VLOOKUP("Cnrs",IndexCalc[],3,FALSE))</f>
        <v>50</v>
      </c>
      <c r="AV43" s="667">
        <f>IF(BO43="","",BO43*VLOOKUP("HEC",IndexCalc[],3,FALSE))</f>
        <v>32.647907733917236</v>
      </c>
      <c r="AW43" s="667">
        <f>IF(BP43="","",BP43*VLOOKUP("Aeres",IndexCalc[],3,FALSE))</f>
        <v>33.333333333333336</v>
      </c>
      <c r="AX43" s="667">
        <f>IF(BQ43="","",BQ43*VLOOKUP("Abdc",IndexCalc[],3,FALSE))</f>
        <v>75</v>
      </c>
      <c r="AY43" s="669">
        <f>IF(BR43="","",BR43*VLOOKUP("Vhb",IndexCalc[],3,FALSE))</f>
        <v>33.333333333333336</v>
      </c>
      <c r="AZ43" s="647">
        <v>1E-3</v>
      </c>
      <c r="BA43" s="648">
        <v>0.6</v>
      </c>
      <c r="BB43" s="652">
        <v>27</v>
      </c>
      <c r="BC43" s="647">
        <v>3.653</v>
      </c>
      <c r="BD43" s="647">
        <v>1.236</v>
      </c>
      <c r="BE43" s="650">
        <v>1.5489999999999999</v>
      </c>
      <c r="BF43" s="674"/>
      <c r="BG43" s="672" t="s">
        <v>135</v>
      </c>
      <c r="BH43" s="672" t="s">
        <v>127</v>
      </c>
      <c r="BI43" s="672" t="s">
        <v>135</v>
      </c>
      <c r="BJ43" s="675"/>
      <c r="BK43" s="651">
        <v>3</v>
      </c>
      <c r="BL43" s="652">
        <v>4</v>
      </c>
      <c r="BM43" s="652">
        <v>3</v>
      </c>
      <c r="BN43" s="652">
        <v>3</v>
      </c>
      <c r="BO43" s="717">
        <v>1.3059163093566895</v>
      </c>
      <c r="BP43" s="677">
        <v>1</v>
      </c>
      <c r="BQ43" s="678">
        <v>3</v>
      </c>
      <c r="BR43" s="677">
        <v>2</v>
      </c>
      <c r="BS43" s="677">
        <v>2</v>
      </c>
      <c r="BT43" s="677">
        <v>1</v>
      </c>
      <c r="BU43" s="677">
        <v>3</v>
      </c>
      <c r="BV43" s="679">
        <v>2</v>
      </c>
    </row>
    <row r="44" spans="1:74" x14ac:dyDescent="0.25">
      <c r="A44" s="680" t="s">
        <v>487</v>
      </c>
      <c r="B44" s="683" t="s">
        <v>760</v>
      </c>
      <c r="C44" s="710" t="s">
        <v>223</v>
      </c>
      <c r="D44" s="683" t="s">
        <v>781</v>
      </c>
      <c r="E44" s="637">
        <f t="shared" si="31"/>
        <v>43</v>
      </c>
      <c r="F44" s="637">
        <f t="shared" si="32"/>
        <v>10</v>
      </c>
      <c r="G44" s="646">
        <f t="shared" si="33"/>
        <v>18.413254818109195</v>
      </c>
      <c r="H44" s="639" t="b">
        <f t="shared" si="34"/>
        <v>0</v>
      </c>
      <c r="I44" s="640">
        <f t="shared" si="35"/>
        <v>10000</v>
      </c>
      <c r="J44" s="640">
        <f t="shared" si="36"/>
        <v>10000</v>
      </c>
      <c r="K44" s="640">
        <f t="shared" si="37"/>
        <v>10000</v>
      </c>
      <c r="L44" s="640">
        <f t="shared" si="38"/>
        <v>10000</v>
      </c>
      <c r="M44" s="640">
        <f t="shared" si="39"/>
        <v>10000</v>
      </c>
      <c r="N44" s="640">
        <f t="shared" si="40"/>
        <v>10000</v>
      </c>
      <c r="O44" s="641" t="b">
        <f t="shared" si="41"/>
        <v>0</v>
      </c>
      <c r="P44" s="637">
        <f t="shared" si="42"/>
        <v>2</v>
      </c>
      <c r="Q44" s="637">
        <f t="shared" si="43"/>
        <v>8</v>
      </c>
      <c r="R44" s="642">
        <f t="shared" si="44"/>
        <v>46.382226644323417</v>
      </c>
      <c r="S44" s="641">
        <f t="shared" si="45"/>
        <v>36.911133221617092</v>
      </c>
      <c r="T44" s="641">
        <f t="shared" si="46"/>
        <v>48.75</v>
      </c>
      <c r="U44" s="639">
        <f t="shared" si="47"/>
        <v>48.61</v>
      </c>
      <c r="V44" s="638" t="b">
        <f t="shared" si="48"/>
        <v>0</v>
      </c>
      <c r="W44" s="643">
        <f t="shared" si="49"/>
        <v>46.382226644323417</v>
      </c>
      <c r="X44" s="644">
        <f t="shared" si="50"/>
        <v>8.1818181818181817</v>
      </c>
      <c r="Y44" s="644">
        <f t="shared" si="51"/>
        <v>8.6956521739130448</v>
      </c>
      <c r="Z44" s="644">
        <f t="shared" si="52"/>
        <v>74.358974358974365</v>
      </c>
      <c r="AA44" s="644">
        <f t="shared" si="53"/>
        <v>45.92471358428805</v>
      </c>
      <c r="AB44" s="644">
        <f t="shared" si="54"/>
        <v>15.299539170506915</v>
      </c>
      <c r="AC44" s="638">
        <f t="shared" si="55"/>
        <v>58.522727272727273</v>
      </c>
      <c r="AD44" s="684">
        <f t="shared" si="56"/>
        <v>0</v>
      </c>
      <c r="AE44" s="684">
        <f t="shared" si="57"/>
        <v>0</v>
      </c>
      <c r="AF44" s="684">
        <f t="shared" si="58"/>
        <v>49</v>
      </c>
      <c r="AG44" s="684">
        <f t="shared" si="59"/>
        <v>7.6</v>
      </c>
      <c r="AH44" s="684">
        <f t="shared" si="60"/>
        <v>42.3</v>
      </c>
      <c r="AI44" s="684">
        <f t="shared" si="61"/>
        <v>53.800000000000004</v>
      </c>
      <c r="AJ44" s="645">
        <f>IF(VLOOKUP(TRUE,$V$2:$AY$80,COUNTA($V$1:AR$1),FALSE)="",AR44,IF(AR44="","",(AR44/VLOOKUP(TRUE,$V$2:$AY$80,COUNTA($V$1:AR$1),FALSE))*100))</f>
        <v>50</v>
      </c>
      <c r="AK44" s="684">
        <f>IF(VLOOKUP(TRUE,$V$2:$AY$80,COUNTA($V$1:AS$1),FALSE)="",AS44,IF(AS44="","",(AS44/VLOOKUP(TRUE,$V$2:$AY$80,COUNTA($V$1:AS$1),FALSE))*100))</f>
        <v>50</v>
      </c>
      <c r="AL44" s="684">
        <f>IF(VLOOKUP(TRUE,$V$2:$AY$80,COUNTA($V$1:AT$1),FALSE)="",AT44,IF(AT44="","",(AT44/VLOOKUP(TRUE,$V$2:$AY$80,COUNTA($V$1:AT$1),FALSE))*100))</f>
        <v>40</v>
      </c>
      <c r="AM44" s="684">
        <f>IF(VLOOKUP(TRUE,$V$2:$AY$80,COUNTA($V$1:AU$1),FALSE)="",AU44,IF(AU44="","",(AU44/VLOOKUP(TRUE,$V$2:$AY$80,COUNTA($V$1:AU$1),FALSE))*100))</f>
        <v>50</v>
      </c>
      <c r="AN44" s="684">
        <f>IF(VLOOKUP(TRUE,$V$2:$AY$80,COUNTA($V$1:AV$1),FALSE)="",AV44,IF(AV44="","",(AV44/VLOOKUP(TRUE,$V$2:$AY$80,COUNTA($V$1:AV$1),FALSE))*100))</f>
        <v>25</v>
      </c>
      <c r="AO44" s="684">
        <f>IF(VLOOKUP(TRUE,$V$2:$AY$80,COUNTA($V$1:AW$1),FALSE)="",AW44,IF(AW44="","",(AW44/VLOOKUP(TRUE,$V$2:$AY$80,COUNTA($V$1:AW$1),FALSE))*100))</f>
        <v>66.666666666666671</v>
      </c>
      <c r="AP44" s="684">
        <f>IF(VLOOKUP(TRUE,$V$2:$AY$80,COUNTA($V$1:AX$1),FALSE)="",AX44,IF(AX44="","",(AX44/VLOOKUP(TRUE,$V$2:$AY$80,COUNTA($V$1:AX$1),FALSE))*100))</f>
        <v>75</v>
      </c>
      <c r="AQ44" s="646">
        <f>IF(VLOOKUP(TRUE,$V$2:$AY$80,COUNTA($V$1:AY$1),FALSE)="",AY44,IF(AY44="","",(AY44/VLOOKUP(TRUE,$V$2:$AY$80,COUNTA($V$1:AY$1),FALSE))*100))</f>
        <v>33.333333333333336</v>
      </c>
      <c r="AR44" s="644">
        <f>IF(BS44="","",BS44*VLOOKUP("UQ",IndexCalc[],3,FALSE))</f>
        <v>50</v>
      </c>
      <c r="AS44" s="641">
        <f>IF(BT44="","",BT44*VLOOKUP("Fneg",IndexCalc[],3,FALSE))</f>
        <v>50</v>
      </c>
      <c r="AT44" s="641">
        <f>IF(BU44="","",BU44*VLOOKUP("ABS",IndexCalc[],3,FALSE))</f>
        <v>40</v>
      </c>
      <c r="AU44" s="641">
        <f>IF(BV44="","",BV44*VLOOKUP("Cnrs",IndexCalc[],3,FALSE))</f>
        <v>50</v>
      </c>
      <c r="AV44" s="641">
        <f>IF(BO44="","",BO44*VLOOKUP("HEC",IndexCalc[],3,FALSE))</f>
        <v>25</v>
      </c>
      <c r="AW44" s="641">
        <f>IF(BP44="","",BP44*VLOOKUP("Aeres",IndexCalc[],3,FALSE))</f>
        <v>66.666666666666671</v>
      </c>
      <c r="AX44" s="641">
        <f>IF(BQ44="","",BQ44*VLOOKUP("Abdc",IndexCalc[],3,FALSE))</f>
        <v>75</v>
      </c>
      <c r="AY44" s="638">
        <f>IF(BR44="","",BR44*VLOOKUP("Vhb",IndexCalc[],3,FALSE))</f>
        <v>33.333333333333336</v>
      </c>
      <c r="AZ44" s="711">
        <v>8.9999999999999998E-4</v>
      </c>
      <c r="BA44" s="686">
        <v>0.2</v>
      </c>
      <c r="BB44" s="687">
        <v>29</v>
      </c>
      <c r="BC44" s="685">
        <v>1.403</v>
      </c>
      <c r="BD44" s="685">
        <v>0.66400000000000003</v>
      </c>
      <c r="BE44" s="688">
        <v>1.133</v>
      </c>
      <c r="BF44" s="651" t="s">
        <v>135</v>
      </c>
      <c r="BG44" s="652" t="s">
        <v>133</v>
      </c>
      <c r="BH44" s="652" t="s">
        <v>127</v>
      </c>
      <c r="BI44" s="652" t="s">
        <v>135</v>
      </c>
      <c r="BJ44" s="653"/>
      <c r="BK44" s="658">
        <v>3</v>
      </c>
      <c r="BL44" s="687">
        <v>3</v>
      </c>
      <c r="BM44" s="687">
        <v>2</v>
      </c>
      <c r="BN44" s="687">
        <v>3</v>
      </c>
      <c r="BO44" s="654">
        <v>1</v>
      </c>
      <c r="BP44" s="655">
        <v>2</v>
      </c>
      <c r="BQ44" s="656">
        <v>3</v>
      </c>
      <c r="BR44" s="655">
        <v>2</v>
      </c>
      <c r="BS44" s="655">
        <v>2</v>
      </c>
      <c r="BT44" s="655">
        <v>2</v>
      </c>
      <c r="BU44" s="655">
        <v>2</v>
      </c>
      <c r="BV44" s="657">
        <v>2</v>
      </c>
    </row>
    <row r="45" spans="1:74" x14ac:dyDescent="0.25">
      <c r="A45" s="634" t="s">
        <v>479</v>
      </c>
      <c r="B45" s="635" t="s">
        <v>753</v>
      </c>
      <c r="C45" s="705" t="s">
        <v>208</v>
      </c>
      <c r="D45" s="635" t="s">
        <v>781</v>
      </c>
      <c r="E45" s="637">
        <f t="shared" si="31"/>
        <v>44</v>
      </c>
      <c r="F45" s="637">
        <f t="shared" si="32"/>
        <v>10</v>
      </c>
      <c r="G45" s="638">
        <f t="shared" si="33"/>
        <v>19.227414877376503</v>
      </c>
      <c r="H45" s="639" t="b">
        <f t="shared" si="34"/>
        <v>0</v>
      </c>
      <c r="I45" s="640">
        <f t="shared" si="35"/>
        <v>10000</v>
      </c>
      <c r="J45" s="640">
        <f t="shared" si="36"/>
        <v>10000</v>
      </c>
      <c r="K45" s="640">
        <f t="shared" si="37"/>
        <v>10000</v>
      </c>
      <c r="L45" s="640">
        <f t="shared" si="38"/>
        <v>10000</v>
      </c>
      <c r="M45" s="640">
        <f t="shared" si="39"/>
        <v>10000</v>
      </c>
      <c r="N45" s="640">
        <f t="shared" si="40"/>
        <v>10000</v>
      </c>
      <c r="O45" s="641" t="b">
        <f t="shared" si="41"/>
        <v>0</v>
      </c>
      <c r="P45" s="637">
        <f t="shared" si="42"/>
        <v>2</v>
      </c>
      <c r="Q45" s="637">
        <f t="shared" si="43"/>
        <v>8</v>
      </c>
      <c r="R45" s="642">
        <f t="shared" si="44"/>
        <v>43.718356057432302</v>
      </c>
      <c r="S45" s="641">
        <f t="shared" si="45"/>
        <v>36.091780287161519</v>
      </c>
      <c r="T45" s="641">
        <f t="shared" si="46"/>
        <v>45.625</v>
      </c>
      <c r="U45" s="639">
        <f t="shared" si="47"/>
        <v>46.36</v>
      </c>
      <c r="V45" s="638" t="b">
        <f t="shared" si="48"/>
        <v>0</v>
      </c>
      <c r="W45" s="643">
        <f t="shared" si="49"/>
        <v>43.718356057432302</v>
      </c>
      <c r="X45" s="644">
        <f t="shared" si="50"/>
        <v>8.1818181818181817</v>
      </c>
      <c r="Y45" s="644">
        <f t="shared" si="51"/>
        <v>13.043478260869565</v>
      </c>
      <c r="Z45" s="644">
        <f t="shared" si="52"/>
        <v>48.717948717948715</v>
      </c>
      <c r="AA45" s="644">
        <f t="shared" si="53"/>
        <v>56.890343698854331</v>
      </c>
      <c r="AB45" s="644">
        <f t="shared" si="54"/>
        <v>16.036866359447004</v>
      </c>
      <c r="AC45" s="638">
        <f t="shared" si="55"/>
        <v>56.146694214876035</v>
      </c>
      <c r="AD45" s="641">
        <f t="shared" si="56"/>
        <v>0</v>
      </c>
      <c r="AE45" s="641">
        <f t="shared" si="57"/>
        <v>7.6</v>
      </c>
      <c r="AF45" s="641">
        <f t="shared" si="58"/>
        <v>9.8000000000000007</v>
      </c>
      <c r="AG45" s="641">
        <f t="shared" si="59"/>
        <v>15.299999999999999</v>
      </c>
      <c r="AH45" s="641">
        <f t="shared" si="60"/>
        <v>47.4</v>
      </c>
      <c r="AI45" s="641">
        <f t="shared" si="61"/>
        <v>51.2</v>
      </c>
      <c r="AJ45" s="644">
        <f>IF(VLOOKUP(TRUE,$V$2:$AY$80,COUNTA($V$1:AR$1),FALSE)="",AR45,IF(AR45="","",(AR45/VLOOKUP(TRUE,$V$2:$AY$80,COUNTA($V$1:AR$1),FALSE))*100))</f>
        <v>50</v>
      </c>
      <c r="AK45" s="641">
        <f>IF(VLOOKUP(TRUE,$V$2:$AY$80,COUNTA($V$1:AS$1),FALSE)="",AS45,IF(AS45="","",(AS45/VLOOKUP(TRUE,$V$2:$AY$80,COUNTA($V$1:AS$1),FALSE))*100))</f>
        <v>50</v>
      </c>
      <c r="AL45" s="641">
        <f>IF(VLOOKUP(TRUE,$V$2:$AY$80,COUNTA($V$1:AT$1),FALSE)="",AT45,IF(AT45="","",(AT45/VLOOKUP(TRUE,$V$2:$AY$80,COUNTA($V$1:AT$1),FALSE))*100))</f>
        <v>40</v>
      </c>
      <c r="AM45" s="641">
        <f>IF(VLOOKUP(TRUE,$V$2:$AY$80,COUNTA($V$1:AU$1),FALSE)="",AU45,IF(AU45="","",(AU45/VLOOKUP(TRUE,$V$2:$AY$80,COUNTA($V$1:AU$1),FALSE))*100))</f>
        <v>25</v>
      </c>
      <c r="AN45" s="641">
        <f>IF(VLOOKUP(TRUE,$V$2:$AY$80,COUNTA($V$1:AV$1),FALSE)="",AV45,IF(AV45="","",(AV45/VLOOKUP(TRUE,$V$2:$AY$80,COUNTA($V$1:AV$1),FALSE))*100))</f>
        <v>25</v>
      </c>
      <c r="AO45" s="641">
        <f>IF(VLOOKUP(TRUE,$V$2:$AY$80,COUNTA($V$1:AW$1),FALSE)="",AW45,IF(AW45="","",(AW45/VLOOKUP(TRUE,$V$2:$AY$80,COUNTA($V$1:AW$1),FALSE))*100))</f>
        <v>66.666666666666671</v>
      </c>
      <c r="AP45" s="641">
        <f>IF(VLOOKUP(TRUE,$V$2:$AY$80,COUNTA($V$1:AX$1),FALSE)="",AX45,IF(AX45="","",(AX45/VLOOKUP(TRUE,$V$2:$AY$80,COUNTA($V$1:AX$1),FALSE))*100))</f>
        <v>75</v>
      </c>
      <c r="AQ45" s="638">
        <f>IF(VLOOKUP(TRUE,$V$2:$AY$80,COUNTA($V$1:AY$1),FALSE)="",AY45,IF(AY45="","",(AY45/VLOOKUP(TRUE,$V$2:$AY$80,COUNTA($V$1:AY$1),FALSE))*100))</f>
        <v>33.333333333333336</v>
      </c>
      <c r="AR45" s="644">
        <f>IF(BS45="","",BS45*VLOOKUP("UQ",IndexCalc[],3,FALSE))</f>
        <v>50</v>
      </c>
      <c r="AS45" s="641">
        <f>IF(BT45="","",BT45*VLOOKUP("Fneg",IndexCalc[],3,FALSE))</f>
        <v>50</v>
      </c>
      <c r="AT45" s="641">
        <f>IF(BU45="","",BU45*VLOOKUP("ABS",IndexCalc[],3,FALSE))</f>
        <v>40</v>
      </c>
      <c r="AU45" s="641">
        <f>IF(BV45="","",BV45*VLOOKUP("Cnrs",IndexCalc[],3,FALSE))</f>
        <v>25</v>
      </c>
      <c r="AV45" s="641">
        <f>IF(BO45="","",BO45*VLOOKUP("HEC",IndexCalc[],3,FALSE))</f>
        <v>25</v>
      </c>
      <c r="AW45" s="641">
        <f>IF(BP45="","",BP45*VLOOKUP("Aeres",IndexCalc[],3,FALSE))</f>
        <v>66.666666666666671</v>
      </c>
      <c r="AX45" s="641">
        <f>IF(BQ45="","",BQ45*VLOOKUP("Abdc",IndexCalc[],3,FALSE))</f>
        <v>75</v>
      </c>
      <c r="AY45" s="638">
        <f>IF(BR45="","",BR45*VLOOKUP("Vhb",IndexCalc[],3,FALSE))</f>
        <v>33.333333333333336</v>
      </c>
      <c r="AZ45" s="709">
        <v>8.9999999999999998E-4</v>
      </c>
      <c r="BA45" s="648">
        <v>0.3</v>
      </c>
      <c r="BB45" s="652">
        <v>19</v>
      </c>
      <c r="BC45" s="647">
        <v>1.738</v>
      </c>
      <c r="BD45" s="647">
        <v>0.69599999999999995</v>
      </c>
      <c r="BE45" s="650">
        <v>1.087</v>
      </c>
      <c r="BF45" s="651" t="s">
        <v>135</v>
      </c>
      <c r="BG45" s="652" t="s">
        <v>133</v>
      </c>
      <c r="BH45" s="652" t="s">
        <v>127</v>
      </c>
      <c r="BI45" s="652" t="s">
        <v>135</v>
      </c>
      <c r="BJ45" s="653"/>
      <c r="BK45" s="651">
        <v>3</v>
      </c>
      <c r="BL45" s="652">
        <v>3</v>
      </c>
      <c r="BM45" s="652">
        <v>2</v>
      </c>
      <c r="BN45" s="652">
        <v>4</v>
      </c>
      <c r="BO45" s="654">
        <v>1</v>
      </c>
      <c r="BP45" s="655">
        <v>2</v>
      </c>
      <c r="BQ45" s="656">
        <v>3</v>
      </c>
      <c r="BR45" s="655">
        <v>2</v>
      </c>
      <c r="BS45" s="655">
        <v>2</v>
      </c>
      <c r="BT45" s="655">
        <v>2</v>
      </c>
      <c r="BU45" s="655">
        <v>2</v>
      </c>
      <c r="BV45" s="657">
        <v>1</v>
      </c>
    </row>
    <row r="46" spans="1:74" x14ac:dyDescent="0.25">
      <c r="A46" s="634" t="s">
        <v>499</v>
      </c>
      <c r="B46" s="635" t="s">
        <v>772</v>
      </c>
      <c r="C46" s="698" t="s">
        <v>243</v>
      </c>
      <c r="D46" s="635" t="s">
        <v>781</v>
      </c>
      <c r="E46" s="637">
        <f t="shared" si="31"/>
        <v>45</v>
      </c>
      <c r="F46" s="637">
        <f t="shared" si="32"/>
        <v>10</v>
      </c>
      <c r="G46" s="638">
        <f t="shared" si="33"/>
        <v>19.745931732351274</v>
      </c>
      <c r="H46" s="639" t="b">
        <f t="shared" si="34"/>
        <v>0</v>
      </c>
      <c r="I46" s="640">
        <f t="shared" si="35"/>
        <v>10000</v>
      </c>
      <c r="J46" s="640">
        <f t="shared" si="36"/>
        <v>10000</v>
      </c>
      <c r="K46" s="640">
        <f t="shared" si="37"/>
        <v>10000</v>
      </c>
      <c r="L46" s="640">
        <f t="shared" si="38"/>
        <v>10000</v>
      </c>
      <c r="M46" s="640">
        <f t="shared" si="39"/>
        <v>10000</v>
      </c>
      <c r="N46" s="640">
        <f t="shared" si="40"/>
        <v>10000</v>
      </c>
      <c r="O46" s="641" t="b">
        <f t="shared" si="41"/>
        <v>0</v>
      </c>
      <c r="P46" s="637">
        <f t="shared" si="42"/>
        <v>2</v>
      </c>
      <c r="Q46" s="637">
        <f t="shared" si="43"/>
        <v>8</v>
      </c>
      <c r="R46" s="642">
        <f t="shared" si="44"/>
        <v>42.900945462162476</v>
      </c>
      <c r="S46" s="641">
        <f t="shared" si="45"/>
        <v>44.504727310812363</v>
      </c>
      <c r="T46" s="641">
        <f t="shared" si="46"/>
        <v>42.5</v>
      </c>
      <c r="U46" s="639">
        <f t="shared" si="47"/>
        <v>44.38</v>
      </c>
      <c r="V46" s="638" t="b">
        <f t="shared" si="48"/>
        <v>0</v>
      </c>
      <c r="W46" s="643">
        <f t="shared" si="49"/>
        <v>42.900945462162476</v>
      </c>
      <c r="X46" s="644" t="str">
        <f t="shared" si="50"/>
        <v/>
      </c>
      <c r="Y46" s="644" t="str">
        <f t="shared" si="51"/>
        <v/>
      </c>
      <c r="Z46" s="644">
        <f t="shared" si="52"/>
        <v>74.358974358974365</v>
      </c>
      <c r="AA46" s="644" t="str">
        <f t="shared" si="53"/>
        <v/>
      </c>
      <c r="AB46" s="644">
        <f t="shared" si="54"/>
        <v>12.511520737327189</v>
      </c>
      <c r="AC46" s="638">
        <f t="shared" si="55"/>
        <v>76.497933884297538</v>
      </c>
      <c r="AD46" s="641" t="str">
        <f t="shared" si="56"/>
        <v/>
      </c>
      <c r="AE46" s="641" t="str">
        <f t="shared" si="57"/>
        <v/>
      </c>
      <c r="AF46" s="641">
        <f t="shared" si="58"/>
        <v>49</v>
      </c>
      <c r="AG46" s="641" t="str">
        <f t="shared" si="59"/>
        <v/>
      </c>
      <c r="AH46" s="641">
        <f t="shared" si="60"/>
        <v>33.300000000000004</v>
      </c>
      <c r="AI46" s="641">
        <f t="shared" si="61"/>
        <v>70.5</v>
      </c>
      <c r="AJ46" s="644">
        <f>IF(VLOOKUP(TRUE,$V$2:$AY$80,COUNTA($V$1:AR$1),FALSE)="",AR46,IF(AR46="","",(AR46/VLOOKUP(TRUE,$V$2:$AY$80,COUNTA($V$1:AR$1),FALSE))*100))</f>
        <v>25</v>
      </c>
      <c r="AK46" s="641">
        <f>IF(VLOOKUP(TRUE,$V$2:$AY$80,COUNTA($V$1:AS$1),FALSE)="",AS46,IF(AS46="","",(AS46/VLOOKUP(TRUE,$V$2:$AY$80,COUNTA($V$1:AS$1),FALSE))*100))</f>
        <v>50</v>
      </c>
      <c r="AL46" s="641">
        <f>IF(VLOOKUP(TRUE,$V$2:$AY$80,COUNTA($V$1:AT$1),FALSE)="",AT46,IF(AT46="","",(AT46/VLOOKUP(TRUE,$V$2:$AY$80,COUNTA($V$1:AT$1),FALSE))*100))</f>
        <v>40</v>
      </c>
      <c r="AM46" s="641">
        <f>IF(VLOOKUP(TRUE,$V$2:$AY$80,COUNTA($V$1:AU$1),FALSE)="",AU46,IF(AU46="","",(AU46/VLOOKUP(TRUE,$V$2:$AY$80,COUNTA($V$1:AU$1),FALSE))*100))</f>
        <v>50</v>
      </c>
      <c r="AN46" s="641">
        <f>IF(VLOOKUP(TRUE,$V$2:$AY$80,COUNTA($V$1:AV$1),FALSE)="",AV46,IF(AV46="","",(AV46/VLOOKUP(TRUE,$V$2:$AY$80,COUNTA($V$1:AV$1),FALSE))*100))</f>
        <v>25</v>
      </c>
      <c r="AO46" s="641">
        <f>IF(VLOOKUP(TRUE,$V$2:$AY$80,COUNTA($V$1:AW$1),FALSE)="",AW46,IF(AW46="","",(AW46/VLOOKUP(TRUE,$V$2:$AY$80,COUNTA($V$1:AW$1),FALSE))*100))</f>
        <v>66.666666666666671</v>
      </c>
      <c r="AP46" s="641">
        <f>IF(VLOOKUP(TRUE,$V$2:$AY$80,COUNTA($V$1:AX$1),FALSE)="",AX46,IF(AX46="","",(AX46/VLOOKUP(TRUE,$V$2:$AY$80,COUNTA($V$1:AX$1),FALSE))*100))</f>
        <v>50</v>
      </c>
      <c r="AQ46" s="638">
        <f>IF(VLOOKUP(TRUE,$V$2:$AY$80,COUNTA($V$1:AY$1),FALSE)="",AY46,IF(AY46="","",(AY46/VLOOKUP(TRUE,$V$2:$AY$80,COUNTA($V$1:AY$1),FALSE))*100))</f>
        <v>33.333333333333336</v>
      </c>
      <c r="AR46" s="644">
        <f>IF(BS46="","",BS46*VLOOKUP("UQ",IndexCalc[],3,FALSE))</f>
        <v>25</v>
      </c>
      <c r="AS46" s="641">
        <f>IF(BT46="","",BT46*VLOOKUP("Fneg",IndexCalc[],3,FALSE))</f>
        <v>50</v>
      </c>
      <c r="AT46" s="641">
        <f>IF(BU46="","",BU46*VLOOKUP("ABS",IndexCalc[],3,FALSE))</f>
        <v>40</v>
      </c>
      <c r="AU46" s="641">
        <f>IF(BV46="","",BV46*VLOOKUP("Cnrs",IndexCalc[],3,FALSE))</f>
        <v>50</v>
      </c>
      <c r="AV46" s="641">
        <f>IF(BO46="","",BO46*VLOOKUP("HEC",IndexCalc[],3,FALSE))</f>
        <v>25</v>
      </c>
      <c r="AW46" s="641">
        <f>IF(BP46="","",BP46*VLOOKUP("Aeres",IndexCalc[],3,FALSE))</f>
        <v>66.666666666666671</v>
      </c>
      <c r="AX46" s="641">
        <f>IF(BQ46="","",BQ46*VLOOKUP("Abdc",IndexCalc[],3,FALSE))</f>
        <v>50</v>
      </c>
      <c r="AY46" s="638">
        <f>IF(BR46="","",BR46*VLOOKUP("Vhb",IndexCalc[],3,FALSE))</f>
        <v>33.333333333333336</v>
      </c>
      <c r="AZ46" s="647"/>
      <c r="BA46" s="648"/>
      <c r="BB46" s="652">
        <v>29</v>
      </c>
      <c r="BC46" s="647"/>
      <c r="BD46" s="647">
        <v>0.54300000000000004</v>
      </c>
      <c r="BE46" s="650">
        <v>1.4810000000000001</v>
      </c>
      <c r="BF46" s="651" t="s">
        <v>135</v>
      </c>
      <c r="BG46" s="652" t="s">
        <v>133</v>
      </c>
      <c r="BH46" s="652" t="s">
        <v>133</v>
      </c>
      <c r="BI46" s="652" t="s">
        <v>135</v>
      </c>
      <c r="BJ46" s="653"/>
      <c r="BK46" s="651">
        <v>4</v>
      </c>
      <c r="BL46" s="652">
        <v>3</v>
      </c>
      <c r="BM46" s="652">
        <v>2</v>
      </c>
      <c r="BN46" s="652">
        <v>3</v>
      </c>
      <c r="BO46" s="654">
        <v>1</v>
      </c>
      <c r="BP46" s="655">
        <v>2</v>
      </c>
      <c r="BQ46" s="656">
        <v>2</v>
      </c>
      <c r="BR46" s="655">
        <v>2</v>
      </c>
      <c r="BS46" s="655">
        <v>1</v>
      </c>
      <c r="BT46" s="655">
        <v>2</v>
      </c>
      <c r="BU46" s="655">
        <v>2</v>
      </c>
      <c r="BV46" s="657">
        <v>2</v>
      </c>
    </row>
    <row r="47" spans="1:74" x14ac:dyDescent="0.25">
      <c r="A47" s="634" t="s">
        <v>482</v>
      </c>
      <c r="B47" s="635" t="s">
        <v>756</v>
      </c>
      <c r="C47" s="705" t="s">
        <v>211</v>
      </c>
      <c r="D47" s="635" t="s">
        <v>781</v>
      </c>
      <c r="E47" s="637">
        <f t="shared" si="31"/>
        <v>46</v>
      </c>
      <c r="F47" s="637">
        <f t="shared" si="32"/>
        <v>10</v>
      </c>
      <c r="G47" s="638">
        <f t="shared" si="33"/>
        <v>15.764833379165768</v>
      </c>
      <c r="H47" s="639" t="b">
        <f t="shared" si="34"/>
        <v>0</v>
      </c>
      <c r="I47" s="640">
        <f t="shared" si="35"/>
        <v>10000</v>
      </c>
      <c r="J47" s="640">
        <f t="shared" si="36"/>
        <v>10000</v>
      </c>
      <c r="K47" s="640">
        <f t="shared" si="37"/>
        <v>10000</v>
      </c>
      <c r="L47" s="640">
        <f t="shared" si="38"/>
        <v>10000</v>
      </c>
      <c r="M47" s="640">
        <f t="shared" si="39"/>
        <v>10000</v>
      </c>
      <c r="N47" s="640">
        <f t="shared" si="40"/>
        <v>10000</v>
      </c>
      <c r="O47" s="641" t="b">
        <f t="shared" si="41"/>
        <v>0</v>
      </c>
      <c r="P47" s="637">
        <f t="shared" si="42"/>
        <v>2</v>
      </c>
      <c r="Q47" s="637">
        <f t="shared" si="43"/>
        <v>8</v>
      </c>
      <c r="R47" s="642">
        <f t="shared" si="44"/>
        <v>41.454459763110791</v>
      </c>
      <c r="S47" s="641">
        <f t="shared" si="45"/>
        <v>24.772298815553945</v>
      </c>
      <c r="T47" s="641">
        <f t="shared" si="46"/>
        <v>45.625</v>
      </c>
      <c r="U47" s="639">
        <f t="shared" si="47"/>
        <v>41.62</v>
      </c>
      <c r="V47" s="638" t="b">
        <f t="shared" si="48"/>
        <v>0</v>
      </c>
      <c r="W47" s="643">
        <f t="shared" si="49"/>
        <v>41.454459763110791</v>
      </c>
      <c r="X47" s="644">
        <f t="shared" si="50"/>
        <v>9.0909090909090917</v>
      </c>
      <c r="Y47" s="644">
        <f t="shared" si="51"/>
        <v>17.39130434782609</v>
      </c>
      <c r="Z47" s="644">
        <f t="shared" si="52"/>
        <v>56.410256410256409</v>
      </c>
      <c r="AA47" s="644">
        <f t="shared" si="53"/>
        <v>69.230769230769226</v>
      </c>
      <c r="AB47" s="644">
        <f t="shared" si="54"/>
        <v>10.391705069124423</v>
      </c>
      <c r="AC47" s="638">
        <f t="shared" si="55"/>
        <v>39.152892561983471</v>
      </c>
      <c r="AD47" s="641">
        <f t="shared" si="56"/>
        <v>15.299999999999999</v>
      </c>
      <c r="AE47" s="641">
        <f t="shared" si="57"/>
        <v>12.8</v>
      </c>
      <c r="AF47" s="641">
        <f t="shared" si="58"/>
        <v>17.599999999999998</v>
      </c>
      <c r="AG47" s="641">
        <f t="shared" si="59"/>
        <v>33.300000000000004</v>
      </c>
      <c r="AH47" s="641">
        <f t="shared" si="60"/>
        <v>23</v>
      </c>
      <c r="AI47" s="641">
        <f t="shared" si="61"/>
        <v>28.199999999999996</v>
      </c>
      <c r="AJ47" s="644">
        <f>IF(VLOOKUP(TRUE,$V$2:$AY$80,COUNTA($V$1:AR$1),FALSE)="",AR47,IF(AR47="","",(AR47/VLOOKUP(TRUE,$V$2:$AY$80,COUNTA($V$1:AR$1),FALSE))*100))</f>
        <v>50</v>
      </c>
      <c r="AK47" s="641">
        <f>IF(VLOOKUP(TRUE,$V$2:$AY$80,COUNTA($V$1:AS$1),FALSE)="",AS47,IF(AS47="","",(AS47/VLOOKUP(TRUE,$V$2:$AY$80,COUNTA($V$1:AS$1),FALSE))*100))</f>
        <v>50</v>
      </c>
      <c r="AL47" s="641">
        <f>IF(VLOOKUP(TRUE,$V$2:$AY$80,COUNTA($V$1:AT$1),FALSE)="",AT47,IF(AT47="","",(AT47/VLOOKUP(TRUE,$V$2:$AY$80,COUNTA($V$1:AT$1),FALSE))*100))</f>
        <v>40</v>
      </c>
      <c r="AM47" s="641">
        <f>IF(VLOOKUP(TRUE,$V$2:$AY$80,COUNTA($V$1:AU$1),FALSE)="",AU47,IF(AU47="","",(AU47/VLOOKUP(TRUE,$V$2:$AY$80,COUNTA($V$1:AU$1),FALSE))*100))</f>
        <v>50</v>
      </c>
      <c r="AN47" s="641">
        <f>IF(VLOOKUP(TRUE,$V$2:$AY$80,COUNTA($V$1:AV$1),FALSE)="",AV47,IF(AV47="","",(AV47/VLOOKUP(TRUE,$V$2:$AY$80,COUNTA($V$1:AV$1),FALSE))*100))</f>
        <v>25</v>
      </c>
      <c r="AO47" s="641">
        <f>IF(VLOOKUP(TRUE,$V$2:$AY$80,COUNTA($V$1:AW$1),FALSE)="",AW47,IF(AW47="","",(AW47/VLOOKUP(TRUE,$V$2:$AY$80,COUNTA($V$1:AW$1),FALSE))*100))</f>
        <v>66.666666666666671</v>
      </c>
      <c r="AP47" s="641">
        <f>IF(VLOOKUP(TRUE,$V$2:$AY$80,COUNTA($V$1:AX$1),FALSE)="",AX47,IF(AX47="","",(AX47/VLOOKUP(TRUE,$V$2:$AY$80,COUNTA($V$1:AX$1),FALSE))*100))</f>
        <v>50</v>
      </c>
      <c r="AQ47" s="638">
        <f>IF(VLOOKUP(TRUE,$V$2:$AY$80,COUNTA($V$1:AY$1),FALSE)="",AY47,IF(AY47="","",(AY47/VLOOKUP(TRUE,$V$2:$AY$80,COUNTA($V$1:AY$1),FALSE))*100))</f>
        <v>33.333333333333336</v>
      </c>
      <c r="AR47" s="644">
        <f>IF(BS47="","",BS47*VLOOKUP("UQ",IndexCalc[],3,FALSE))</f>
        <v>50</v>
      </c>
      <c r="AS47" s="641">
        <f>IF(BT47="","",BT47*VLOOKUP("Fneg",IndexCalc[],3,FALSE))</f>
        <v>50</v>
      </c>
      <c r="AT47" s="641">
        <f>IF(BU47="","",BU47*VLOOKUP("ABS",IndexCalc[],3,FALSE))</f>
        <v>40</v>
      </c>
      <c r="AU47" s="641">
        <f>IF(BV47="","",BV47*VLOOKUP("Cnrs",IndexCalc[],3,FALSE))</f>
        <v>50</v>
      </c>
      <c r="AV47" s="641">
        <f>IF(BO47="","",BO47*VLOOKUP("HEC",IndexCalc[],3,FALSE))</f>
        <v>25</v>
      </c>
      <c r="AW47" s="641">
        <f>IF(BP47="","",BP47*VLOOKUP("Aeres",IndexCalc[],3,FALSE))</f>
        <v>66.666666666666671</v>
      </c>
      <c r="AX47" s="641">
        <f>IF(BQ47="","",BQ47*VLOOKUP("Abdc",IndexCalc[],3,FALSE))</f>
        <v>50</v>
      </c>
      <c r="AY47" s="638">
        <f>IF(BR47="","",BR47*VLOOKUP("Vhb",IndexCalc[],3,FALSE))</f>
        <v>33.333333333333336</v>
      </c>
      <c r="AZ47" s="647">
        <v>1E-3</v>
      </c>
      <c r="BA47" s="648">
        <v>0.4</v>
      </c>
      <c r="BB47" s="652">
        <v>22</v>
      </c>
      <c r="BC47" s="647">
        <v>2.1150000000000002</v>
      </c>
      <c r="BD47" s="647">
        <v>0.45100000000000001</v>
      </c>
      <c r="BE47" s="650">
        <v>0.75800000000000001</v>
      </c>
      <c r="BF47" s="651" t="s">
        <v>135</v>
      </c>
      <c r="BG47" s="652" t="s">
        <v>133</v>
      </c>
      <c r="BH47" s="652" t="s">
        <v>133</v>
      </c>
      <c r="BI47" s="652" t="s">
        <v>135</v>
      </c>
      <c r="BJ47" s="653"/>
      <c r="BK47" s="651">
        <v>3</v>
      </c>
      <c r="BL47" s="652">
        <v>3</v>
      </c>
      <c r="BM47" s="652">
        <v>2</v>
      </c>
      <c r="BN47" s="652">
        <v>3</v>
      </c>
      <c r="BO47" s="654">
        <v>1</v>
      </c>
      <c r="BP47" s="655">
        <v>2</v>
      </c>
      <c r="BQ47" s="656">
        <v>2</v>
      </c>
      <c r="BR47" s="655">
        <v>2</v>
      </c>
      <c r="BS47" s="655">
        <v>2</v>
      </c>
      <c r="BT47" s="655">
        <v>2</v>
      </c>
      <c r="BU47" s="655">
        <v>2</v>
      </c>
      <c r="BV47" s="657">
        <v>2</v>
      </c>
    </row>
    <row r="48" spans="1:74" x14ac:dyDescent="0.25">
      <c r="A48" s="634" t="s">
        <v>472</v>
      </c>
      <c r="B48" s="635" t="s">
        <v>746</v>
      </c>
      <c r="C48" s="661" t="s">
        <v>176</v>
      </c>
      <c r="D48" s="635" t="s">
        <v>781</v>
      </c>
      <c r="E48" s="637">
        <f t="shared" si="31"/>
        <v>47</v>
      </c>
      <c r="F48" s="637">
        <f t="shared" si="32"/>
        <v>10</v>
      </c>
      <c r="G48" s="638">
        <f t="shared" si="33"/>
        <v>18.54996071059038</v>
      </c>
      <c r="H48" s="639" t="b">
        <f t="shared" si="34"/>
        <v>0</v>
      </c>
      <c r="I48" s="640">
        <f t="shared" si="35"/>
        <v>10000</v>
      </c>
      <c r="J48" s="640">
        <f t="shared" si="36"/>
        <v>10000</v>
      </c>
      <c r="K48" s="640">
        <f t="shared" si="37"/>
        <v>10000</v>
      </c>
      <c r="L48" s="640">
        <f t="shared" si="38"/>
        <v>10000</v>
      </c>
      <c r="M48" s="640">
        <f t="shared" si="39"/>
        <v>10000</v>
      </c>
      <c r="N48" s="640">
        <f t="shared" si="40"/>
        <v>10000</v>
      </c>
      <c r="O48" s="641" t="b">
        <f t="shared" si="41"/>
        <v>0</v>
      </c>
      <c r="P48" s="637">
        <f t="shared" si="42"/>
        <v>2</v>
      </c>
      <c r="Q48" s="637">
        <f t="shared" si="43"/>
        <v>8</v>
      </c>
      <c r="R48" s="642">
        <f t="shared" si="44"/>
        <v>41.186832717624505</v>
      </c>
      <c r="S48" s="641">
        <f t="shared" si="45"/>
        <v>40.100830254789194</v>
      </c>
      <c r="T48" s="641">
        <f t="shared" si="46"/>
        <v>41.458333333333336</v>
      </c>
      <c r="U48" s="639">
        <f t="shared" si="47"/>
        <v>43.79666666666666</v>
      </c>
      <c r="V48" s="638" t="b">
        <f t="shared" si="48"/>
        <v>0</v>
      </c>
      <c r="W48" s="643">
        <f t="shared" si="49"/>
        <v>41.186832717624505</v>
      </c>
      <c r="X48" s="644">
        <f t="shared" si="50"/>
        <v>9.0909090909090917</v>
      </c>
      <c r="Y48" s="644">
        <f t="shared" si="51"/>
        <v>30.434782608695656</v>
      </c>
      <c r="Z48" s="644">
        <f t="shared" si="52"/>
        <v>43.589743589743591</v>
      </c>
      <c r="AA48" s="644">
        <f t="shared" si="53"/>
        <v>65.990180032733221</v>
      </c>
      <c r="AB48" s="644">
        <f t="shared" si="54"/>
        <v>16.152073732718893</v>
      </c>
      <c r="AC48" s="638">
        <f t="shared" si="55"/>
        <v>64.049586776859499</v>
      </c>
      <c r="AD48" s="641">
        <f t="shared" si="56"/>
        <v>15.299999999999999</v>
      </c>
      <c r="AE48" s="641">
        <f t="shared" si="57"/>
        <v>43.5</v>
      </c>
      <c r="AF48" s="641">
        <f t="shared" si="58"/>
        <v>3.9</v>
      </c>
      <c r="AG48" s="641">
        <f t="shared" si="59"/>
        <v>28.199999999999996</v>
      </c>
      <c r="AH48" s="641">
        <f t="shared" si="60"/>
        <v>48.699999999999996</v>
      </c>
      <c r="AI48" s="641">
        <f t="shared" si="61"/>
        <v>57.599999999999994</v>
      </c>
      <c r="AJ48" s="644">
        <f>IF(VLOOKUP(TRUE,$V$2:$AY$80,COUNTA($V$1:AR$1),FALSE)="",AR48,IF(AR48="","",(AR48/VLOOKUP(TRUE,$V$2:$AY$80,COUNTA($V$1:AR$1),FALSE))*100))</f>
        <v>50</v>
      </c>
      <c r="AK48" s="641">
        <f>IF(VLOOKUP(TRUE,$V$2:$AY$80,COUNTA($V$1:AS$1),FALSE)="",AS48,IF(AS48="","",(AS48/VLOOKUP(TRUE,$V$2:$AY$80,COUNTA($V$1:AS$1),FALSE))*100))</f>
        <v>25</v>
      </c>
      <c r="AL48" s="641">
        <f>IF(VLOOKUP(TRUE,$V$2:$AY$80,COUNTA($V$1:AT$1),FALSE)="",AT48,IF(AT48="","",(AT48/VLOOKUP(TRUE,$V$2:$AY$80,COUNTA($V$1:AT$1),FALSE))*100))</f>
        <v>40</v>
      </c>
      <c r="AM48" s="641">
        <f>IF(VLOOKUP(TRUE,$V$2:$AY$80,COUNTA($V$1:AU$1),FALSE)="",AU48,IF(AU48="","",(AU48/VLOOKUP(TRUE,$V$2:$AY$80,COUNTA($V$1:AU$1),FALSE))*100))</f>
        <v>25</v>
      </c>
      <c r="AN48" s="641">
        <f>IF(VLOOKUP(TRUE,$V$2:$AY$80,COUNTA($V$1:AV$1),FALSE)="",AV48,IF(AV48="","",(AV48/VLOOKUP(TRUE,$V$2:$AY$80,COUNTA($V$1:AV$1),FALSE))*100))</f>
        <v>50</v>
      </c>
      <c r="AO48" s="641">
        <f>IF(VLOOKUP(TRUE,$V$2:$AY$80,COUNTA($V$1:AW$1),FALSE)="",AW48,IF(AW48="","",(AW48/VLOOKUP(TRUE,$V$2:$AY$80,COUNTA($V$1:AW$1),FALSE))*100))</f>
        <v>33.333333333333336</v>
      </c>
      <c r="AP48" s="641">
        <f>IF(VLOOKUP(TRUE,$V$2:$AY$80,COUNTA($V$1:AX$1),FALSE)="",AX48,IF(AX48="","",(AX48/VLOOKUP(TRUE,$V$2:$AY$80,COUNTA($V$1:AX$1),FALSE))*100))</f>
        <v>75</v>
      </c>
      <c r="AQ48" s="638">
        <f>IF(VLOOKUP(TRUE,$V$2:$AY$80,COUNTA($V$1:AY$1),FALSE)="",AY48,IF(AY48="","",(AY48/VLOOKUP(TRUE,$V$2:$AY$80,COUNTA($V$1:AY$1),FALSE))*100))</f>
        <v>33.333333333333336</v>
      </c>
      <c r="AR48" s="644">
        <f>IF(BS48="","",BS48*VLOOKUP("UQ",IndexCalc[],3,FALSE))</f>
        <v>50</v>
      </c>
      <c r="AS48" s="641">
        <f>IF(BT48="","",BT48*VLOOKUP("Fneg",IndexCalc[],3,FALSE))</f>
        <v>25</v>
      </c>
      <c r="AT48" s="641">
        <f>IF(BU48="","",BU48*VLOOKUP("ABS",IndexCalc[],3,FALSE))</f>
        <v>40</v>
      </c>
      <c r="AU48" s="641">
        <f>IF(BV48="","",BV48*VLOOKUP("Cnrs",IndexCalc[],3,FALSE))</f>
        <v>25</v>
      </c>
      <c r="AV48" s="641">
        <f>IF(BO48="","",BO48*VLOOKUP("HEC",IndexCalc[],3,FALSE))</f>
        <v>50</v>
      </c>
      <c r="AW48" s="641">
        <f>IF(BP48="","",BP48*VLOOKUP("Aeres",IndexCalc[],3,FALSE))</f>
        <v>33.333333333333336</v>
      </c>
      <c r="AX48" s="641">
        <f>IF(BQ48="","",BQ48*VLOOKUP("Abdc",IndexCalc[],3,FALSE))</f>
        <v>75</v>
      </c>
      <c r="AY48" s="638">
        <f>IF(BR48="","",BR48*VLOOKUP("Vhb",IndexCalc[],3,FALSE))</f>
        <v>33.333333333333336</v>
      </c>
      <c r="AZ48" s="647">
        <v>1E-3</v>
      </c>
      <c r="BA48" s="648">
        <v>0.7</v>
      </c>
      <c r="BB48" s="652">
        <v>17</v>
      </c>
      <c r="BC48" s="647">
        <v>2.016</v>
      </c>
      <c r="BD48" s="647">
        <v>0.70099999999999996</v>
      </c>
      <c r="BE48" s="650">
        <v>1.24</v>
      </c>
      <c r="BF48" s="651" t="s">
        <v>133</v>
      </c>
      <c r="BG48" s="652" t="s">
        <v>135</v>
      </c>
      <c r="BH48" s="652" t="s">
        <v>127</v>
      </c>
      <c r="BI48" s="652" t="s">
        <v>135</v>
      </c>
      <c r="BJ48" s="653" t="s">
        <v>298</v>
      </c>
      <c r="BK48" s="651">
        <v>3</v>
      </c>
      <c r="BL48" s="652">
        <v>4</v>
      </c>
      <c r="BM48" s="652">
        <v>2</v>
      </c>
      <c r="BN48" s="652">
        <v>4</v>
      </c>
      <c r="BO48" s="654">
        <v>2</v>
      </c>
      <c r="BP48" s="655">
        <v>1</v>
      </c>
      <c r="BQ48" s="656">
        <v>3</v>
      </c>
      <c r="BR48" s="655">
        <v>2</v>
      </c>
      <c r="BS48" s="655">
        <v>2</v>
      </c>
      <c r="BT48" s="655">
        <v>1</v>
      </c>
      <c r="BU48" s="655">
        <v>2</v>
      </c>
      <c r="BV48" s="657">
        <v>1</v>
      </c>
    </row>
    <row r="49" spans="1:74" x14ac:dyDescent="0.25">
      <c r="A49" s="634" t="s">
        <v>1388</v>
      </c>
      <c r="B49" s="635"/>
      <c r="C49" s="693" t="s">
        <v>1010</v>
      </c>
      <c r="D49" s="635" t="s">
        <v>781</v>
      </c>
      <c r="E49" s="652">
        <f t="shared" si="31"/>
        <v>48</v>
      </c>
      <c r="F49" s="637">
        <f t="shared" si="32"/>
        <v>10</v>
      </c>
      <c r="G49" s="638">
        <f t="shared" si="33"/>
        <v>17.366866511723213</v>
      </c>
      <c r="H49" s="639" t="b">
        <f t="shared" si="34"/>
        <v>0</v>
      </c>
      <c r="I49" s="640">
        <f t="shared" si="35"/>
        <v>10000</v>
      </c>
      <c r="J49" s="640">
        <f t="shared" si="36"/>
        <v>10000</v>
      </c>
      <c r="K49" s="640">
        <f t="shared" si="37"/>
        <v>10000</v>
      </c>
      <c r="L49" s="640">
        <f t="shared" si="38"/>
        <v>10000</v>
      </c>
      <c r="M49" s="640">
        <f t="shared" si="39"/>
        <v>10000</v>
      </c>
      <c r="N49" s="640">
        <f t="shared" si="40"/>
        <v>10000</v>
      </c>
      <c r="O49" s="641" t="b">
        <f t="shared" si="41"/>
        <v>0</v>
      </c>
      <c r="P49" s="637">
        <f t="shared" si="42"/>
        <v>2</v>
      </c>
      <c r="Q49" s="637">
        <f t="shared" si="43"/>
        <v>8</v>
      </c>
      <c r="R49" s="642">
        <f t="shared" si="44"/>
        <v>39.730590890048369</v>
      </c>
      <c r="S49" s="641">
        <f t="shared" si="45"/>
        <v>16.152954450241843</v>
      </c>
      <c r="T49" s="641">
        <f t="shared" si="46"/>
        <v>45.625</v>
      </c>
      <c r="U49" s="639">
        <f t="shared" si="47"/>
        <v>39.309999999999995</v>
      </c>
      <c r="V49" s="638" t="b">
        <f t="shared" si="48"/>
        <v>0</v>
      </c>
      <c r="W49" s="643">
        <f t="shared" si="49"/>
        <v>39.730590890048369</v>
      </c>
      <c r="X49" s="651" t="str">
        <f t="shared" si="50"/>
        <v/>
      </c>
      <c r="Y49" s="651" t="str">
        <f t="shared" si="51"/>
        <v/>
      </c>
      <c r="Z49" s="651" t="str">
        <f t="shared" si="52"/>
        <v/>
      </c>
      <c r="AA49" s="651" t="str">
        <f t="shared" si="53"/>
        <v/>
      </c>
      <c r="AB49" s="660">
        <f t="shared" si="54"/>
        <v>6.2211981566820285</v>
      </c>
      <c r="AC49" s="694">
        <f t="shared" si="55"/>
        <v>26.084710743801654</v>
      </c>
      <c r="AD49" s="652" t="str">
        <f t="shared" si="56"/>
        <v/>
      </c>
      <c r="AE49" s="652" t="str">
        <f t="shared" si="57"/>
        <v/>
      </c>
      <c r="AF49" s="652" t="str">
        <f t="shared" si="58"/>
        <v/>
      </c>
      <c r="AG49" s="652" t="str">
        <f t="shared" si="59"/>
        <v/>
      </c>
      <c r="AH49" s="652">
        <f t="shared" si="60"/>
        <v>12.8</v>
      </c>
      <c r="AI49" s="652">
        <f t="shared" si="61"/>
        <v>15.299999999999999</v>
      </c>
      <c r="AJ49" s="651">
        <f>IF(VLOOKUP(TRUE,$V$2:$AY$80,COUNTA($V$1:AR$1),FALSE)="",AR49,IF(AR49="","",(AR49/VLOOKUP(TRUE,$V$2:$AY$80,COUNTA($V$1:AR$1),FALSE))*100))</f>
        <v>50</v>
      </c>
      <c r="AK49" s="652">
        <f>IF(VLOOKUP(TRUE,$V$2:$AY$80,COUNTA($V$1:AS$1),FALSE)="",AS49,IF(AS49="","",(AS49/VLOOKUP(TRUE,$V$2:$AY$80,COUNTA($V$1:AS$1),FALSE))*100))</f>
        <v>50</v>
      </c>
      <c r="AL49" s="652">
        <f>IF(VLOOKUP(TRUE,$V$2:$AY$80,COUNTA($V$1:AT$1),FALSE)="",AT49,IF(AT49="","",(AT49/VLOOKUP(TRUE,$V$2:$AY$80,COUNTA($V$1:AT$1),FALSE))*100))</f>
        <v>40</v>
      </c>
      <c r="AM49" s="652">
        <f>IF(VLOOKUP(TRUE,$V$2:$AY$80,COUNTA($V$1:AU$1),FALSE)="",AU49,IF(AU49="","",(AU49/VLOOKUP(TRUE,$V$2:$AY$80,COUNTA($V$1:AU$1),FALSE))*100))</f>
        <v>50</v>
      </c>
      <c r="AN49" s="652">
        <f>IF(VLOOKUP(TRUE,$V$2:$AY$80,COUNTA($V$1:AV$1),FALSE)="",AV49,IF(AV49="","",(AV49/VLOOKUP(TRUE,$V$2:$AY$80,COUNTA($V$1:AV$1),FALSE))*100))</f>
        <v>25</v>
      </c>
      <c r="AO49" s="652">
        <f>IF(VLOOKUP(TRUE,$V$2:$AY$80,COUNTA($V$1:AW$1),FALSE)="",AW49,IF(AW49="","",(AW49/VLOOKUP(TRUE,$V$2:$AY$80,COUNTA($V$1:AW$1),FALSE))*100))</f>
        <v>66.666666666666671</v>
      </c>
      <c r="AP49" s="652">
        <f>IF(VLOOKUP(TRUE,$V$2:$AY$80,COUNTA($V$1:AX$1),FALSE)="",AX49,IF(AX49="","",(AX49/VLOOKUP(TRUE,$V$2:$AY$80,COUNTA($V$1:AX$1),FALSE))*100))</f>
        <v>50</v>
      </c>
      <c r="AQ49" s="653">
        <f>IF(VLOOKUP(TRUE,$V$2:$AY$80,COUNTA($V$1:AY$1),FALSE)="",AY49,IF(AY49="","",(AY49/VLOOKUP(TRUE,$V$2:$AY$80,COUNTA($V$1:AY$1),FALSE))*100))</f>
        <v>33.333333333333336</v>
      </c>
      <c r="AR49" s="644">
        <f>IF(BS49="","",BS49*VLOOKUP("UQ",IndexCalc[],3,FALSE))</f>
        <v>50</v>
      </c>
      <c r="AS49" s="641">
        <f>IF(BT49="","",BT49*VLOOKUP("Fneg",IndexCalc[],3,FALSE))</f>
        <v>50</v>
      </c>
      <c r="AT49" s="641">
        <f>IF(BU49="","",BU49*VLOOKUP("ABS",IndexCalc[],3,FALSE))</f>
        <v>40</v>
      </c>
      <c r="AU49" s="641">
        <f>IF(BV49="","",BV49*VLOOKUP("Cnrs",IndexCalc[],3,FALSE))</f>
        <v>50</v>
      </c>
      <c r="AV49" s="641">
        <f>IF(BO49="","",BO49*VLOOKUP("HEC",IndexCalc[],3,FALSE))</f>
        <v>25</v>
      </c>
      <c r="AW49" s="641">
        <f>IF(BP49="","",BP49*VLOOKUP("Aeres",IndexCalc[],3,FALSE))</f>
        <v>66.666666666666671</v>
      </c>
      <c r="AX49" s="641">
        <f>IF(BQ49="","",BQ49*VLOOKUP("Abdc",IndexCalc[],3,FALSE))</f>
        <v>50</v>
      </c>
      <c r="AY49" s="638">
        <f>IF(BR49="","",BR49*VLOOKUP("Vhb",IndexCalc[],3,FALSE))</f>
        <v>33.333333333333336</v>
      </c>
      <c r="AZ49" s="652"/>
      <c r="BA49" s="652"/>
      <c r="BB49" s="652"/>
      <c r="BC49" s="652"/>
      <c r="BD49" s="652">
        <v>0.27</v>
      </c>
      <c r="BE49" s="653">
        <v>0.505</v>
      </c>
      <c r="BF49" s="651" t="s">
        <v>135</v>
      </c>
      <c r="BG49" s="652" t="s">
        <v>133</v>
      </c>
      <c r="BH49" s="652" t="s">
        <v>133</v>
      </c>
      <c r="BI49" s="652" t="s">
        <v>135</v>
      </c>
      <c r="BJ49" s="653"/>
      <c r="BK49" s="651">
        <v>3</v>
      </c>
      <c r="BL49" s="652">
        <v>3</v>
      </c>
      <c r="BM49" s="652">
        <v>2</v>
      </c>
      <c r="BN49" s="652">
        <v>3</v>
      </c>
      <c r="BO49" s="654">
        <v>1</v>
      </c>
      <c r="BP49" s="655">
        <v>2</v>
      </c>
      <c r="BQ49" s="656">
        <v>2</v>
      </c>
      <c r="BR49" s="655">
        <v>2</v>
      </c>
      <c r="BS49" s="655">
        <v>2</v>
      </c>
      <c r="BT49" s="655">
        <v>2</v>
      </c>
      <c r="BU49" s="655">
        <v>2</v>
      </c>
      <c r="BV49" s="657">
        <v>2</v>
      </c>
    </row>
    <row r="50" spans="1:74" x14ac:dyDescent="0.25">
      <c r="A50" s="634" t="s">
        <v>498</v>
      </c>
      <c r="B50" s="635" t="s">
        <v>771</v>
      </c>
      <c r="C50" s="698" t="s">
        <v>242</v>
      </c>
      <c r="D50" s="635" t="s">
        <v>781</v>
      </c>
      <c r="E50" s="637">
        <f t="shared" si="31"/>
        <v>49</v>
      </c>
      <c r="F50" s="637">
        <f t="shared" si="32"/>
        <v>10</v>
      </c>
      <c r="G50" s="638">
        <f t="shared" si="33"/>
        <v>9.5319256305096083</v>
      </c>
      <c r="H50" s="639" t="b">
        <f t="shared" si="34"/>
        <v>0</v>
      </c>
      <c r="I50" s="640">
        <f t="shared" si="35"/>
        <v>10000</v>
      </c>
      <c r="J50" s="640">
        <f t="shared" si="36"/>
        <v>10000</v>
      </c>
      <c r="K50" s="640">
        <f t="shared" si="37"/>
        <v>10000</v>
      </c>
      <c r="L50" s="640">
        <f t="shared" si="38"/>
        <v>10000</v>
      </c>
      <c r="M50" s="640">
        <f t="shared" si="39"/>
        <v>10000</v>
      </c>
      <c r="N50" s="640">
        <f t="shared" si="40"/>
        <v>10000</v>
      </c>
      <c r="O50" s="641" t="b">
        <f t="shared" si="41"/>
        <v>0</v>
      </c>
      <c r="P50" s="637">
        <f t="shared" si="42"/>
        <v>2</v>
      </c>
      <c r="Q50" s="637">
        <f t="shared" si="43"/>
        <v>8</v>
      </c>
      <c r="R50" s="642">
        <f t="shared" si="44"/>
        <v>39.575683045527406</v>
      </c>
      <c r="S50" s="641">
        <f t="shared" si="45"/>
        <v>35.312964161937771</v>
      </c>
      <c r="T50" s="641">
        <f t="shared" si="46"/>
        <v>40.641362766424812</v>
      </c>
      <c r="U50" s="639">
        <f t="shared" si="47"/>
        <v>42.373090213139854</v>
      </c>
      <c r="V50" s="638" t="b">
        <f t="shared" si="48"/>
        <v>0</v>
      </c>
      <c r="W50" s="643">
        <f t="shared" si="49"/>
        <v>39.575683045527406</v>
      </c>
      <c r="X50" s="644">
        <f t="shared" si="50"/>
        <v>9.0909090909090917</v>
      </c>
      <c r="Y50" s="644">
        <f t="shared" si="51"/>
        <v>17.39130434782609</v>
      </c>
      <c r="Z50" s="644">
        <f t="shared" si="52"/>
        <v>61.53846153846154</v>
      </c>
      <c r="AA50" s="644">
        <f t="shared" si="53"/>
        <v>59.181669394435353</v>
      </c>
      <c r="AB50" s="644">
        <f t="shared" si="54"/>
        <v>21.658986175115206</v>
      </c>
      <c r="AC50" s="638">
        <f t="shared" si="55"/>
        <v>48.966942148760332</v>
      </c>
      <c r="AD50" s="641">
        <f t="shared" si="56"/>
        <v>15.299999999999999</v>
      </c>
      <c r="AE50" s="641">
        <f t="shared" si="57"/>
        <v>12.8</v>
      </c>
      <c r="AF50" s="641">
        <f t="shared" si="58"/>
        <v>29.4</v>
      </c>
      <c r="AG50" s="641">
        <f t="shared" si="59"/>
        <v>17.899999999999999</v>
      </c>
      <c r="AH50" s="641">
        <f t="shared" si="60"/>
        <v>55.1</v>
      </c>
      <c r="AI50" s="641">
        <f t="shared" si="61"/>
        <v>43.5</v>
      </c>
      <c r="AJ50" s="644">
        <f>IF(VLOOKUP(TRUE,$V$2:$AY$80,COUNTA($V$1:AR$1),FALSE)="",AR50,IF(AR50="","",(AR50/VLOOKUP(TRUE,$V$2:$AY$80,COUNTA($V$1:AR$1),FALSE))*100))</f>
        <v>50</v>
      </c>
      <c r="AK50" s="641">
        <f>IF(VLOOKUP(TRUE,$V$2:$AY$80,COUNTA($V$1:AS$1),FALSE)="",AS50,IF(AS50="","",(AS50/VLOOKUP(TRUE,$V$2:$AY$80,COUNTA($V$1:AS$1),FALSE))*100))</f>
        <v>38.477203249931335</v>
      </c>
      <c r="AL50" s="641">
        <f>IF(VLOOKUP(TRUE,$V$2:$AY$80,COUNTA($V$1:AT$1),FALSE)="",AT50,IF(AT50="","",(AT50/VLOOKUP(TRUE,$V$2:$AY$80,COUNTA($V$1:AT$1),FALSE))*100))</f>
        <v>40</v>
      </c>
      <c r="AM50" s="641">
        <f>IF(VLOOKUP(TRUE,$V$2:$AY$80,COUNTA($V$1:AU$1),FALSE)="",AU50,IF(AU50="","",(AU50/VLOOKUP(TRUE,$V$2:$AY$80,COUNTA($V$1:AU$1),FALSE))*100))</f>
        <v>43.84462833404541</v>
      </c>
      <c r="AN50" s="641">
        <f>IF(VLOOKUP(TRUE,$V$2:$AY$80,COUNTA($V$1:AV$1),FALSE)="",AV50,IF(AV50="","",(AV50/VLOOKUP(TRUE,$V$2:$AY$80,COUNTA($V$1:AV$1),FALSE))*100))</f>
        <v>28.188231587409973</v>
      </c>
      <c r="AO50" s="641">
        <f>IF(VLOOKUP(TRUE,$V$2:$AY$80,COUNTA($V$1:AW$1),FALSE)="",AW50,IF(AW50="","",(AW50/VLOOKUP(TRUE,$V$2:$AY$80,COUNTA($V$1:AW$1),FALSE))*100))</f>
        <v>41.287505626678467</v>
      </c>
      <c r="AP50" s="641">
        <f>IF(VLOOKUP(TRUE,$V$2:$AY$80,COUNTA($V$1:AX$1),FALSE)="",AX50,IF(AX50="","",(AX50/VLOOKUP(TRUE,$V$2:$AY$80,COUNTA($V$1:AX$1),FALSE))*100))</f>
        <v>50</v>
      </c>
      <c r="AQ50" s="638">
        <f>IF(VLOOKUP(TRUE,$V$2:$AY$80,COUNTA($V$1:AY$1),FALSE)="",AY50,IF(AY50="","",(AY50/VLOOKUP(TRUE,$V$2:$AY$80,COUNTA($V$1:AY$1),FALSE))*100))</f>
        <v>33.333333333333336</v>
      </c>
      <c r="AR50" s="644">
        <f>IF(BS50="","",BS50*VLOOKUP("UQ",IndexCalc[],3,FALSE))</f>
        <v>50</v>
      </c>
      <c r="AS50" s="641">
        <f>IF(BT50="","",BT50*VLOOKUP("Fneg",IndexCalc[],3,FALSE))</f>
        <v>38.477203249931335</v>
      </c>
      <c r="AT50" s="641">
        <f>IF(BU50="","",BU50*VLOOKUP("ABS",IndexCalc[],3,FALSE))</f>
        <v>40</v>
      </c>
      <c r="AU50" s="641">
        <f>IF(BV50="","",BV50*VLOOKUP("Cnrs",IndexCalc[],3,FALSE))</f>
        <v>43.84462833404541</v>
      </c>
      <c r="AV50" s="641">
        <f>IF(BO50="","",BO50*VLOOKUP("HEC",IndexCalc[],3,FALSE))</f>
        <v>28.188231587409973</v>
      </c>
      <c r="AW50" s="641">
        <f>IF(BP50="","",BP50*VLOOKUP("Aeres",IndexCalc[],3,FALSE))</f>
        <v>41.287505626678467</v>
      </c>
      <c r="AX50" s="641">
        <f>IF(BQ50="","",BQ50*VLOOKUP("Abdc",IndexCalc[],3,FALSE))</f>
        <v>50</v>
      </c>
      <c r="AY50" s="638">
        <f>IF(BR50="","",BR50*VLOOKUP("Vhb",IndexCalc[],3,FALSE))</f>
        <v>33.333333333333336</v>
      </c>
      <c r="AZ50" s="647">
        <v>1E-3</v>
      </c>
      <c r="BA50" s="648">
        <v>0.4</v>
      </c>
      <c r="BB50" s="652">
        <v>24</v>
      </c>
      <c r="BC50" s="647">
        <v>1.8080000000000001</v>
      </c>
      <c r="BD50" s="647">
        <v>0.94</v>
      </c>
      <c r="BE50" s="650">
        <v>0.94799999999999995</v>
      </c>
      <c r="BF50" s="651"/>
      <c r="BG50" s="652"/>
      <c r="BH50" s="652" t="s">
        <v>133</v>
      </c>
      <c r="BI50" s="652" t="s">
        <v>135</v>
      </c>
      <c r="BJ50" s="653"/>
      <c r="BK50" s="651">
        <v>3</v>
      </c>
      <c r="BL50" s="652"/>
      <c r="BM50" s="652">
        <v>2</v>
      </c>
      <c r="BN50" s="652"/>
      <c r="BO50" s="695">
        <v>1.1275292634963989</v>
      </c>
      <c r="BP50" s="696">
        <v>1.238625168800354</v>
      </c>
      <c r="BQ50" s="656">
        <v>2</v>
      </c>
      <c r="BR50" s="655">
        <v>2</v>
      </c>
      <c r="BS50" s="655">
        <v>2</v>
      </c>
      <c r="BT50" s="696">
        <v>1.5390881299972534</v>
      </c>
      <c r="BU50" s="696">
        <v>2</v>
      </c>
      <c r="BV50" s="697">
        <v>1.7537851333618164</v>
      </c>
    </row>
    <row r="51" spans="1:74" x14ac:dyDescent="0.25">
      <c r="A51" s="634" t="s">
        <v>1396</v>
      </c>
      <c r="B51" s="635"/>
      <c r="C51" s="693" t="s">
        <v>1113</v>
      </c>
      <c r="D51" s="635" t="s">
        <v>781</v>
      </c>
      <c r="E51" s="652">
        <f t="shared" si="31"/>
        <v>50</v>
      </c>
      <c r="F51" s="637">
        <f t="shared" si="32"/>
        <v>10</v>
      </c>
      <c r="G51" s="638">
        <f t="shared" si="33"/>
        <v>14.288432757921514</v>
      </c>
      <c r="H51" s="639" t="b">
        <f t="shared" si="34"/>
        <v>0</v>
      </c>
      <c r="I51" s="640">
        <f t="shared" si="35"/>
        <v>10000</v>
      </c>
      <c r="J51" s="640">
        <f t="shared" si="36"/>
        <v>10000</v>
      </c>
      <c r="K51" s="640">
        <f t="shared" si="37"/>
        <v>10000</v>
      </c>
      <c r="L51" s="640">
        <f t="shared" si="38"/>
        <v>10000</v>
      </c>
      <c r="M51" s="640">
        <f t="shared" si="39"/>
        <v>10000</v>
      </c>
      <c r="N51" s="640">
        <f t="shared" si="40"/>
        <v>10000</v>
      </c>
      <c r="O51" s="641" t="b">
        <f t="shared" si="41"/>
        <v>0</v>
      </c>
      <c r="P51" s="637">
        <f t="shared" si="42"/>
        <v>2</v>
      </c>
      <c r="Q51" s="637">
        <f t="shared" si="43"/>
        <v>8</v>
      </c>
      <c r="R51" s="642">
        <f t="shared" si="44"/>
        <v>39.102296856452099</v>
      </c>
      <c r="S51" s="641">
        <f t="shared" si="45"/>
        <v>53.302928742811446</v>
      </c>
      <c r="T51" s="641">
        <f t="shared" si="46"/>
        <v>35.552138884862266</v>
      </c>
      <c r="U51" s="639">
        <f t="shared" si="47"/>
        <v>41.90171110788981</v>
      </c>
      <c r="V51" s="638" t="b">
        <f t="shared" si="48"/>
        <v>0</v>
      </c>
      <c r="W51" s="643">
        <f t="shared" si="49"/>
        <v>39.102296856452099</v>
      </c>
      <c r="X51" s="651" t="str">
        <f t="shared" si="50"/>
        <v/>
      </c>
      <c r="Y51" s="651" t="str">
        <f t="shared" si="51"/>
        <v/>
      </c>
      <c r="Z51" s="651" t="str">
        <f t="shared" si="52"/>
        <v/>
      </c>
      <c r="AA51" s="651" t="str">
        <f t="shared" si="53"/>
        <v/>
      </c>
      <c r="AB51" s="660">
        <f t="shared" si="54"/>
        <v>35.944700460829495</v>
      </c>
      <c r="AC51" s="694">
        <f t="shared" si="55"/>
        <v>70.661157024793397</v>
      </c>
      <c r="AD51" s="652" t="str">
        <f t="shared" si="56"/>
        <v/>
      </c>
      <c r="AE51" s="652" t="str">
        <f t="shared" si="57"/>
        <v/>
      </c>
      <c r="AF51" s="652" t="str">
        <f t="shared" si="58"/>
        <v/>
      </c>
      <c r="AG51" s="652" t="str">
        <f t="shared" si="59"/>
        <v/>
      </c>
      <c r="AH51" s="652">
        <f t="shared" si="60"/>
        <v>70.5</v>
      </c>
      <c r="AI51" s="652">
        <f t="shared" si="61"/>
        <v>64.099999999999994</v>
      </c>
      <c r="AJ51" s="651">
        <f>IF(VLOOKUP(TRUE,$V$2:$AY$80,COUNTA($V$1:AR$1),FALSE)="",AR51,IF(AR51="","",(AR51/VLOOKUP(TRUE,$V$2:$AY$80,COUNTA($V$1:AR$1),FALSE))*100))</f>
        <v>50</v>
      </c>
      <c r="AK51" s="652">
        <f>IF(VLOOKUP(TRUE,$V$2:$AY$80,COUNTA($V$1:AS$1),FALSE)="",AS51,IF(AS51="","",(AS51/VLOOKUP(TRUE,$V$2:$AY$80,COUNTA($V$1:AS$1),FALSE))*100))</f>
        <v>25</v>
      </c>
      <c r="AL51" s="652">
        <f>IF(VLOOKUP(TRUE,$V$2:$AY$80,COUNTA($V$1:AT$1),FALSE)="",AT51,IF(AT51="","",(AT51/VLOOKUP(TRUE,$V$2:$AY$80,COUNTA($V$1:AT$1),FALSE))*100))</f>
        <v>40</v>
      </c>
      <c r="AM51" s="652">
        <f>IF(VLOOKUP(TRUE,$V$2:$AY$80,COUNTA($V$1:AU$1),FALSE)="",AU51,IF(AU51="","",(AU51/VLOOKUP(TRUE,$V$2:$AY$80,COUNTA($V$1:AU$1),FALSE))*100))</f>
        <v>25</v>
      </c>
      <c r="AN51" s="652">
        <f>IF(VLOOKUP(TRUE,$V$2:$AY$80,COUNTA($V$1:AV$1),FALSE)="",AV51,IF(AV51="","",(AV51/VLOOKUP(TRUE,$V$2:$AY$80,COUNTA($V$1:AV$1),FALSE))*100))</f>
        <v>27.750444412231445</v>
      </c>
      <c r="AO51" s="652">
        <f>IF(VLOOKUP(TRUE,$V$2:$AY$80,COUNTA($V$1:AW$1),FALSE)="",AW51,IF(AW51="","",(AW51/VLOOKUP(TRUE,$V$2:$AY$80,COUNTA($V$1:AW$1),FALSE))*100))</f>
        <v>33.333333333333336</v>
      </c>
      <c r="AP51" s="652">
        <f>IF(VLOOKUP(TRUE,$V$2:$AY$80,COUNTA($V$1:AX$1),FALSE)="",AX51,IF(AX51="","",(AX51/VLOOKUP(TRUE,$V$2:$AY$80,COUNTA($V$1:AX$1),FALSE))*100))</f>
        <v>50</v>
      </c>
      <c r="AQ51" s="653">
        <f>IF(VLOOKUP(TRUE,$V$2:$AY$80,COUNTA($V$1:AY$1),FALSE)="",AY51,IF(AY51="","",(AY51/VLOOKUP(TRUE,$V$2:$AY$80,COUNTA($V$1:AY$1),FALSE))*100))</f>
        <v>33.333333333333336</v>
      </c>
      <c r="AR51" s="644">
        <f>IF(BS51="","",BS51*VLOOKUP("UQ",IndexCalc[],3,FALSE))</f>
        <v>50</v>
      </c>
      <c r="AS51" s="641">
        <f>IF(BT51="","",BT51*VLOOKUP("Fneg",IndexCalc[],3,FALSE))</f>
        <v>25</v>
      </c>
      <c r="AT51" s="641">
        <f>IF(BU51="","",BU51*VLOOKUP("ABS",IndexCalc[],3,FALSE))</f>
        <v>40</v>
      </c>
      <c r="AU51" s="641">
        <f>IF(BV51="","",BV51*VLOOKUP("Cnrs",IndexCalc[],3,FALSE))</f>
        <v>25</v>
      </c>
      <c r="AV51" s="641">
        <f>IF(BO51="","",BO51*VLOOKUP("HEC",IndexCalc[],3,FALSE))</f>
        <v>27.750444412231445</v>
      </c>
      <c r="AW51" s="641">
        <f>IF(BP51="","",BP51*VLOOKUP("Aeres",IndexCalc[],3,FALSE))</f>
        <v>33.333333333333336</v>
      </c>
      <c r="AX51" s="641">
        <f>IF(BQ51="","",BQ51*VLOOKUP("Abdc",IndexCalc[],3,FALSE))</f>
        <v>50</v>
      </c>
      <c r="AY51" s="638">
        <f>IF(BR51="","",BR51*VLOOKUP("Vhb",IndexCalc[],3,FALSE))</f>
        <v>33.333333333333336</v>
      </c>
      <c r="AZ51" s="652"/>
      <c r="BA51" s="652"/>
      <c r="BB51" s="652"/>
      <c r="BC51" s="652"/>
      <c r="BD51" s="652">
        <v>1.56</v>
      </c>
      <c r="BE51" s="653">
        <v>1.3680000000000001</v>
      </c>
      <c r="BF51" s="651"/>
      <c r="BG51" s="652" t="s">
        <v>135</v>
      </c>
      <c r="BH51" s="652" t="s">
        <v>133</v>
      </c>
      <c r="BI51" s="652" t="s">
        <v>135</v>
      </c>
      <c r="BJ51" s="653"/>
      <c r="BK51" s="651">
        <v>3</v>
      </c>
      <c r="BL51" s="652">
        <v>4</v>
      </c>
      <c r="BM51" s="652">
        <v>2</v>
      </c>
      <c r="BN51" s="652">
        <v>4</v>
      </c>
      <c r="BO51" s="695">
        <v>1.1100177764892578</v>
      </c>
      <c r="BP51" s="655">
        <v>1</v>
      </c>
      <c r="BQ51" s="656">
        <v>2</v>
      </c>
      <c r="BR51" s="655">
        <v>2</v>
      </c>
      <c r="BS51" s="655">
        <v>2</v>
      </c>
      <c r="BT51" s="655">
        <v>1</v>
      </c>
      <c r="BU51" s="655">
        <v>2</v>
      </c>
      <c r="BV51" s="657">
        <v>1</v>
      </c>
    </row>
    <row r="52" spans="1:74" x14ac:dyDescent="0.25">
      <c r="A52" s="634" t="s">
        <v>507</v>
      </c>
      <c r="B52" s="635" t="s">
        <v>779</v>
      </c>
      <c r="C52" s="698" t="s">
        <v>509</v>
      </c>
      <c r="D52" s="635" t="s">
        <v>781</v>
      </c>
      <c r="E52" s="637">
        <f t="shared" si="31"/>
        <v>51</v>
      </c>
      <c r="F52" s="637">
        <f t="shared" si="32"/>
        <v>10</v>
      </c>
      <c r="G52" s="638">
        <f t="shared" si="33"/>
        <v>18.163008455100794</v>
      </c>
      <c r="H52" s="639" t="b">
        <f t="shared" si="34"/>
        <v>0</v>
      </c>
      <c r="I52" s="640">
        <f t="shared" si="35"/>
        <v>10000</v>
      </c>
      <c r="J52" s="640">
        <f t="shared" si="36"/>
        <v>10000</v>
      </c>
      <c r="K52" s="640">
        <f t="shared" si="37"/>
        <v>10000</v>
      </c>
      <c r="L52" s="640">
        <f t="shared" si="38"/>
        <v>10000</v>
      </c>
      <c r="M52" s="640">
        <f t="shared" si="39"/>
        <v>10000</v>
      </c>
      <c r="N52" s="640">
        <f t="shared" si="40"/>
        <v>10000</v>
      </c>
      <c r="O52" s="641" t="b">
        <f t="shared" si="41"/>
        <v>0</v>
      </c>
      <c r="P52" s="637">
        <f t="shared" si="42"/>
        <v>2</v>
      </c>
      <c r="Q52" s="637">
        <f t="shared" si="43"/>
        <v>8</v>
      </c>
      <c r="R52" s="642">
        <f t="shared" si="44"/>
        <v>38.365753820643434</v>
      </c>
      <c r="S52" s="641">
        <f t="shared" si="45"/>
        <v>13.188763017980307</v>
      </c>
      <c r="T52" s="641">
        <f t="shared" si="46"/>
        <v>44.660001521309219</v>
      </c>
      <c r="U52" s="639">
        <f t="shared" si="47"/>
        <v>37.508001217047379</v>
      </c>
      <c r="V52" s="638" t="b">
        <f t="shared" si="48"/>
        <v>0</v>
      </c>
      <c r="W52" s="643">
        <f t="shared" si="49"/>
        <v>38.365753820643434</v>
      </c>
      <c r="X52" s="644" t="str">
        <f t="shared" si="50"/>
        <v/>
      </c>
      <c r="Y52" s="644" t="str">
        <f t="shared" si="51"/>
        <v/>
      </c>
      <c r="Z52" s="644" t="str">
        <f t="shared" si="52"/>
        <v/>
      </c>
      <c r="AA52" s="644" t="str">
        <f t="shared" si="53"/>
        <v/>
      </c>
      <c r="AB52" s="644">
        <f t="shared" si="54"/>
        <v>5.1458897541195574</v>
      </c>
      <c r="AC52" s="638">
        <f t="shared" si="55"/>
        <v>21.231636281841055</v>
      </c>
      <c r="AD52" s="641" t="str">
        <f t="shared" si="56"/>
        <v/>
      </c>
      <c r="AE52" s="641" t="str">
        <f t="shared" si="57"/>
        <v/>
      </c>
      <c r="AF52" s="641" t="str">
        <f t="shared" si="58"/>
        <v/>
      </c>
      <c r="AG52" s="641" t="str">
        <f t="shared" si="59"/>
        <v/>
      </c>
      <c r="AH52" s="641">
        <f t="shared" si="60"/>
        <v>7.6</v>
      </c>
      <c r="AI52" s="641">
        <f t="shared" si="61"/>
        <v>10.199999999999999</v>
      </c>
      <c r="AJ52" s="644">
        <f>IF(VLOOKUP(TRUE,$V$2:$AY$80,COUNTA($V$1:AR$1),FALSE)="",AR52,IF(AR52="","",(AR52/VLOOKUP(TRUE,$V$2:$AY$80,COUNTA($V$1:AR$1),FALSE))*100))</f>
        <v>50</v>
      </c>
      <c r="AK52" s="641">
        <f>IF(VLOOKUP(TRUE,$V$2:$AY$80,COUNTA($V$1:AS$1),FALSE)="",AS52,IF(AS52="","",(AS52/VLOOKUP(TRUE,$V$2:$AY$80,COUNTA($V$1:AS$1),FALSE))*100))</f>
        <v>48.140692710876465</v>
      </c>
      <c r="AL52" s="641">
        <f>IF(VLOOKUP(TRUE,$V$2:$AY$80,COUNTA($V$1:AT$1),FALSE)="",AT52,IF(AT52="","",(AT52/VLOOKUP(TRUE,$V$2:$AY$80,COUNTA($V$1:AT$1),FALSE))*100))</f>
        <v>38.114495277404785</v>
      </c>
      <c r="AM52" s="641">
        <f>IF(VLOOKUP(TRUE,$V$2:$AY$80,COUNTA($V$1:AU$1),FALSE)="",AU52,IF(AU52="","",(AU52/VLOOKUP(TRUE,$V$2:$AY$80,COUNTA($V$1:AU$1),FALSE))*100))</f>
        <v>54.823762178421021</v>
      </c>
      <c r="AN52" s="641">
        <f>IF(VLOOKUP(TRUE,$V$2:$AY$80,COUNTA($V$1:AV$1),FALSE)="",AV52,IF(AV52="","",(AV52/VLOOKUP(TRUE,$V$2:$AY$80,COUNTA($V$1:AV$1),FALSE))*100))</f>
        <v>25</v>
      </c>
      <c r="AO52" s="641">
        <f>IF(VLOOKUP(TRUE,$V$2:$AY$80,COUNTA($V$1:AW$1),FALSE)="",AW52,IF(AW52="","",(AW52/VLOOKUP(TRUE,$V$2:$AY$80,COUNTA($V$1:AW$1),FALSE))*100))</f>
        <v>65.377465883890792</v>
      </c>
      <c r="AP52" s="641">
        <f>IF(VLOOKUP(TRUE,$V$2:$AY$80,COUNTA($V$1:AX$1),FALSE)="",AX52,IF(AX52="","",(AX52/VLOOKUP(TRUE,$V$2:$AY$80,COUNTA($V$1:AX$1),FALSE))*100))</f>
        <v>46.894952654838562</v>
      </c>
      <c r="AQ52" s="638">
        <f>IF(VLOOKUP(TRUE,$V$2:$AY$80,COUNTA($V$1:AY$1),FALSE)="",AY52,IF(AY52="","",(AY52/VLOOKUP(TRUE,$V$2:$AY$80,COUNTA($V$1:AY$1),FALSE))*100))</f>
        <v>28.928643465042121</v>
      </c>
      <c r="AR52" s="644">
        <f>IF(BS52="","",BS52*VLOOKUP("UQ",IndexCalc[],3,FALSE))</f>
        <v>50</v>
      </c>
      <c r="AS52" s="641">
        <f>IF(BT52="","",BT52*VLOOKUP("Fneg",IndexCalc[],3,FALSE))</f>
        <v>48.140692710876465</v>
      </c>
      <c r="AT52" s="641">
        <f>IF(BU52="","",BU52*VLOOKUP("ABS",IndexCalc[],3,FALSE))</f>
        <v>38.114495277404785</v>
      </c>
      <c r="AU52" s="641">
        <f>IF(BV52="","",BV52*VLOOKUP("Cnrs",IndexCalc[],3,FALSE))</f>
        <v>54.823762178421021</v>
      </c>
      <c r="AV52" s="641">
        <f>IF(BO52="","",BO52*VLOOKUP("HEC",IndexCalc[],3,FALSE))</f>
        <v>25</v>
      </c>
      <c r="AW52" s="641">
        <f>IF(BP52="","",BP52*VLOOKUP("Aeres",IndexCalc[],3,FALSE))</f>
        <v>65.377465883890792</v>
      </c>
      <c r="AX52" s="641">
        <f>IF(BQ52="","",BQ52*VLOOKUP("Abdc",IndexCalc[],3,FALSE))</f>
        <v>46.894952654838562</v>
      </c>
      <c r="AY52" s="638">
        <f>IF(BR52="","",BR52*VLOOKUP("Vhb",IndexCalc[],3,FALSE))</f>
        <v>28.928643465042118</v>
      </c>
      <c r="AZ52" s="647"/>
      <c r="BA52" s="648"/>
      <c r="BB52" s="652"/>
      <c r="BC52" s="647"/>
      <c r="BD52" s="712">
        <v>0.22333161532878876</v>
      </c>
      <c r="BE52" s="713">
        <v>0.41104447841644287</v>
      </c>
      <c r="BF52" s="651" t="s">
        <v>135</v>
      </c>
      <c r="BG52" s="652"/>
      <c r="BH52" s="652"/>
      <c r="BI52" s="652"/>
      <c r="BJ52" s="653"/>
      <c r="BK52" s="651">
        <v>3</v>
      </c>
      <c r="BL52" s="652"/>
      <c r="BM52" s="652"/>
      <c r="BN52" s="652"/>
      <c r="BO52" s="654">
        <v>1</v>
      </c>
      <c r="BP52" s="696">
        <v>1.9613239765167236</v>
      </c>
      <c r="BQ52" s="696">
        <v>1.8757981061935425</v>
      </c>
      <c r="BR52" s="696">
        <v>1.7357186079025269</v>
      </c>
      <c r="BS52" s="655">
        <v>2</v>
      </c>
      <c r="BT52" s="696">
        <v>1.9256277084350586</v>
      </c>
      <c r="BU52" s="696">
        <v>1.9057247638702393</v>
      </c>
      <c r="BV52" s="697">
        <v>2.1929504871368408</v>
      </c>
    </row>
    <row r="53" spans="1:74" x14ac:dyDescent="0.25">
      <c r="A53" s="634" t="s">
        <v>494</v>
      </c>
      <c r="B53" s="635" t="s">
        <v>767</v>
      </c>
      <c r="C53" s="693" t="s">
        <v>249</v>
      </c>
      <c r="D53" s="635" t="s">
        <v>781</v>
      </c>
      <c r="E53" s="637">
        <f t="shared" si="31"/>
        <v>52</v>
      </c>
      <c r="F53" s="637">
        <f t="shared" si="32"/>
        <v>10</v>
      </c>
      <c r="G53" s="638">
        <f t="shared" si="33"/>
        <v>21.073845276747658</v>
      </c>
      <c r="H53" s="639" t="b">
        <f t="shared" si="34"/>
        <v>0</v>
      </c>
      <c r="I53" s="640">
        <f t="shared" si="35"/>
        <v>10000</v>
      </c>
      <c r="J53" s="640">
        <f t="shared" si="36"/>
        <v>10000</v>
      </c>
      <c r="K53" s="640">
        <f t="shared" si="37"/>
        <v>10000</v>
      </c>
      <c r="L53" s="640">
        <f t="shared" si="38"/>
        <v>10000</v>
      </c>
      <c r="M53" s="640">
        <f t="shared" si="39"/>
        <v>10000</v>
      </c>
      <c r="N53" s="640">
        <f t="shared" si="40"/>
        <v>10000</v>
      </c>
      <c r="O53" s="641" t="b">
        <f t="shared" si="41"/>
        <v>0</v>
      </c>
      <c r="P53" s="637">
        <f t="shared" si="42"/>
        <v>2</v>
      </c>
      <c r="Q53" s="637">
        <f t="shared" si="43"/>
        <v>8</v>
      </c>
      <c r="R53" s="642">
        <f t="shared" si="44"/>
        <v>37.398178481639185</v>
      </c>
      <c r="S53" s="641">
        <f t="shared" si="45"/>
        <v>5.1201108275888334</v>
      </c>
      <c r="T53" s="641">
        <f t="shared" si="46"/>
        <v>45.467695395151772</v>
      </c>
      <c r="U53" s="639">
        <f t="shared" si="47"/>
        <v>36.744156316121419</v>
      </c>
      <c r="V53" s="638" t="b">
        <f t="shared" si="48"/>
        <v>0</v>
      </c>
      <c r="W53" s="643">
        <f t="shared" si="49"/>
        <v>37.398178481639185</v>
      </c>
      <c r="X53" s="644" t="str">
        <f t="shared" si="50"/>
        <v/>
      </c>
      <c r="Y53" s="644" t="str">
        <f t="shared" si="51"/>
        <v/>
      </c>
      <c r="Z53" s="644" t="str">
        <f t="shared" si="52"/>
        <v/>
      </c>
      <c r="AA53" s="644" t="str">
        <f t="shared" si="53"/>
        <v/>
      </c>
      <c r="AB53" s="644">
        <f t="shared" si="54"/>
        <v>3.5253456221198158</v>
      </c>
      <c r="AC53" s="638">
        <f t="shared" si="55"/>
        <v>6.714876033057851</v>
      </c>
      <c r="AD53" s="641" t="str">
        <f t="shared" si="56"/>
        <v/>
      </c>
      <c r="AE53" s="641" t="str">
        <f t="shared" si="57"/>
        <v/>
      </c>
      <c r="AF53" s="641" t="str">
        <f t="shared" si="58"/>
        <v/>
      </c>
      <c r="AG53" s="641" t="str">
        <f t="shared" si="59"/>
        <v/>
      </c>
      <c r="AH53" s="641">
        <f t="shared" si="60"/>
        <v>2.5</v>
      </c>
      <c r="AI53" s="641">
        <f t="shared" si="61"/>
        <v>1.2</v>
      </c>
      <c r="AJ53" s="644">
        <f>IF(VLOOKUP(TRUE,$V$2:$AY$80,COUNTA($V$1:AR$1),FALSE)="",AR53,IF(AR53="","",(AR53/VLOOKUP(TRUE,$V$2:$AY$80,COUNTA($V$1:AR$1),FALSE))*100))</f>
        <v>75</v>
      </c>
      <c r="AK53" s="641">
        <f>IF(VLOOKUP(TRUE,$V$2:$AY$80,COUNTA($V$1:AS$1),FALSE)="",AS53,IF(AS53="","",(AS53/VLOOKUP(TRUE,$V$2:$AY$80,COUNTA($V$1:AS$1),FALSE))*100))</f>
        <v>46.634718775749207</v>
      </c>
      <c r="AL53" s="641">
        <f>IF(VLOOKUP(TRUE,$V$2:$AY$80,COUNTA($V$1:AT$1),FALSE)="",AT53,IF(AT53="","",(AT53/VLOOKUP(TRUE,$V$2:$AY$80,COUNTA($V$1:AT$1),FALSE))*100))</f>
        <v>40</v>
      </c>
      <c r="AM53" s="641">
        <f>IF(VLOOKUP(TRUE,$V$2:$AY$80,COUNTA($V$1:AU$1),FALSE)="",AU53,IF(AU53="","",(AU53/VLOOKUP(TRUE,$V$2:$AY$80,COUNTA($V$1:AU$1),FALSE))*100))</f>
        <v>46.304529905319214</v>
      </c>
      <c r="AN53" s="641">
        <f>IF(VLOOKUP(TRUE,$V$2:$AY$80,COUNTA($V$1:AV$1),FALSE)="",AV53,IF(AV53="","",(AV53/VLOOKUP(TRUE,$V$2:$AY$80,COUNTA($V$1:AV$1),FALSE))*100))</f>
        <v>27.726015448570251</v>
      </c>
      <c r="AO53" s="641">
        <f>IF(VLOOKUP(TRUE,$V$2:$AY$80,COUNTA($V$1:AW$1),FALSE)="",AW53,IF(AW53="","",(AW53/VLOOKUP(TRUE,$V$2:$AY$80,COUNTA($V$1:AW$1),FALSE))*100))</f>
        <v>44.742965698242188</v>
      </c>
      <c r="AP53" s="700">
        <f>IF(VLOOKUP(TRUE,$V$2:$AY$80,COUNTA($V$1:AX$1),FALSE)="",AX53,IF(AX53="","",(AX53/VLOOKUP(TRUE,$V$2:$AY$80,COUNTA($V$1:AX$1),FALSE))*100))</f>
        <v>50</v>
      </c>
      <c r="AQ53" s="638">
        <f>IF(VLOOKUP(TRUE,$V$2:$AY$80,COUNTA($V$1:AY$1),FALSE)="",AY53,IF(AY53="","",(AY53/VLOOKUP(TRUE,$V$2:$AY$80,COUNTA($V$1:AY$1),FALSE))*100))</f>
        <v>33.333333333333336</v>
      </c>
      <c r="AR53" s="644">
        <f>IF(BS53="","",BS53*VLOOKUP("UQ",IndexCalc[],3,FALSE))</f>
        <v>75</v>
      </c>
      <c r="AS53" s="641">
        <f>IF(BT53="","",BT53*VLOOKUP("Fneg",IndexCalc[],3,FALSE))</f>
        <v>46.634718775749207</v>
      </c>
      <c r="AT53" s="641">
        <f>IF(BU53="","",BU53*VLOOKUP("ABS",IndexCalc[],3,FALSE))</f>
        <v>40</v>
      </c>
      <c r="AU53" s="641">
        <f>IF(BV53="","",BV53*VLOOKUP("Cnrs",IndexCalc[],3,FALSE))</f>
        <v>46.304529905319214</v>
      </c>
      <c r="AV53" s="641">
        <f>IF(BO53="","",BO53*VLOOKUP("HEC",IndexCalc[],3,FALSE))</f>
        <v>27.726015448570251</v>
      </c>
      <c r="AW53" s="641">
        <f>IF(BP53="","",BP53*VLOOKUP("Aeres",IndexCalc[],3,FALSE))</f>
        <v>44.742965698242188</v>
      </c>
      <c r="AX53" s="641">
        <f>IF(BQ53="","",BQ53*VLOOKUP("Abdc",IndexCalc[],3,FALSE))</f>
        <v>50</v>
      </c>
      <c r="AY53" s="638">
        <f>IF(BR53="","",BR53*VLOOKUP("Vhb",IndexCalc[],3,FALSE))</f>
        <v>33.333333333333336</v>
      </c>
      <c r="AZ53" s="647"/>
      <c r="BA53" s="648"/>
      <c r="BB53" s="652"/>
      <c r="BC53" s="647"/>
      <c r="BD53" s="712">
        <v>0.153</v>
      </c>
      <c r="BE53" s="714">
        <v>0.13</v>
      </c>
      <c r="BF53" s="651"/>
      <c r="BG53" s="652"/>
      <c r="BH53" s="702"/>
      <c r="BI53" s="652" t="s">
        <v>135</v>
      </c>
      <c r="BJ53" s="653"/>
      <c r="BK53" s="651"/>
      <c r="BL53" s="652"/>
      <c r="BM53" s="652"/>
      <c r="BN53" s="652"/>
      <c r="BO53" s="695">
        <v>1.1090406179428101</v>
      </c>
      <c r="BP53" s="696">
        <v>1.3422889709472656</v>
      </c>
      <c r="BQ53" s="696">
        <v>2</v>
      </c>
      <c r="BR53" s="655">
        <v>2</v>
      </c>
      <c r="BS53" s="696">
        <v>3</v>
      </c>
      <c r="BT53" s="696">
        <v>1.8653887510299683</v>
      </c>
      <c r="BU53" s="696">
        <v>2</v>
      </c>
      <c r="BV53" s="697">
        <v>1.8521811962127686</v>
      </c>
    </row>
    <row r="54" spans="1:74" x14ac:dyDescent="0.25">
      <c r="A54" s="634" t="s">
        <v>485</v>
      </c>
      <c r="B54" s="635" t="s">
        <v>758</v>
      </c>
      <c r="C54" s="715" t="s">
        <v>221</v>
      </c>
      <c r="D54" s="635" t="s">
        <v>781</v>
      </c>
      <c r="E54" s="637">
        <f t="shared" si="31"/>
        <v>53</v>
      </c>
      <c r="F54" s="637">
        <f t="shared" si="32"/>
        <v>10</v>
      </c>
      <c r="G54" s="638">
        <f t="shared" si="33"/>
        <v>15.063766036180548</v>
      </c>
      <c r="H54" s="639" t="b">
        <f t="shared" si="34"/>
        <v>0</v>
      </c>
      <c r="I54" s="640">
        <f t="shared" si="35"/>
        <v>10000</v>
      </c>
      <c r="J54" s="640">
        <f t="shared" si="36"/>
        <v>10000</v>
      </c>
      <c r="K54" s="640">
        <f t="shared" si="37"/>
        <v>10000</v>
      </c>
      <c r="L54" s="640">
        <f t="shared" si="38"/>
        <v>10000</v>
      </c>
      <c r="M54" s="640">
        <f t="shared" si="39"/>
        <v>10000</v>
      </c>
      <c r="N54" s="640">
        <f t="shared" si="40"/>
        <v>10000</v>
      </c>
      <c r="O54" s="641" t="b">
        <f t="shared" si="41"/>
        <v>0</v>
      </c>
      <c r="P54" s="637">
        <f t="shared" si="42"/>
        <v>2</v>
      </c>
      <c r="Q54" s="637">
        <f t="shared" si="43"/>
        <v>8</v>
      </c>
      <c r="R54" s="642">
        <f t="shared" si="44"/>
        <v>37.303357855260543</v>
      </c>
      <c r="S54" s="641">
        <f t="shared" si="45"/>
        <v>14.975316106181207</v>
      </c>
      <c r="T54" s="641">
        <f t="shared" si="46"/>
        <v>42.885368292530373</v>
      </c>
      <c r="U54" s="639">
        <f t="shared" si="47"/>
        <v>36.478294634024294</v>
      </c>
      <c r="V54" s="638" t="b">
        <f t="shared" si="48"/>
        <v>0</v>
      </c>
      <c r="W54" s="643">
        <f t="shared" si="49"/>
        <v>37.303357855260543</v>
      </c>
      <c r="X54" s="644" t="str">
        <f t="shared" si="50"/>
        <v/>
      </c>
      <c r="Y54" s="644" t="str">
        <f t="shared" si="51"/>
        <v/>
      </c>
      <c r="Z54" s="644">
        <f t="shared" si="52"/>
        <v>56.410256410256409</v>
      </c>
      <c r="AA54" s="644" t="str">
        <f t="shared" si="53"/>
        <v/>
      </c>
      <c r="AB54" s="644">
        <f t="shared" si="54"/>
        <v>5.6221198156682028</v>
      </c>
      <c r="AC54" s="638">
        <f t="shared" si="55"/>
        <v>24.328512396694212</v>
      </c>
      <c r="AD54" s="641" t="str">
        <f t="shared" si="56"/>
        <v/>
      </c>
      <c r="AE54" s="641" t="str">
        <f t="shared" si="57"/>
        <v/>
      </c>
      <c r="AF54" s="641">
        <f t="shared" si="58"/>
        <v>17.599999999999998</v>
      </c>
      <c r="AG54" s="641" t="str">
        <f t="shared" si="59"/>
        <v/>
      </c>
      <c r="AH54" s="641">
        <f t="shared" si="60"/>
        <v>10.199999999999999</v>
      </c>
      <c r="AI54" s="641">
        <f t="shared" si="61"/>
        <v>11.5</v>
      </c>
      <c r="AJ54" s="644">
        <f>IF(VLOOKUP(TRUE,$V$2:$AY$80,COUNTA($V$1:AR$1),FALSE)="",AR54,IF(AR54="","",(AR54/VLOOKUP(TRUE,$V$2:$AY$80,COUNTA($V$1:AR$1),FALSE))*100))</f>
        <v>50</v>
      </c>
      <c r="AK54" s="641">
        <f>IF(VLOOKUP(TRUE,$V$2:$AY$80,COUNTA($V$1:AS$1),FALSE)="",AS54,IF(AS54="","",(AS54/VLOOKUP(TRUE,$V$2:$AY$80,COUNTA($V$1:AS$1),FALSE))*100))</f>
        <v>31.698581576347351</v>
      </c>
      <c r="AL54" s="641">
        <f>IF(VLOOKUP(TRUE,$V$2:$AY$80,COUNTA($V$1:AT$1),FALSE)="",AT54,IF(AT54="","",(AT54/VLOOKUP(TRUE,$V$2:$AY$80,COUNTA($V$1:AT$1),FALSE))*100))</f>
        <v>31.770544052124023</v>
      </c>
      <c r="AM54" s="641">
        <f>IF(VLOOKUP(TRUE,$V$2:$AY$80,COUNTA($V$1:AU$1),FALSE)="",AU54,IF(AU54="","",(AU54/VLOOKUP(TRUE,$V$2:$AY$80,COUNTA($V$1:AU$1),FALSE))*100))</f>
        <v>45.157015323638916</v>
      </c>
      <c r="AN54" s="641">
        <f>IF(VLOOKUP(TRUE,$V$2:$AY$80,COUNTA($V$1:AV$1),FALSE)="",AV54,IF(AV54="","",(AV54/VLOOKUP(TRUE,$V$2:$AY$80,COUNTA($V$1:AV$1),FALSE))*100))</f>
        <v>56.428170204162598</v>
      </c>
      <c r="AO54" s="641">
        <f>IF(VLOOKUP(TRUE,$V$2:$AY$80,COUNTA($V$1:AW$1),FALSE)="",AW54,IF(AW54="","",(AW54/VLOOKUP(TRUE,$V$2:$AY$80,COUNTA($V$1:AW$1),FALSE))*100))</f>
        <v>44.136710961659752</v>
      </c>
      <c r="AP54" s="641">
        <f>IF(VLOOKUP(TRUE,$V$2:$AY$80,COUNTA($V$1:AX$1),FALSE)="",AX54,IF(AX54="","",(AX54/VLOOKUP(TRUE,$V$2:$AY$80,COUNTA($V$1:AX$1),FALSE))*100))</f>
        <v>50</v>
      </c>
      <c r="AQ54" s="638">
        <f>IF(VLOOKUP(TRUE,$V$2:$AY$80,COUNTA($V$1:AY$1),FALSE)="",AY54,IF(AY54="","",(AY54/VLOOKUP(TRUE,$V$2:$AY$80,COUNTA($V$1:AY$1),FALSE))*100))</f>
        <v>33.891924222310386</v>
      </c>
      <c r="AR54" s="644">
        <f>IF(BS54="","",BS54*VLOOKUP("UQ",IndexCalc[],3,FALSE))</f>
        <v>50</v>
      </c>
      <c r="AS54" s="641">
        <f>IF(BT54="","",BT54*VLOOKUP("Fneg",IndexCalc[],3,FALSE))</f>
        <v>31.698581576347351</v>
      </c>
      <c r="AT54" s="641">
        <f>IF(BU54="","",BU54*VLOOKUP("ABS",IndexCalc[],3,FALSE))</f>
        <v>31.770544052124023</v>
      </c>
      <c r="AU54" s="641">
        <f>IF(BV54="","",BV54*VLOOKUP("Cnrs",IndexCalc[],3,FALSE))</f>
        <v>45.157015323638916</v>
      </c>
      <c r="AV54" s="641">
        <f>IF(BO54="","",BO54*VLOOKUP("HEC",IndexCalc[],3,FALSE))</f>
        <v>56.428170204162598</v>
      </c>
      <c r="AW54" s="641">
        <f>IF(BP54="","",BP54*VLOOKUP("Aeres",IndexCalc[],3,FALSE))</f>
        <v>44.136710961659752</v>
      </c>
      <c r="AX54" s="641">
        <f>IF(BQ54="","",BQ54*VLOOKUP("Abdc",IndexCalc[],3,FALSE))</f>
        <v>50</v>
      </c>
      <c r="AY54" s="638">
        <f>IF(BR54="","",BR54*VLOOKUP("Vhb",IndexCalc[],3,FALSE))</f>
        <v>33.891924222310386</v>
      </c>
      <c r="AZ54" s="647"/>
      <c r="BA54" s="648"/>
      <c r="BB54" s="652">
        <v>22</v>
      </c>
      <c r="BC54" s="647"/>
      <c r="BD54" s="647">
        <v>0.24399999999999999</v>
      </c>
      <c r="BE54" s="650">
        <v>0.47099999999999997</v>
      </c>
      <c r="BF54" s="651"/>
      <c r="BG54" s="652"/>
      <c r="BH54" s="652" t="s">
        <v>133</v>
      </c>
      <c r="BI54" s="652"/>
      <c r="BJ54" s="653"/>
      <c r="BK54" s="651">
        <v>3</v>
      </c>
      <c r="BL54" s="652"/>
      <c r="BM54" s="652"/>
      <c r="BN54" s="652"/>
      <c r="BO54" s="695">
        <v>2.2571268081665039</v>
      </c>
      <c r="BP54" s="696">
        <v>1.3241013288497925</v>
      </c>
      <c r="BQ54" s="656">
        <v>2</v>
      </c>
      <c r="BR54" s="696">
        <v>2.033515453338623</v>
      </c>
      <c r="BS54" s="655">
        <v>2</v>
      </c>
      <c r="BT54" s="696">
        <v>1.267943263053894</v>
      </c>
      <c r="BU54" s="696">
        <v>1.5885272026062012</v>
      </c>
      <c r="BV54" s="697">
        <v>1.8062806129455566</v>
      </c>
    </row>
    <row r="55" spans="1:74" x14ac:dyDescent="0.25">
      <c r="A55" s="634" t="s">
        <v>1397</v>
      </c>
      <c r="B55" s="635"/>
      <c r="C55" s="693" t="s">
        <v>1114</v>
      </c>
      <c r="D55" s="635" t="s">
        <v>781</v>
      </c>
      <c r="E55" s="652">
        <f t="shared" si="31"/>
        <v>54</v>
      </c>
      <c r="F55" s="637">
        <f t="shared" si="32"/>
        <v>10</v>
      </c>
      <c r="G55" s="638">
        <f t="shared" si="33"/>
        <v>13.658244456630404</v>
      </c>
      <c r="H55" s="639" t="b">
        <f t="shared" si="34"/>
        <v>0</v>
      </c>
      <c r="I55" s="640">
        <f t="shared" si="35"/>
        <v>10000</v>
      </c>
      <c r="J55" s="640">
        <f t="shared" si="36"/>
        <v>10000</v>
      </c>
      <c r="K55" s="640">
        <f t="shared" si="37"/>
        <v>10000</v>
      </c>
      <c r="L55" s="640">
        <f t="shared" si="38"/>
        <v>10000</v>
      </c>
      <c r="M55" s="640">
        <f t="shared" si="39"/>
        <v>10000</v>
      </c>
      <c r="N55" s="640">
        <f t="shared" si="40"/>
        <v>10000</v>
      </c>
      <c r="O55" s="641" t="b">
        <f t="shared" si="41"/>
        <v>0</v>
      </c>
      <c r="P55" s="637">
        <f t="shared" si="42"/>
        <v>2</v>
      </c>
      <c r="Q55" s="637">
        <f t="shared" si="43"/>
        <v>8</v>
      </c>
      <c r="R55" s="642">
        <f t="shared" si="44"/>
        <v>37.055331425968056</v>
      </c>
      <c r="S55" s="641">
        <f t="shared" si="45"/>
        <v>43.338538294550027</v>
      </c>
      <c r="T55" s="641">
        <f t="shared" si="46"/>
        <v>35.484529708822571</v>
      </c>
      <c r="U55" s="639">
        <f t="shared" si="47"/>
        <v>39.667623767058046</v>
      </c>
      <c r="V55" s="638" t="b">
        <f t="shared" si="48"/>
        <v>0</v>
      </c>
      <c r="W55" s="643">
        <f t="shared" si="49"/>
        <v>37.055331425968056</v>
      </c>
      <c r="X55" s="651" t="str">
        <f t="shared" si="50"/>
        <v/>
      </c>
      <c r="Y55" s="651" t="str">
        <f t="shared" si="51"/>
        <v/>
      </c>
      <c r="Z55" s="651" t="str">
        <f t="shared" si="52"/>
        <v/>
      </c>
      <c r="AA55" s="651" t="str">
        <f t="shared" si="53"/>
        <v/>
      </c>
      <c r="AB55" s="660">
        <f t="shared" si="54"/>
        <v>22.83410138248848</v>
      </c>
      <c r="AC55" s="694">
        <f t="shared" si="55"/>
        <v>63.842975206611577</v>
      </c>
      <c r="AD55" s="652" t="str">
        <f t="shared" si="56"/>
        <v/>
      </c>
      <c r="AE55" s="652" t="str">
        <f t="shared" si="57"/>
        <v/>
      </c>
      <c r="AF55" s="652" t="str">
        <f t="shared" si="58"/>
        <v/>
      </c>
      <c r="AG55" s="652" t="str">
        <f t="shared" si="59"/>
        <v/>
      </c>
      <c r="AH55" s="652">
        <f t="shared" si="60"/>
        <v>56.399999999999991</v>
      </c>
      <c r="AI55" s="652">
        <f t="shared" si="61"/>
        <v>56.399999999999991</v>
      </c>
      <c r="AJ55" s="651">
        <f>IF(VLOOKUP(TRUE,$V$2:$AY$80,COUNTA($V$1:AR$1),FALSE)="",AR55,IF(AR55="","",(AR55/VLOOKUP(TRUE,$V$2:$AY$80,COUNTA($V$1:AR$1),FALSE))*100))</f>
        <v>50</v>
      </c>
      <c r="AK55" s="652">
        <f>IF(VLOOKUP(TRUE,$V$2:$AY$80,COUNTA($V$1:AS$1),FALSE)="",AS55,IF(AS55="","",(AS55/VLOOKUP(TRUE,$V$2:$AY$80,COUNTA($V$1:AS$1),FALSE))*100))</f>
        <v>25</v>
      </c>
      <c r="AL55" s="652">
        <f>IF(VLOOKUP(TRUE,$V$2:$AY$80,COUNTA($V$1:AT$1),FALSE)="",AT55,IF(AT55="","",(AT55/VLOOKUP(TRUE,$V$2:$AY$80,COUNTA($V$1:AT$1),FALSE))*100))</f>
        <v>40</v>
      </c>
      <c r="AM55" s="652">
        <f>IF(VLOOKUP(TRUE,$V$2:$AY$80,COUNTA($V$1:AU$1),FALSE)="",AU55,IF(AU55="","",(AU55/VLOOKUP(TRUE,$V$2:$AY$80,COUNTA($V$1:AU$1),FALSE))*100))</f>
        <v>25</v>
      </c>
      <c r="AN55" s="652">
        <f>IF(VLOOKUP(TRUE,$V$2:$AY$80,COUNTA($V$1:AV$1),FALSE)="",AV55,IF(AV55="","",(AV55/VLOOKUP(TRUE,$V$2:$AY$80,COUNTA($V$1:AV$1),FALSE))*100))</f>
        <v>27.209571003913879</v>
      </c>
      <c r="AO55" s="652">
        <f>IF(VLOOKUP(TRUE,$V$2:$AY$80,COUNTA($V$1:AW$1),FALSE)="",AW55,IF(AW55="","",(AW55/VLOOKUP(TRUE,$V$2:$AY$80,COUNTA($V$1:AW$1),FALSE))*100))</f>
        <v>33.333333333333336</v>
      </c>
      <c r="AP55" s="652">
        <f>IF(VLOOKUP(TRUE,$V$2:$AY$80,COUNTA($V$1:AX$1),FALSE)="",AX55,IF(AX55="","",(AX55/VLOOKUP(TRUE,$V$2:$AY$80,COUNTA($V$1:AX$1),FALSE))*100))</f>
        <v>50</v>
      </c>
      <c r="AQ55" s="653">
        <f>IF(VLOOKUP(TRUE,$V$2:$AY$80,COUNTA($V$1:AY$1),FALSE)="",AY55,IF(AY55="","",(AY55/VLOOKUP(TRUE,$V$2:$AY$80,COUNTA($V$1:AY$1),FALSE))*100))</f>
        <v>33.333333333333336</v>
      </c>
      <c r="AR55" s="644">
        <f>IF(BS55="","",BS55*VLOOKUP("UQ",IndexCalc[],3,FALSE))</f>
        <v>50</v>
      </c>
      <c r="AS55" s="641">
        <f>IF(BT55="","",BT55*VLOOKUP("Fneg",IndexCalc[],3,FALSE))</f>
        <v>25</v>
      </c>
      <c r="AT55" s="641">
        <f>IF(BU55="","",BU55*VLOOKUP("ABS",IndexCalc[],3,FALSE))</f>
        <v>40</v>
      </c>
      <c r="AU55" s="641">
        <f>IF(BV55="","",BV55*VLOOKUP("Cnrs",IndexCalc[],3,FALSE))</f>
        <v>25</v>
      </c>
      <c r="AV55" s="641">
        <f>IF(BO55="","",BO55*VLOOKUP("HEC",IndexCalc[],3,FALSE))</f>
        <v>27.209571003913879</v>
      </c>
      <c r="AW55" s="641">
        <f>IF(BP55="","",BP55*VLOOKUP("Aeres",IndexCalc[],3,FALSE))</f>
        <v>33.333333333333336</v>
      </c>
      <c r="AX55" s="641">
        <f>IF(BQ55="","",BQ55*VLOOKUP("Abdc",IndexCalc[],3,FALSE))</f>
        <v>50</v>
      </c>
      <c r="AY55" s="638">
        <f>IF(BR55="","",BR55*VLOOKUP("Vhb",IndexCalc[],3,FALSE))</f>
        <v>33.333333333333336</v>
      </c>
      <c r="AZ55" s="652"/>
      <c r="BA55" s="652"/>
      <c r="BB55" s="652"/>
      <c r="BC55" s="652"/>
      <c r="BD55" s="652">
        <v>0.99099999999999999</v>
      </c>
      <c r="BE55" s="653">
        <v>1.236</v>
      </c>
      <c r="BF55" s="651"/>
      <c r="BG55" s="652" t="s">
        <v>135</v>
      </c>
      <c r="BH55" s="652" t="s">
        <v>133</v>
      </c>
      <c r="BI55" s="652" t="s">
        <v>135</v>
      </c>
      <c r="BJ55" s="653"/>
      <c r="BK55" s="651">
        <v>3</v>
      </c>
      <c r="BL55" s="652">
        <v>4</v>
      </c>
      <c r="BM55" s="652">
        <v>2</v>
      </c>
      <c r="BN55" s="652">
        <v>4</v>
      </c>
      <c r="BO55" s="695">
        <v>1.0883828401565552</v>
      </c>
      <c r="BP55" s="655">
        <v>1</v>
      </c>
      <c r="BQ55" s="656">
        <v>2</v>
      </c>
      <c r="BR55" s="655">
        <v>2</v>
      </c>
      <c r="BS55" s="655">
        <v>2</v>
      </c>
      <c r="BT55" s="655">
        <v>1</v>
      </c>
      <c r="BU55" s="655">
        <v>2</v>
      </c>
      <c r="BV55" s="657">
        <v>1</v>
      </c>
    </row>
    <row r="56" spans="1:74" x14ac:dyDescent="0.25">
      <c r="A56" s="634" t="s">
        <v>506</v>
      </c>
      <c r="B56" s="635" t="s">
        <v>778</v>
      </c>
      <c r="C56" s="698" t="s">
        <v>250</v>
      </c>
      <c r="D56" s="635" t="s">
        <v>781</v>
      </c>
      <c r="E56" s="637">
        <f t="shared" si="31"/>
        <v>55</v>
      </c>
      <c r="F56" s="637">
        <f t="shared" si="32"/>
        <v>10</v>
      </c>
      <c r="G56" s="638">
        <f t="shared" si="33"/>
        <v>18.05568320599869</v>
      </c>
      <c r="H56" s="639" t="b">
        <f t="shared" si="34"/>
        <v>0</v>
      </c>
      <c r="I56" s="640">
        <f t="shared" si="35"/>
        <v>10000</v>
      </c>
      <c r="J56" s="640">
        <f t="shared" si="36"/>
        <v>10000</v>
      </c>
      <c r="K56" s="640">
        <f t="shared" si="37"/>
        <v>10000</v>
      </c>
      <c r="L56" s="640">
        <f t="shared" si="38"/>
        <v>10000</v>
      </c>
      <c r="M56" s="640">
        <f t="shared" si="39"/>
        <v>10000</v>
      </c>
      <c r="N56" s="640">
        <f t="shared" si="40"/>
        <v>10000</v>
      </c>
      <c r="O56" s="641" t="b">
        <f t="shared" si="41"/>
        <v>0</v>
      </c>
      <c r="P56" s="637">
        <f t="shared" si="42"/>
        <v>2</v>
      </c>
      <c r="Q56" s="637">
        <f t="shared" si="43"/>
        <v>8</v>
      </c>
      <c r="R56" s="642">
        <f t="shared" si="44"/>
        <v>36.876846629982516</v>
      </c>
      <c r="S56" s="641">
        <f t="shared" si="45"/>
        <v>31.234419140246139</v>
      </c>
      <c r="T56" s="641">
        <f t="shared" si="46"/>
        <v>38.287453502416611</v>
      </c>
      <c r="U56" s="639">
        <f t="shared" si="47"/>
        <v>38.569962801933286</v>
      </c>
      <c r="V56" s="638" t="b">
        <f t="shared" si="48"/>
        <v>0</v>
      </c>
      <c r="W56" s="643">
        <f t="shared" si="49"/>
        <v>36.876846629982516</v>
      </c>
      <c r="X56" s="644">
        <f t="shared" si="50"/>
        <v>8.1818181818181817</v>
      </c>
      <c r="Y56" s="644">
        <f t="shared" si="51"/>
        <v>13.043478260869565</v>
      </c>
      <c r="Z56" s="644">
        <f t="shared" si="52"/>
        <v>71.794871794871796</v>
      </c>
      <c r="AA56" s="644">
        <f t="shared" si="53"/>
        <v>61.963993453355151</v>
      </c>
      <c r="AB56" s="644">
        <f t="shared" si="54"/>
        <v>14.14561326602637</v>
      </c>
      <c r="AC56" s="638">
        <f t="shared" si="55"/>
        <v>48.323225014465905</v>
      </c>
      <c r="AD56" s="641">
        <f t="shared" si="56"/>
        <v>0</v>
      </c>
      <c r="AE56" s="641">
        <f t="shared" si="57"/>
        <v>7.6</v>
      </c>
      <c r="AF56" s="641">
        <f t="shared" si="58"/>
        <v>45</v>
      </c>
      <c r="AG56" s="641">
        <f t="shared" si="59"/>
        <v>25.6</v>
      </c>
      <c r="AH56" s="641">
        <f t="shared" si="60"/>
        <v>38.4</v>
      </c>
      <c r="AI56" s="641">
        <f t="shared" si="61"/>
        <v>41</v>
      </c>
      <c r="AJ56" s="644">
        <f>IF(VLOOKUP(TRUE,$V$2:$AY$80,COUNTA($V$1:AR$1),FALSE)="",AR56,IF(AR56="","",(AR56/VLOOKUP(TRUE,$V$2:$AY$80,COUNTA($V$1:AR$1),FALSE))*100))</f>
        <v>55.418169498443604</v>
      </c>
      <c r="AK56" s="641">
        <f>IF(VLOOKUP(TRUE,$V$2:$AY$80,COUNTA($V$1:AS$1),FALSE)="",AS56,IF(AS56="","",(AS56/VLOOKUP(TRUE,$V$2:$AY$80,COUNTA($V$1:AS$1),FALSE))*100))</f>
        <v>27.664008736610413</v>
      </c>
      <c r="AL56" s="641">
        <f>IF(VLOOKUP(TRUE,$V$2:$AY$80,COUNTA($V$1:AT$1),FALSE)="",AT56,IF(AT56="","",(AT56/VLOOKUP(TRUE,$V$2:$AY$80,COUNTA($V$1:AT$1),FALSE))*100))</f>
        <v>20</v>
      </c>
      <c r="AM56" s="641">
        <f>IF(VLOOKUP(TRUE,$V$2:$AY$80,COUNTA($V$1:AU$1),FALSE)="",AU56,IF(AU56="","",(AU56/VLOOKUP(TRUE,$V$2:$AY$80,COUNTA($V$1:AU$1),FALSE))*100))</f>
        <v>30.47676682472229</v>
      </c>
      <c r="AN56" s="641">
        <f>IF(VLOOKUP(TRUE,$V$2:$AY$80,COUNTA($V$1:AV$1),FALSE)="",AV56,IF(AV56="","",(AV56/VLOOKUP(TRUE,$V$2:$AY$80,COUNTA($V$1:AV$1),FALSE))*100))</f>
        <v>28.865537047386169</v>
      </c>
      <c r="AO56" s="641">
        <f>IF(VLOOKUP(TRUE,$V$2:$AY$80,COUNTA($V$1:AW$1),FALSE)="",AW56,IF(AW56="","",(AW56/VLOOKUP(TRUE,$V$2:$AY$80,COUNTA($V$1:AW$1),FALSE))*100))</f>
        <v>35.541812578837082</v>
      </c>
      <c r="AP56" s="641">
        <f>IF(VLOOKUP(TRUE,$V$2:$AY$80,COUNTA($V$1:AX$1),FALSE)="",AX56,IF(AX56="","",(AX56/VLOOKUP(TRUE,$V$2:$AY$80,COUNTA($V$1:AX$1),FALSE))*100))</f>
        <v>75</v>
      </c>
      <c r="AQ56" s="638">
        <f>IF(VLOOKUP(TRUE,$V$2:$AY$80,COUNTA($V$1:AY$1),FALSE)="",AY56,IF(AY56="","",(AY56/VLOOKUP(TRUE,$V$2:$AY$80,COUNTA($V$1:AY$1),FALSE))*100))</f>
        <v>33.333333333333336</v>
      </c>
      <c r="AR56" s="644">
        <f>IF(BS56="","",BS56*VLOOKUP("UQ",IndexCalc[],3,FALSE))</f>
        <v>55.418169498443604</v>
      </c>
      <c r="AS56" s="641">
        <f>IF(BT56="","",BT56*VLOOKUP("Fneg",IndexCalc[],3,FALSE))</f>
        <v>27.664008736610413</v>
      </c>
      <c r="AT56" s="641">
        <f>IF(BU56="","",BU56*VLOOKUP("ABS",IndexCalc[],3,FALSE))</f>
        <v>20</v>
      </c>
      <c r="AU56" s="641">
        <f>IF(BV56="","",BV56*VLOOKUP("Cnrs",IndexCalc[],3,FALSE))</f>
        <v>30.47676682472229</v>
      </c>
      <c r="AV56" s="641">
        <f>IF(BO56="","",BO56*VLOOKUP("HEC",IndexCalc[],3,FALSE))</f>
        <v>28.865537047386169</v>
      </c>
      <c r="AW56" s="641">
        <f>IF(BP56="","",BP56*VLOOKUP("Aeres",IndexCalc[],3,FALSE))</f>
        <v>35.541812578837082</v>
      </c>
      <c r="AX56" s="641">
        <f>IF(BQ56="","",BQ56*VLOOKUP("Abdc",IndexCalc[],3,FALSE))</f>
        <v>75</v>
      </c>
      <c r="AY56" s="638">
        <f>IF(BR56="","",BR56*VLOOKUP("Vhb",IndexCalc[],3,FALSE))</f>
        <v>33.333333333333336</v>
      </c>
      <c r="AZ56" s="709">
        <v>8.9999999999999998E-4</v>
      </c>
      <c r="BA56" s="648">
        <v>0.3</v>
      </c>
      <c r="BB56" s="652">
        <v>28</v>
      </c>
      <c r="BC56" s="647">
        <v>1.893</v>
      </c>
      <c r="BD56" s="712">
        <v>0.61391961574554443</v>
      </c>
      <c r="BE56" s="713">
        <v>0.93553763628005981</v>
      </c>
      <c r="BF56" s="651"/>
      <c r="BG56" s="652"/>
      <c r="BH56" s="652" t="s">
        <v>127</v>
      </c>
      <c r="BI56" s="652" t="s">
        <v>135</v>
      </c>
      <c r="BJ56" s="653"/>
      <c r="BK56" s="651"/>
      <c r="BL56" s="652"/>
      <c r="BM56" s="652">
        <v>1</v>
      </c>
      <c r="BN56" s="652"/>
      <c r="BO56" s="695">
        <v>1.1546214818954468</v>
      </c>
      <c r="BP56" s="696">
        <v>1.0662543773651123</v>
      </c>
      <c r="BQ56" s="656">
        <v>3</v>
      </c>
      <c r="BR56" s="655">
        <v>2</v>
      </c>
      <c r="BS56" s="696">
        <v>2.2167267799377441</v>
      </c>
      <c r="BT56" s="696">
        <v>1.1065603494644165</v>
      </c>
      <c r="BU56" s="696">
        <v>1</v>
      </c>
      <c r="BV56" s="697">
        <v>1.2190706729888916</v>
      </c>
    </row>
    <row r="57" spans="1:74" x14ac:dyDescent="0.25">
      <c r="A57" s="634" t="s">
        <v>1386</v>
      </c>
      <c r="B57" s="635"/>
      <c r="C57" s="693" t="s">
        <v>509</v>
      </c>
      <c r="D57" s="635" t="s">
        <v>781</v>
      </c>
      <c r="E57" s="637">
        <f t="shared" si="31"/>
        <v>56</v>
      </c>
      <c r="F57" s="637">
        <f t="shared" si="32"/>
        <v>10</v>
      </c>
      <c r="G57" s="638">
        <f t="shared" si="33"/>
        <v>21.153418064359368</v>
      </c>
      <c r="H57" s="639" t="b">
        <f t="shared" si="34"/>
        <v>0</v>
      </c>
      <c r="I57" s="640">
        <f t="shared" si="35"/>
        <v>10000</v>
      </c>
      <c r="J57" s="640">
        <f t="shared" si="36"/>
        <v>10000</v>
      </c>
      <c r="K57" s="640">
        <f t="shared" si="37"/>
        <v>10000</v>
      </c>
      <c r="L57" s="640">
        <f t="shared" si="38"/>
        <v>10000</v>
      </c>
      <c r="M57" s="640">
        <f t="shared" si="39"/>
        <v>10000</v>
      </c>
      <c r="N57" s="640">
        <f t="shared" si="40"/>
        <v>10000</v>
      </c>
      <c r="O57" s="641" t="b">
        <f t="shared" si="41"/>
        <v>0</v>
      </c>
      <c r="P57" s="637">
        <f t="shared" si="42"/>
        <v>2</v>
      </c>
      <c r="Q57" s="637">
        <f t="shared" si="43"/>
        <v>8</v>
      </c>
      <c r="R57" s="642">
        <f t="shared" si="44"/>
        <v>36.606564320899409</v>
      </c>
      <c r="S57" s="641">
        <f t="shared" si="45"/>
        <v>45.39967913318354</v>
      </c>
      <c r="T57" s="641">
        <f t="shared" si="46"/>
        <v>34.408285617828369</v>
      </c>
      <c r="U57" s="639">
        <f t="shared" si="47"/>
        <v>38.926628494262694</v>
      </c>
      <c r="V57" s="638" t="b">
        <f t="shared" si="48"/>
        <v>0</v>
      </c>
      <c r="W57" s="643">
        <f t="shared" si="49"/>
        <v>36.606564320899409</v>
      </c>
      <c r="X57" s="644" t="str">
        <f t="shared" si="50"/>
        <v/>
      </c>
      <c r="Y57" s="644" t="str">
        <f t="shared" si="51"/>
        <v/>
      </c>
      <c r="Z57" s="644" t="str">
        <f t="shared" si="52"/>
        <v/>
      </c>
      <c r="AA57" s="644" t="str">
        <f t="shared" si="53"/>
        <v/>
      </c>
      <c r="AB57" s="644">
        <f t="shared" si="54"/>
        <v>15.437788018433181</v>
      </c>
      <c r="AC57" s="638">
        <f t="shared" si="55"/>
        <v>75.361570247933898</v>
      </c>
      <c r="AD57" s="641" t="str">
        <f t="shared" si="56"/>
        <v/>
      </c>
      <c r="AE57" s="641" t="str">
        <f t="shared" si="57"/>
        <v/>
      </c>
      <c r="AF57" s="641" t="str">
        <f t="shared" si="58"/>
        <v/>
      </c>
      <c r="AG57" s="641" t="str">
        <f t="shared" si="59"/>
        <v/>
      </c>
      <c r="AH57" s="641">
        <f t="shared" si="60"/>
        <v>44.800000000000004</v>
      </c>
      <c r="AI57" s="641">
        <f t="shared" si="61"/>
        <v>69.199999999999989</v>
      </c>
      <c r="AJ57" s="644">
        <f>IF(VLOOKUP(TRUE,$V$2:$AY$80,COUNTA($V$1:AR$1),FALSE)="",AR57,IF(AR57="","",(AR57/VLOOKUP(TRUE,$V$2:$AY$80,COUNTA($V$1:AR$1),FALSE))*100))</f>
        <v>25</v>
      </c>
      <c r="AK57" s="641">
        <f>IF(VLOOKUP(TRUE,$V$2:$AY$80,COUNTA($V$1:AS$1),FALSE)="",AS57,IF(AS57="","",(AS57/VLOOKUP(TRUE,$V$2:$AY$80,COUNTA($V$1:AS$1),FALSE))*100))</f>
        <v>25</v>
      </c>
      <c r="AL57" s="641">
        <f>IF(VLOOKUP(TRUE,$V$2:$AY$80,COUNTA($V$1:AT$1),FALSE)="",AT57,IF(AT57="","",(AT57/VLOOKUP(TRUE,$V$2:$AY$80,COUNTA($V$1:AT$1),FALSE))*100))</f>
        <v>20</v>
      </c>
      <c r="AM57" s="641">
        <f>IF(VLOOKUP(TRUE,$V$2:$AY$80,COUNTA($V$1:AU$1),FALSE)="",AU57,IF(AU57="","",(AU57/VLOOKUP(TRUE,$V$2:$AY$80,COUNTA($V$1:AU$1),FALSE))*100))</f>
        <v>25</v>
      </c>
      <c r="AN57" s="641">
        <f>IF(VLOOKUP(TRUE,$V$2:$AY$80,COUNTA($V$1:AV$1),FALSE)="",AV57,IF(AV57="","",(AV57/VLOOKUP(TRUE,$V$2:$AY$80,COUNTA($V$1:AV$1),FALSE))*100))</f>
        <v>55.266284942626953</v>
      </c>
      <c r="AO57" s="641">
        <f>IF(VLOOKUP(TRUE,$V$2:$AY$80,COUNTA($V$1:AW$1),FALSE)="",AW57,IF(AW57="","",(AW57/VLOOKUP(TRUE,$V$2:$AY$80,COUNTA($V$1:AW$1),FALSE))*100))</f>
        <v>33.333333333333336</v>
      </c>
      <c r="AP57" s="700">
        <f>IF(VLOOKUP(TRUE,$V$2:$AY$80,COUNTA($V$1:AX$1),FALSE)="",AX57,IF(AX57="","",(AX57/VLOOKUP(TRUE,$V$2:$AY$80,COUNTA($V$1:AX$1),FALSE))*100))</f>
        <v>25</v>
      </c>
      <c r="AQ57" s="638">
        <f>IF(VLOOKUP(TRUE,$V$2:$AY$80,COUNTA($V$1:AY$1),FALSE)="",AY57,IF(AY57="","",(AY57/VLOOKUP(TRUE,$V$2:$AY$80,COUNTA($V$1:AY$1),FALSE))*100))</f>
        <v>66.666666666666671</v>
      </c>
      <c r="AR57" s="644">
        <f>IF(BS57="","",BS57*VLOOKUP("UQ",IndexCalc[],3,FALSE))</f>
        <v>25</v>
      </c>
      <c r="AS57" s="641">
        <f>IF(BT57="","",BT57*VLOOKUP("Fneg",IndexCalc[],3,FALSE))</f>
        <v>25</v>
      </c>
      <c r="AT57" s="641">
        <f>IF(BU57="","",BU57*VLOOKUP("ABS",IndexCalc[],3,FALSE))</f>
        <v>20</v>
      </c>
      <c r="AU57" s="641">
        <f>IF(BV57="","",BV57*VLOOKUP("Cnrs",IndexCalc[],3,FALSE))</f>
        <v>25</v>
      </c>
      <c r="AV57" s="641">
        <f>IF(BO57="","",BO57*VLOOKUP("HEC",IndexCalc[],3,FALSE))</f>
        <v>55.266284942626953</v>
      </c>
      <c r="AW57" s="641">
        <f>IF(BP57="","",BP57*VLOOKUP("Aeres",IndexCalc[],3,FALSE))</f>
        <v>33.333333333333336</v>
      </c>
      <c r="AX57" s="641">
        <f>IF(BQ57="","",BQ57*VLOOKUP("Abdc",IndexCalc[],3,FALSE))</f>
        <v>25</v>
      </c>
      <c r="AY57" s="638">
        <f>IF(BR57="","",BR57*VLOOKUP("Vhb",IndexCalc[],3,FALSE))</f>
        <v>66.666666666666671</v>
      </c>
      <c r="AZ57" s="647"/>
      <c r="BA57" s="648"/>
      <c r="BB57" s="652"/>
      <c r="BC57" s="647"/>
      <c r="BD57" s="647">
        <v>0.67</v>
      </c>
      <c r="BE57" s="701">
        <v>1.4590000000000001</v>
      </c>
      <c r="BF57" s="651"/>
      <c r="BG57" s="652"/>
      <c r="BH57" s="702" t="s">
        <v>135</v>
      </c>
      <c r="BI57" s="652" t="s">
        <v>133</v>
      </c>
      <c r="BJ57" s="653"/>
      <c r="BK57" s="651"/>
      <c r="BL57" s="652"/>
      <c r="BM57" s="652">
        <v>1</v>
      </c>
      <c r="BN57" s="652"/>
      <c r="BO57" s="695">
        <v>2.2106513977050781</v>
      </c>
      <c r="BP57" s="696">
        <v>1</v>
      </c>
      <c r="BQ57" s="656">
        <v>1</v>
      </c>
      <c r="BR57" s="655">
        <v>4</v>
      </c>
      <c r="BS57" s="696">
        <v>1</v>
      </c>
      <c r="BT57" s="655">
        <v>1</v>
      </c>
      <c r="BU57" s="696">
        <v>1</v>
      </c>
      <c r="BV57" s="697">
        <v>1</v>
      </c>
    </row>
    <row r="58" spans="1:74" x14ac:dyDescent="0.25">
      <c r="A58" s="634" t="s">
        <v>500</v>
      </c>
      <c r="B58" s="635" t="s">
        <v>773</v>
      </c>
      <c r="C58" s="698" t="s">
        <v>244</v>
      </c>
      <c r="D58" s="635" t="s">
        <v>781</v>
      </c>
      <c r="E58" s="637">
        <f t="shared" si="31"/>
        <v>57</v>
      </c>
      <c r="F58" s="637">
        <f t="shared" si="32"/>
        <v>10</v>
      </c>
      <c r="G58" s="638">
        <f t="shared" si="33"/>
        <v>17.42121307377186</v>
      </c>
      <c r="H58" s="639" t="b">
        <f t="shared" si="34"/>
        <v>0</v>
      </c>
      <c r="I58" s="640">
        <f t="shared" si="35"/>
        <v>10000</v>
      </c>
      <c r="J58" s="640">
        <f t="shared" si="36"/>
        <v>10000</v>
      </c>
      <c r="K58" s="640">
        <f t="shared" si="37"/>
        <v>10000</v>
      </c>
      <c r="L58" s="640">
        <f t="shared" si="38"/>
        <v>10000</v>
      </c>
      <c r="M58" s="640">
        <f t="shared" si="39"/>
        <v>10000</v>
      </c>
      <c r="N58" s="640">
        <f t="shared" si="40"/>
        <v>10000</v>
      </c>
      <c r="O58" s="641" t="b">
        <f t="shared" si="41"/>
        <v>0</v>
      </c>
      <c r="P58" s="637">
        <f t="shared" si="42"/>
        <v>2</v>
      </c>
      <c r="Q58" s="637">
        <f t="shared" si="43"/>
        <v>8</v>
      </c>
      <c r="R58" s="642">
        <f t="shared" si="44"/>
        <v>36.284716139188284</v>
      </c>
      <c r="S58" s="641">
        <f t="shared" si="45"/>
        <v>28.090247362608068</v>
      </c>
      <c r="T58" s="641">
        <f t="shared" si="46"/>
        <v>38.333333333333336</v>
      </c>
      <c r="U58" s="639">
        <f t="shared" si="47"/>
        <v>37.446666666666665</v>
      </c>
      <c r="V58" s="638" t="b">
        <f t="shared" si="48"/>
        <v>0</v>
      </c>
      <c r="W58" s="643">
        <f t="shared" si="49"/>
        <v>36.284716139188284</v>
      </c>
      <c r="X58" s="644" t="str">
        <f t="shared" si="50"/>
        <v/>
      </c>
      <c r="Y58" s="644" t="str">
        <f t="shared" si="51"/>
        <v/>
      </c>
      <c r="Z58" s="644">
        <f t="shared" si="52"/>
        <v>64.102564102564102</v>
      </c>
      <c r="AA58" s="644" t="str">
        <f t="shared" si="53"/>
        <v/>
      </c>
      <c r="AB58" s="644">
        <f t="shared" si="54"/>
        <v>12.327188940092167</v>
      </c>
      <c r="AC58" s="638">
        <f t="shared" si="55"/>
        <v>43.853305785123972</v>
      </c>
      <c r="AD58" s="641" t="str">
        <f t="shared" si="56"/>
        <v/>
      </c>
      <c r="AE58" s="641" t="str">
        <f t="shared" si="57"/>
        <v/>
      </c>
      <c r="AF58" s="641">
        <f t="shared" si="58"/>
        <v>33.300000000000004</v>
      </c>
      <c r="AG58" s="641" t="str">
        <f t="shared" si="59"/>
        <v/>
      </c>
      <c r="AH58" s="641">
        <f t="shared" si="60"/>
        <v>32</v>
      </c>
      <c r="AI58" s="641">
        <f t="shared" si="61"/>
        <v>35.799999999999997</v>
      </c>
      <c r="AJ58" s="644">
        <f>IF(VLOOKUP(TRUE,$V$2:$AY$80,COUNTA($V$1:AR$1),FALSE)="",AR58,IF(AR58="","",(AR58/VLOOKUP(TRUE,$V$2:$AY$80,COUNTA($V$1:AR$1),FALSE))*100))</f>
        <v>50</v>
      </c>
      <c r="AK58" s="641">
        <f>IF(VLOOKUP(TRUE,$V$2:$AY$80,COUNTA($V$1:AS$1),FALSE)="",AS58,IF(AS58="","",(AS58/VLOOKUP(TRUE,$V$2:$AY$80,COUNTA($V$1:AS$1),FALSE))*100))</f>
        <v>25</v>
      </c>
      <c r="AL58" s="641">
        <f>IF(VLOOKUP(TRUE,$V$2:$AY$80,COUNTA($V$1:AT$1),FALSE)="",AT58,IF(AT58="","",(AT58/VLOOKUP(TRUE,$V$2:$AY$80,COUNTA($V$1:AT$1),FALSE))*100))</f>
        <v>40</v>
      </c>
      <c r="AM58" s="641">
        <f>IF(VLOOKUP(TRUE,$V$2:$AY$80,COUNTA($V$1:AU$1),FALSE)="",AU58,IF(AU58="","",(AU58/VLOOKUP(TRUE,$V$2:$AY$80,COUNTA($V$1:AU$1),FALSE))*100))</f>
        <v>25</v>
      </c>
      <c r="AN58" s="641">
        <f>IF(VLOOKUP(TRUE,$V$2:$AY$80,COUNTA($V$1:AV$1),FALSE)="",AV58,IF(AV58="","",(AV58/VLOOKUP(TRUE,$V$2:$AY$80,COUNTA($V$1:AV$1),FALSE))*100))</f>
        <v>25</v>
      </c>
      <c r="AO58" s="641">
        <f>IF(VLOOKUP(TRUE,$V$2:$AY$80,COUNTA($V$1:AW$1),FALSE)="",AW58,IF(AW58="","",(AW58/VLOOKUP(TRUE,$V$2:$AY$80,COUNTA($V$1:AW$1),FALSE))*100))</f>
        <v>33.333333333333336</v>
      </c>
      <c r="AP58" s="641">
        <f>IF(VLOOKUP(TRUE,$V$2:$AY$80,COUNTA($V$1:AX$1),FALSE)="",AX58,IF(AX58="","",(AX58/VLOOKUP(TRUE,$V$2:$AY$80,COUNTA($V$1:AX$1),FALSE))*100))</f>
        <v>75</v>
      </c>
      <c r="AQ58" s="638">
        <f>IF(VLOOKUP(TRUE,$V$2:$AY$80,COUNTA($V$1:AY$1),FALSE)="",AY58,IF(AY58="","",(AY58/VLOOKUP(TRUE,$V$2:$AY$80,COUNTA($V$1:AY$1),FALSE))*100))</f>
        <v>33.333333333333336</v>
      </c>
      <c r="AR58" s="644">
        <f>IF(BS58="","",BS58*VLOOKUP("UQ",IndexCalc[],3,FALSE))</f>
        <v>50</v>
      </c>
      <c r="AS58" s="641">
        <f>IF(BT58="","",BT58*VLOOKUP("Fneg",IndexCalc[],3,FALSE))</f>
        <v>25</v>
      </c>
      <c r="AT58" s="641">
        <f>IF(BU58="","",BU58*VLOOKUP("ABS",IndexCalc[],3,FALSE))</f>
        <v>40</v>
      </c>
      <c r="AU58" s="641">
        <f>IF(BV58="","",BV58*VLOOKUP("Cnrs",IndexCalc[],3,FALSE))</f>
        <v>25</v>
      </c>
      <c r="AV58" s="641">
        <f>IF(BO58="","",BO58*VLOOKUP("HEC",IndexCalc[],3,FALSE))</f>
        <v>25</v>
      </c>
      <c r="AW58" s="641">
        <f>IF(BP58="","",BP58*VLOOKUP("Aeres",IndexCalc[],3,FALSE))</f>
        <v>33.333333333333336</v>
      </c>
      <c r="AX58" s="641">
        <f>IF(BQ58="","",BQ58*VLOOKUP("Abdc",IndexCalc[],3,FALSE))</f>
        <v>75</v>
      </c>
      <c r="AY58" s="638">
        <f>IF(BR58="","",BR58*VLOOKUP("Vhb",IndexCalc[],3,FALSE))</f>
        <v>33.333333333333336</v>
      </c>
      <c r="AZ58" s="647"/>
      <c r="BA58" s="648"/>
      <c r="BB58" s="652">
        <v>25</v>
      </c>
      <c r="BC58" s="647"/>
      <c r="BD58" s="647">
        <v>0.53500000000000003</v>
      </c>
      <c r="BE58" s="650">
        <v>0.84899999999999998</v>
      </c>
      <c r="BF58" s="651" t="s">
        <v>135</v>
      </c>
      <c r="BG58" s="652" t="s">
        <v>135</v>
      </c>
      <c r="BH58" s="652" t="s">
        <v>127</v>
      </c>
      <c r="BI58" s="652" t="s">
        <v>135</v>
      </c>
      <c r="BJ58" s="653" t="s">
        <v>298</v>
      </c>
      <c r="BK58" s="651">
        <v>3</v>
      </c>
      <c r="BL58" s="652">
        <v>4</v>
      </c>
      <c r="BM58" s="652">
        <v>2</v>
      </c>
      <c r="BN58" s="652">
        <v>4</v>
      </c>
      <c r="BO58" s="654">
        <v>1</v>
      </c>
      <c r="BP58" s="655">
        <v>1</v>
      </c>
      <c r="BQ58" s="656">
        <v>3</v>
      </c>
      <c r="BR58" s="655">
        <v>2</v>
      </c>
      <c r="BS58" s="655">
        <v>2</v>
      </c>
      <c r="BT58" s="655">
        <v>1</v>
      </c>
      <c r="BU58" s="655">
        <v>2</v>
      </c>
      <c r="BV58" s="657">
        <v>1</v>
      </c>
    </row>
    <row r="59" spans="1:74" x14ac:dyDescent="0.25">
      <c r="A59" s="634" t="s">
        <v>475</v>
      </c>
      <c r="B59" s="635" t="s">
        <v>749</v>
      </c>
      <c r="C59" s="661" t="s">
        <v>179</v>
      </c>
      <c r="D59" s="635" t="s">
        <v>781</v>
      </c>
      <c r="E59" s="637">
        <f t="shared" si="31"/>
        <v>58</v>
      </c>
      <c r="F59" s="637">
        <f t="shared" si="32"/>
        <v>10</v>
      </c>
      <c r="G59" s="638">
        <f t="shared" si="33"/>
        <v>17.697824229329544</v>
      </c>
      <c r="H59" s="639" t="b">
        <f t="shared" si="34"/>
        <v>0</v>
      </c>
      <c r="I59" s="640">
        <f t="shared" si="35"/>
        <v>10000</v>
      </c>
      <c r="J59" s="640">
        <f t="shared" si="36"/>
        <v>10000</v>
      </c>
      <c r="K59" s="640">
        <f t="shared" si="37"/>
        <v>10000</v>
      </c>
      <c r="L59" s="640">
        <f t="shared" si="38"/>
        <v>10000</v>
      </c>
      <c r="M59" s="640">
        <f t="shared" si="39"/>
        <v>10000</v>
      </c>
      <c r="N59" s="640">
        <f t="shared" si="40"/>
        <v>10000</v>
      </c>
      <c r="O59" s="641" t="b">
        <f t="shared" si="41"/>
        <v>0</v>
      </c>
      <c r="P59" s="637">
        <f t="shared" si="42"/>
        <v>2</v>
      </c>
      <c r="Q59" s="637">
        <f t="shared" si="43"/>
        <v>8</v>
      </c>
      <c r="R59" s="642">
        <f t="shared" si="44"/>
        <v>36.213829631244479</v>
      </c>
      <c r="S59" s="641">
        <f t="shared" si="45"/>
        <v>19.402481489555715</v>
      </c>
      <c r="T59" s="641">
        <f t="shared" si="46"/>
        <v>40.416666666666671</v>
      </c>
      <c r="U59" s="639">
        <f t="shared" si="47"/>
        <v>36.933333333333337</v>
      </c>
      <c r="V59" s="638" t="b">
        <f t="shared" si="48"/>
        <v>0</v>
      </c>
      <c r="W59" s="643">
        <f t="shared" si="49"/>
        <v>36.213829631244479</v>
      </c>
      <c r="X59" s="644">
        <f t="shared" si="50"/>
        <v>8.1818181818181817</v>
      </c>
      <c r="Y59" s="644">
        <f t="shared" si="51"/>
        <v>8.6956521739130448</v>
      </c>
      <c r="Z59" s="644">
        <f t="shared" si="52"/>
        <v>56.410256410256409</v>
      </c>
      <c r="AA59" s="644">
        <f t="shared" si="53"/>
        <v>35.057283142389522</v>
      </c>
      <c r="AB59" s="644">
        <f t="shared" si="54"/>
        <v>12.047326509853661</v>
      </c>
      <c r="AC59" s="638">
        <f t="shared" si="55"/>
        <v>26.757636469257768</v>
      </c>
      <c r="AD59" s="641">
        <f t="shared" si="56"/>
        <v>0</v>
      </c>
      <c r="AE59" s="641">
        <f t="shared" si="57"/>
        <v>0</v>
      </c>
      <c r="AF59" s="641">
        <f t="shared" si="58"/>
        <v>17.599999999999998</v>
      </c>
      <c r="AG59" s="641">
        <f t="shared" si="59"/>
        <v>2.5</v>
      </c>
      <c r="AH59" s="641">
        <f t="shared" si="60"/>
        <v>29.4</v>
      </c>
      <c r="AI59" s="641">
        <f t="shared" si="61"/>
        <v>16.600000000000001</v>
      </c>
      <c r="AJ59" s="644">
        <f>IF(VLOOKUP(TRUE,$V$2:$AY$80,COUNTA($V$1:AR$1),FALSE)="",AR59,IF(AR59="","",(AR59/VLOOKUP(TRUE,$V$2:$AY$80,COUNTA($V$1:AR$1),FALSE))*100))</f>
        <v>50</v>
      </c>
      <c r="AK59" s="641">
        <f>IF(VLOOKUP(TRUE,$V$2:$AY$80,COUNTA($V$1:AS$1),FALSE)="",AS59,IF(AS59="","",(AS59/VLOOKUP(TRUE,$V$2:$AY$80,COUNTA($V$1:AS$1),FALSE))*100))</f>
        <v>50</v>
      </c>
      <c r="AL59" s="641">
        <f>IF(VLOOKUP(TRUE,$V$2:$AY$80,COUNTA($V$1:AT$1),FALSE)="",AT59,IF(AT59="","",(AT59/VLOOKUP(TRUE,$V$2:$AY$80,COUNTA($V$1:AT$1),FALSE))*100))</f>
        <v>40</v>
      </c>
      <c r="AM59" s="641">
        <f>IF(VLOOKUP(TRUE,$V$2:$AY$80,COUNTA($V$1:AU$1),FALSE)="",AU59,IF(AU59="","",(AU59/VLOOKUP(TRUE,$V$2:$AY$80,COUNTA($V$1:AU$1),FALSE))*100))</f>
        <v>25</v>
      </c>
      <c r="AN59" s="641">
        <f>IF(VLOOKUP(TRUE,$V$2:$AY$80,COUNTA($V$1:AV$1),FALSE)="",AV59,IF(AV59="","",(AV59/VLOOKUP(TRUE,$V$2:$AY$80,COUNTA($V$1:AV$1),FALSE))*100))</f>
        <v>25</v>
      </c>
      <c r="AO59" s="641">
        <f>IF(VLOOKUP(TRUE,$V$2:$AY$80,COUNTA($V$1:AW$1),FALSE)="",AW59,IF(AW59="","",(AW59/VLOOKUP(TRUE,$V$2:$AY$80,COUNTA($V$1:AW$1),FALSE))*100))</f>
        <v>66.666666666666671</v>
      </c>
      <c r="AP59" s="641">
        <f>IF(VLOOKUP(TRUE,$V$2:$AY$80,COUNTA($V$1:AX$1),FALSE)="",AX59,IF(AX59="","",(AX59/VLOOKUP(TRUE,$V$2:$AY$80,COUNTA($V$1:AX$1),FALSE))*100))</f>
        <v>50</v>
      </c>
      <c r="AQ59" s="638">
        <f>IF(VLOOKUP(TRUE,$V$2:$AY$80,COUNTA($V$1:AY$1),FALSE)="",AY59,IF(AY59="","",(AY59/VLOOKUP(TRUE,$V$2:$AY$80,COUNTA($V$1:AY$1),FALSE))*100))</f>
        <v>16.666666666666668</v>
      </c>
      <c r="AR59" s="644">
        <f>IF(BS59="","",BS59*VLOOKUP("UQ",IndexCalc[],3,FALSE))</f>
        <v>50</v>
      </c>
      <c r="AS59" s="641">
        <f>IF(BT59="","",BT59*VLOOKUP("Fneg",IndexCalc[],3,FALSE))</f>
        <v>50</v>
      </c>
      <c r="AT59" s="641">
        <f>IF(BU59="","",BU59*VLOOKUP("ABS",IndexCalc[],3,FALSE))</f>
        <v>40</v>
      </c>
      <c r="AU59" s="641">
        <f>IF(BV59="","",BV59*VLOOKUP("Cnrs",IndexCalc[],3,FALSE))</f>
        <v>25</v>
      </c>
      <c r="AV59" s="641">
        <f>IF(BO59="","",BO59*VLOOKUP("HEC",IndexCalc[],3,FALSE))</f>
        <v>25</v>
      </c>
      <c r="AW59" s="641">
        <f>IF(BP59="","",BP59*VLOOKUP("Aeres",IndexCalc[],3,FALSE))</f>
        <v>66.666666666666671</v>
      </c>
      <c r="AX59" s="641">
        <f>IF(BQ59="","",BQ59*VLOOKUP("Abdc",IndexCalc[],3,FALSE))</f>
        <v>50</v>
      </c>
      <c r="AY59" s="638">
        <f>IF(BR59="","",BR59*VLOOKUP("Vhb",IndexCalc[],3,FALSE))</f>
        <v>16.666666666666668</v>
      </c>
      <c r="AZ59" s="709">
        <v>8.9999999999999998E-4</v>
      </c>
      <c r="BA59" s="648">
        <v>0.2</v>
      </c>
      <c r="BB59" s="652">
        <v>22</v>
      </c>
      <c r="BC59" s="647">
        <v>1.071</v>
      </c>
      <c r="BD59" s="712">
        <v>0.52285397052764893</v>
      </c>
      <c r="BE59" s="713">
        <v>0.51802784204483032</v>
      </c>
      <c r="BF59" s="651"/>
      <c r="BG59" s="652" t="s">
        <v>133</v>
      </c>
      <c r="BH59" s="652" t="s">
        <v>133</v>
      </c>
      <c r="BI59" s="652" t="s">
        <v>142</v>
      </c>
      <c r="BJ59" s="653"/>
      <c r="BK59" s="651">
        <v>3</v>
      </c>
      <c r="BL59" s="652">
        <v>3</v>
      </c>
      <c r="BM59" s="652">
        <v>2</v>
      </c>
      <c r="BN59" s="652">
        <v>3</v>
      </c>
      <c r="BO59" s="695">
        <v>1</v>
      </c>
      <c r="BP59" s="655">
        <v>2</v>
      </c>
      <c r="BQ59" s="656">
        <v>2</v>
      </c>
      <c r="BR59" s="655">
        <v>1</v>
      </c>
      <c r="BS59" s="655">
        <v>2</v>
      </c>
      <c r="BT59" s="655">
        <v>2</v>
      </c>
      <c r="BU59" s="655">
        <v>2</v>
      </c>
      <c r="BV59" s="657">
        <v>1</v>
      </c>
    </row>
    <row r="60" spans="1:74" ht="15" customHeight="1" x14ac:dyDescent="0.25">
      <c r="A60" s="634" t="s">
        <v>1466</v>
      </c>
      <c r="B60" s="635" t="s">
        <v>767</v>
      </c>
      <c r="C60" s="698" t="s">
        <v>236</v>
      </c>
      <c r="D60" s="635" t="s">
        <v>781</v>
      </c>
      <c r="E60" s="637">
        <f t="shared" si="31"/>
        <v>59</v>
      </c>
      <c r="F60" s="637">
        <f t="shared" si="32"/>
        <v>10</v>
      </c>
      <c r="G60" s="638">
        <f t="shared" si="33"/>
        <v>11.982094263062164</v>
      </c>
      <c r="H60" s="639" t="b">
        <f t="shared" si="34"/>
        <v>0</v>
      </c>
      <c r="I60" s="640">
        <f t="shared" si="35"/>
        <v>10000</v>
      </c>
      <c r="J60" s="640">
        <f t="shared" si="36"/>
        <v>10000</v>
      </c>
      <c r="K60" s="640">
        <f t="shared" si="37"/>
        <v>10000</v>
      </c>
      <c r="L60" s="640">
        <f t="shared" si="38"/>
        <v>10000</v>
      </c>
      <c r="M60" s="640">
        <f t="shared" si="39"/>
        <v>10000</v>
      </c>
      <c r="N60" s="640">
        <f t="shared" si="40"/>
        <v>10000</v>
      </c>
      <c r="O60" s="641" t="b">
        <f t="shared" si="41"/>
        <v>0</v>
      </c>
      <c r="P60" s="637">
        <f t="shared" si="42"/>
        <v>2</v>
      </c>
      <c r="Q60" s="637">
        <f t="shared" si="43"/>
        <v>8</v>
      </c>
      <c r="R60" s="642">
        <f t="shared" si="44"/>
        <v>35.782577166724266</v>
      </c>
      <c r="S60" s="641">
        <f t="shared" si="45"/>
        <v>21.542203276197423</v>
      </c>
      <c r="T60" s="641">
        <f t="shared" si="46"/>
        <v>39.34267063935598</v>
      </c>
      <c r="U60" s="639">
        <f t="shared" si="47"/>
        <v>37.874136511484778</v>
      </c>
      <c r="V60" s="638" t="b">
        <f t="shared" si="48"/>
        <v>0</v>
      </c>
      <c r="W60" s="643">
        <f t="shared" si="49"/>
        <v>35.782577166724266</v>
      </c>
      <c r="X60" s="644" t="str">
        <f t="shared" si="50"/>
        <v/>
      </c>
      <c r="Y60" s="644" t="str">
        <f t="shared" si="51"/>
        <v/>
      </c>
      <c r="Z60" s="644" t="str">
        <f t="shared" si="52"/>
        <v/>
      </c>
      <c r="AA60" s="644" t="str">
        <f t="shared" si="53"/>
        <v/>
      </c>
      <c r="AB60" s="644">
        <f t="shared" si="54"/>
        <v>15.447610808957007</v>
      </c>
      <c r="AC60" s="638">
        <f t="shared" si="55"/>
        <v>27.636795743437837</v>
      </c>
      <c r="AD60" s="641" t="str">
        <f t="shared" si="56"/>
        <v/>
      </c>
      <c r="AE60" s="641" t="str">
        <f t="shared" si="57"/>
        <v/>
      </c>
      <c r="AF60" s="641" t="str">
        <f t="shared" si="58"/>
        <v/>
      </c>
      <c r="AG60" s="641" t="str">
        <f t="shared" si="59"/>
        <v/>
      </c>
      <c r="AH60" s="641">
        <f t="shared" si="60"/>
        <v>46.1</v>
      </c>
      <c r="AI60" s="641">
        <f t="shared" si="61"/>
        <v>17.899999999999999</v>
      </c>
      <c r="AJ60" s="644">
        <f>IF(VLOOKUP(TRUE,$V$2:$AY$80,COUNTA($V$1:AR$1),FALSE)="",AR60,IF(AR60="","",(AR60/VLOOKUP(TRUE,$V$2:$AY$80,COUNTA($V$1:AR$1),FALSE))*100))</f>
        <v>57.752799987792969</v>
      </c>
      <c r="AK60" s="641">
        <f>IF(VLOOKUP(TRUE,$V$2:$AY$80,COUNTA($V$1:AS$1),FALSE)="",AS60,IF(AS60="","",(AS60/VLOOKUP(TRUE,$V$2:$AY$80,COUNTA($V$1:AS$1),FALSE))*100))</f>
        <v>28.171199560165405</v>
      </c>
      <c r="AL60" s="641">
        <f>IF(VLOOKUP(TRUE,$V$2:$AY$80,COUNTA($V$1:AT$1),FALSE)="",AT60,IF(AT60="","",(AT60/VLOOKUP(TRUE,$V$2:$AY$80,COUNTA($V$1:AT$1),FALSE))*100))</f>
        <v>33.584833145141602</v>
      </c>
      <c r="AM60" s="641">
        <f>IF(VLOOKUP(TRUE,$V$2:$AY$80,COUNTA($V$1:AU$1),FALSE)="",AU60,IF(AU60="","",(AU60/VLOOKUP(TRUE,$V$2:$AY$80,COUNTA($V$1:AU$1),FALSE))*100))</f>
        <v>42.760300636291504</v>
      </c>
      <c r="AN60" s="641">
        <f>IF(VLOOKUP(TRUE,$V$2:$AY$80,COUNTA($V$1:AV$1),FALSE)="",AV60,IF(AV60="","",(AV60/VLOOKUP(TRUE,$V$2:$AY$80,COUNTA($V$1:AV$1),FALSE))*100))</f>
        <v>32.691830396652222</v>
      </c>
      <c r="AO60" s="641">
        <f>IF(VLOOKUP(TRUE,$V$2:$AY$80,COUNTA($V$1:AW$1),FALSE)="",AW60,IF(AW60="","",(AW60/VLOOKUP(TRUE,$V$2:$AY$80,COUNTA($V$1:AW$1),FALSE))*100))</f>
        <v>36.447068055470787</v>
      </c>
      <c r="AP60" s="641">
        <f>IF(VLOOKUP(TRUE,$V$2:$AY$80,COUNTA($V$1:AX$1),FALSE)="",AX60,IF(AX60="","",(AX60/VLOOKUP(TRUE,$V$2:$AY$80,COUNTA($V$1:AX$1),FALSE))*100))</f>
        <v>50</v>
      </c>
      <c r="AQ60" s="638">
        <f>IF(VLOOKUP(TRUE,$V$2:$AY$80,COUNTA($V$1:AY$1),FALSE)="",AY60,IF(AY60="","",(AY60/VLOOKUP(TRUE,$V$2:$AY$80,COUNTA($V$1:AY$1),FALSE))*100))</f>
        <v>33.333333333333336</v>
      </c>
      <c r="AR60" s="644">
        <f>IF(BS60="","",BS60*VLOOKUP("UQ",IndexCalc[],3,FALSE))</f>
        <v>57.752799987792969</v>
      </c>
      <c r="AS60" s="641">
        <f>IF(BT60="","",BT60*VLOOKUP("Fneg",IndexCalc[],3,FALSE))</f>
        <v>28.171199560165405</v>
      </c>
      <c r="AT60" s="641">
        <f>IF(BU60="","",BU60*VLOOKUP("ABS",IndexCalc[],3,FALSE))</f>
        <v>33.584833145141602</v>
      </c>
      <c r="AU60" s="641">
        <f>IF(BV60="","",BV60*VLOOKUP("Cnrs",IndexCalc[],3,FALSE))</f>
        <v>42.760300636291504</v>
      </c>
      <c r="AV60" s="641">
        <f>IF(BO60="","",BO60*VLOOKUP("HEC",IndexCalc[],3,FALSE))</f>
        <v>32.691830396652222</v>
      </c>
      <c r="AW60" s="641">
        <f>IF(BP60="","",BP60*VLOOKUP("Aeres",IndexCalc[],3,FALSE))</f>
        <v>36.447068055470787</v>
      </c>
      <c r="AX60" s="641">
        <f>IF(BQ60="","",BQ60*VLOOKUP("Abdc",IndexCalc[],3,FALSE))</f>
        <v>50</v>
      </c>
      <c r="AY60" s="638">
        <f>IF(BR60="","",BR60*VLOOKUP("Vhb",IndexCalc[],3,FALSE))</f>
        <v>33.333333333333336</v>
      </c>
      <c r="AZ60" s="647"/>
      <c r="BA60" s="648"/>
      <c r="BB60" s="652"/>
      <c r="BC60" s="647"/>
      <c r="BD60" s="647">
        <v>0.67042630910873413</v>
      </c>
      <c r="BE60" s="650">
        <v>0.53504836559295654</v>
      </c>
      <c r="BF60" s="651"/>
      <c r="BG60" s="652"/>
      <c r="BH60" s="652" t="s">
        <v>133</v>
      </c>
      <c r="BI60" s="652" t="s">
        <v>135</v>
      </c>
      <c r="BJ60" s="653"/>
      <c r="BK60" s="651">
        <v>2</v>
      </c>
      <c r="BL60" s="652"/>
      <c r="BM60" s="652">
        <v>2</v>
      </c>
      <c r="BN60" s="652"/>
      <c r="BO60" s="695">
        <v>1.3076732158660889</v>
      </c>
      <c r="BP60" s="696">
        <v>1.0934120416641235</v>
      </c>
      <c r="BQ60" s="656">
        <v>2</v>
      </c>
      <c r="BR60" s="655">
        <v>2</v>
      </c>
      <c r="BS60" s="696">
        <v>2.3101119995117188</v>
      </c>
      <c r="BT60" s="696">
        <v>1.1268479824066162</v>
      </c>
      <c r="BU60" s="696">
        <v>1.6792416572570801</v>
      </c>
      <c r="BV60" s="697">
        <v>1.7104120254516602</v>
      </c>
    </row>
    <row r="61" spans="1:74" ht="15" customHeight="1" x14ac:dyDescent="0.25">
      <c r="A61" s="634" t="s">
        <v>480</v>
      </c>
      <c r="B61" s="635" t="s">
        <v>754</v>
      </c>
      <c r="C61" s="705" t="s">
        <v>209</v>
      </c>
      <c r="D61" s="635" t="s">
        <v>781</v>
      </c>
      <c r="E61" s="637">
        <f t="shared" si="31"/>
        <v>60</v>
      </c>
      <c r="F61" s="637">
        <f t="shared" si="32"/>
        <v>10</v>
      </c>
      <c r="G61" s="638">
        <f t="shared" si="33"/>
        <v>17.800169993273666</v>
      </c>
      <c r="H61" s="639" t="b">
        <f t="shared" si="34"/>
        <v>0</v>
      </c>
      <c r="I61" s="640">
        <f t="shared" si="35"/>
        <v>10000</v>
      </c>
      <c r="J61" s="640">
        <f t="shared" si="36"/>
        <v>10000</v>
      </c>
      <c r="K61" s="640">
        <f t="shared" si="37"/>
        <v>10000</v>
      </c>
      <c r="L61" s="640">
        <f t="shared" si="38"/>
        <v>10000</v>
      </c>
      <c r="M61" s="640">
        <f t="shared" si="39"/>
        <v>10000</v>
      </c>
      <c r="N61" s="640">
        <f t="shared" si="40"/>
        <v>10000</v>
      </c>
      <c r="O61" s="641" t="b">
        <f t="shared" si="41"/>
        <v>0</v>
      </c>
      <c r="P61" s="637">
        <f t="shared" si="42"/>
        <v>2</v>
      </c>
      <c r="Q61" s="637">
        <f t="shared" si="43"/>
        <v>8</v>
      </c>
      <c r="R61" s="642">
        <f t="shared" si="44"/>
        <v>35.585626372649827</v>
      </c>
      <c r="S61" s="641">
        <f t="shared" si="45"/>
        <v>24.594798529915835</v>
      </c>
      <c r="T61" s="641">
        <f t="shared" si="46"/>
        <v>38.333333333333336</v>
      </c>
      <c r="U61" s="639">
        <f t="shared" si="47"/>
        <v>35.786666666666662</v>
      </c>
      <c r="V61" s="638" t="b">
        <f t="shared" si="48"/>
        <v>0</v>
      </c>
      <c r="W61" s="643">
        <f t="shared" si="49"/>
        <v>35.585626372649827</v>
      </c>
      <c r="X61" s="644" t="str">
        <f t="shared" si="50"/>
        <v/>
      </c>
      <c r="Y61" s="644" t="str">
        <f t="shared" si="51"/>
        <v/>
      </c>
      <c r="Z61" s="644">
        <f t="shared" si="52"/>
        <v>43.589743589743591</v>
      </c>
      <c r="AA61" s="644" t="str">
        <f t="shared" si="53"/>
        <v/>
      </c>
      <c r="AB61" s="644">
        <f t="shared" si="54"/>
        <v>9.0552995391705089</v>
      </c>
      <c r="AC61" s="638">
        <f t="shared" si="55"/>
        <v>40.134297520661164</v>
      </c>
      <c r="AD61" s="641" t="str">
        <f t="shared" si="56"/>
        <v/>
      </c>
      <c r="AE61" s="641" t="str">
        <f t="shared" si="57"/>
        <v/>
      </c>
      <c r="AF61" s="641">
        <f t="shared" si="58"/>
        <v>3.9</v>
      </c>
      <c r="AG61" s="641" t="str">
        <f t="shared" si="59"/>
        <v/>
      </c>
      <c r="AH61" s="641">
        <f t="shared" si="60"/>
        <v>19.2</v>
      </c>
      <c r="AI61" s="641">
        <f t="shared" si="61"/>
        <v>32</v>
      </c>
      <c r="AJ61" s="644">
        <f>IF(VLOOKUP(TRUE,$V$2:$AY$80,COUNTA($V$1:AR$1),FALSE)="",AR61,IF(AR61="","",(AR61/VLOOKUP(TRUE,$V$2:$AY$80,COUNTA($V$1:AR$1),FALSE))*100))</f>
        <v>50</v>
      </c>
      <c r="AK61" s="641">
        <f>IF(VLOOKUP(TRUE,$V$2:$AY$80,COUNTA($V$1:AS$1),FALSE)="",AS61,IF(AS61="","",(AS61/VLOOKUP(TRUE,$V$2:$AY$80,COUNTA($V$1:AS$1),FALSE))*100))</f>
        <v>25</v>
      </c>
      <c r="AL61" s="641">
        <f>IF(VLOOKUP(TRUE,$V$2:$AY$80,COUNTA($V$1:AT$1),FALSE)="",AT61,IF(AT61="","",(AT61/VLOOKUP(TRUE,$V$2:$AY$80,COUNTA($V$1:AT$1),FALSE))*100))</f>
        <v>40</v>
      </c>
      <c r="AM61" s="641">
        <f>IF(VLOOKUP(TRUE,$V$2:$AY$80,COUNTA($V$1:AU$1),FALSE)="",AU61,IF(AU61="","",(AU61/VLOOKUP(TRUE,$V$2:$AY$80,COUNTA($V$1:AU$1),FALSE))*100))</f>
        <v>25</v>
      </c>
      <c r="AN61" s="641">
        <f>IF(VLOOKUP(TRUE,$V$2:$AY$80,COUNTA($V$1:AV$1),FALSE)="",AV61,IF(AV61="","",(AV61/VLOOKUP(TRUE,$V$2:$AY$80,COUNTA($V$1:AV$1),FALSE))*100))</f>
        <v>25</v>
      </c>
      <c r="AO61" s="641">
        <f>IF(VLOOKUP(TRUE,$V$2:$AY$80,COUNTA($V$1:AW$1),FALSE)="",AW61,IF(AW61="","",(AW61/VLOOKUP(TRUE,$V$2:$AY$80,COUNTA($V$1:AW$1),FALSE))*100))</f>
        <v>33.333333333333336</v>
      </c>
      <c r="AP61" s="641">
        <f>IF(VLOOKUP(TRUE,$V$2:$AY$80,COUNTA($V$1:AX$1),FALSE)="",AX61,IF(AX61="","",(AX61/VLOOKUP(TRUE,$V$2:$AY$80,COUNTA($V$1:AX$1),FALSE))*100))</f>
        <v>75</v>
      </c>
      <c r="AQ61" s="638">
        <f>IF(VLOOKUP(TRUE,$V$2:$AY$80,COUNTA($V$1:AY$1),FALSE)="",AY61,IF(AY61="","",(AY61/VLOOKUP(TRUE,$V$2:$AY$80,COUNTA($V$1:AY$1),FALSE))*100))</f>
        <v>33.333333333333336</v>
      </c>
      <c r="AR61" s="644">
        <f>IF(BS61="","",BS61*VLOOKUP("UQ",IndexCalc[],3,FALSE))</f>
        <v>50</v>
      </c>
      <c r="AS61" s="641">
        <f>IF(BT61="","",BT61*VLOOKUP("Fneg",IndexCalc[],3,FALSE))</f>
        <v>25</v>
      </c>
      <c r="AT61" s="641">
        <f>IF(BU61="","",BU61*VLOOKUP("ABS",IndexCalc[],3,FALSE))</f>
        <v>40</v>
      </c>
      <c r="AU61" s="641">
        <f>IF(BV61="","",BV61*VLOOKUP("Cnrs",IndexCalc[],3,FALSE))</f>
        <v>25</v>
      </c>
      <c r="AV61" s="641">
        <f>IF(BO61="","",BO61*VLOOKUP("HEC",IndexCalc[],3,FALSE))</f>
        <v>25</v>
      </c>
      <c r="AW61" s="641">
        <f>IF(BP61="","",BP61*VLOOKUP("Aeres",IndexCalc[],3,FALSE))</f>
        <v>33.333333333333336</v>
      </c>
      <c r="AX61" s="641">
        <f>IF(BQ61="","",BQ61*VLOOKUP("Abdc",IndexCalc[],3,FALSE))</f>
        <v>75</v>
      </c>
      <c r="AY61" s="638">
        <f>IF(BR61="","",BR61*VLOOKUP("Vhb",IndexCalc[],3,FALSE))</f>
        <v>33.333333333333336</v>
      </c>
      <c r="AZ61" s="647"/>
      <c r="BA61" s="648"/>
      <c r="BB61" s="652">
        <v>17</v>
      </c>
      <c r="BC61" s="647"/>
      <c r="BD61" s="647">
        <v>0.39300000000000002</v>
      </c>
      <c r="BE61" s="650">
        <v>0.77700000000000002</v>
      </c>
      <c r="BF61" s="651" t="s">
        <v>135</v>
      </c>
      <c r="BG61" s="652" t="s">
        <v>135</v>
      </c>
      <c r="BH61" s="652" t="s">
        <v>127</v>
      </c>
      <c r="BI61" s="652" t="s">
        <v>135</v>
      </c>
      <c r="BJ61" s="653"/>
      <c r="BK61" s="651">
        <v>3</v>
      </c>
      <c r="BL61" s="652">
        <v>4</v>
      </c>
      <c r="BM61" s="652">
        <v>2</v>
      </c>
      <c r="BN61" s="652">
        <v>4</v>
      </c>
      <c r="BO61" s="654">
        <v>1</v>
      </c>
      <c r="BP61" s="655">
        <v>1</v>
      </c>
      <c r="BQ61" s="656">
        <v>3</v>
      </c>
      <c r="BR61" s="655">
        <v>2</v>
      </c>
      <c r="BS61" s="655">
        <v>2</v>
      </c>
      <c r="BT61" s="655">
        <v>1</v>
      </c>
      <c r="BU61" s="655">
        <v>2</v>
      </c>
      <c r="BV61" s="657">
        <v>1</v>
      </c>
    </row>
    <row r="62" spans="1:74" ht="15" customHeight="1" x14ac:dyDescent="0.25">
      <c r="A62" s="634" t="s">
        <v>1467</v>
      </c>
      <c r="B62" s="635"/>
      <c r="C62" s="693" t="s">
        <v>248</v>
      </c>
      <c r="D62" s="635" t="s">
        <v>781</v>
      </c>
      <c r="E62" s="637">
        <f t="shared" si="31"/>
        <v>61</v>
      </c>
      <c r="F62" s="637">
        <f t="shared" si="32"/>
        <v>10</v>
      </c>
      <c r="G62" s="638">
        <f t="shared" si="33"/>
        <v>12.751478081166757</v>
      </c>
      <c r="H62" s="639" t="b">
        <f t="shared" si="34"/>
        <v>0</v>
      </c>
      <c r="I62" s="640">
        <f t="shared" si="35"/>
        <v>10000</v>
      </c>
      <c r="J62" s="640">
        <f t="shared" si="36"/>
        <v>10000</v>
      </c>
      <c r="K62" s="640">
        <f t="shared" si="37"/>
        <v>10000</v>
      </c>
      <c r="L62" s="640">
        <f t="shared" si="38"/>
        <v>10000</v>
      </c>
      <c r="M62" s="640">
        <f t="shared" si="39"/>
        <v>10000</v>
      </c>
      <c r="N62" s="640">
        <f t="shared" si="40"/>
        <v>10000</v>
      </c>
      <c r="O62" s="641" t="b">
        <f t="shared" si="41"/>
        <v>0</v>
      </c>
      <c r="P62" s="637">
        <f t="shared" si="42"/>
        <v>2</v>
      </c>
      <c r="Q62" s="637">
        <f t="shared" si="43"/>
        <v>8</v>
      </c>
      <c r="R62" s="642">
        <f t="shared" si="44"/>
        <v>35.16365490362908</v>
      </c>
      <c r="S62" s="641">
        <f t="shared" si="45"/>
        <v>16.449688772651808</v>
      </c>
      <c r="T62" s="641">
        <f t="shared" si="46"/>
        <v>39.842146436373397</v>
      </c>
      <c r="U62" s="639">
        <f t="shared" si="47"/>
        <v>36.733717149098716</v>
      </c>
      <c r="V62" s="638" t="b">
        <f t="shared" si="48"/>
        <v>0</v>
      </c>
      <c r="W62" s="643">
        <f t="shared" si="49"/>
        <v>35.16365490362908</v>
      </c>
      <c r="X62" s="644" t="str">
        <f t="shared" si="50"/>
        <v/>
      </c>
      <c r="Y62" s="644" t="str">
        <f t="shared" si="51"/>
        <v/>
      </c>
      <c r="Z62" s="644" t="str">
        <f t="shared" si="52"/>
        <v/>
      </c>
      <c r="AA62" s="644" t="str">
        <f t="shared" si="53"/>
        <v/>
      </c>
      <c r="AB62" s="644">
        <f t="shared" si="54"/>
        <v>14.58022863634171</v>
      </c>
      <c r="AC62" s="638">
        <f t="shared" si="55"/>
        <v>18.319148908961903</v>
      </c>
      <c r="AD62" s="641" t="str">
        <f t="shared" si="56"/>
        <v/>
      </c>
      <c r="AE62" s="641" t="str">
        <f t="shared" si="57"/>
        <v/>
      </c>
      <c r="AF62" s="641" t="str">
        <f t="shared" si="58"/>
        <v/>
      </c>
      <c r="AG62" s="641" t="str">
        <f t="shared" si="59"/>
        <v/>
      </c>
      <c r="AH62" s="641">
        <f t="shared" si="60"/>
        <v>41</v>
      </c>
      <c r="AI62" s="641">
        <f t="shared" si="61"/>
        <v>7.6</v>
      </c>
      <c r="AJ62" s="644">
        <f>IF(VLOOKUP(TRUE,$V$2:$AY$80,COUNTA($V$1:AR$1),FALSE)="",AR62,IF(AR62="","",(AR62/VLOOKUP(TRUE,$V$2:$AY$80,COUNTA($V$1:AR$1),FALSE))*100))</f>
        <v>50</v>
      </c>
      <c r="AK62" s="641">
        <f>IF(VLOOKUP(TRUE,$V$2:$AY$80,COUNTA($V$1:AS$1),FALSE)="",AS62,IF(AS62="","",(AS62/VLOOKUP(TRUE,$V$2:$AY$80,COUNTA($V$1:AS$1),FALSE))*100))</f>
        <v>31.126067042350769</v>
      </c>
      <c r="AL62" s="641">
        <f>IF(VLOOKUP(TRUE,$V$2:$AY$80,COUNTA($V$1:AT$1),FALSE)="",AT62,IF(AT62="","",(AT62/VLOOKUP(TRUE,$V$2:$AY$80,COUNTA($V$1:AT$1),FALSE))*100))</f>
        <v>40</v>
      </c>
      <c r="AM62" s="641">
        <f>IF(VLOOKUP(TRUE,$V$2:$AY$80,COUNTA($V$1:AU$1),FALSE)="",AU62,IF(AU62="","",(AU62/VLOOKUP(TRUE,$V$2:$AY$80,COUNTA($V$1:AU$1),FALSE))*100))</f>
        <v>45.530584454536438</v>
      </c>
      <c r="AN62" s="641">
        <f>IF(VLOOKUP(TRUE,$V$2:$AY$80,COUNTA($V$1:AV$1),FALSE)="",AV62,IF(AV62="","",(AV62/VLOOKUP(TRUE,$V$2:$AY$80,COUNTA($V$1:AV$1),FALSE))*100))</f>
        <v>26.281160116195679</v>
      </c>
      <c r="AO62" s="641">
        <f>IF(VLOOKUP(TRUE,$V$2:$AY$80,COUNTA($V$1:AW$1),FALSE)="",AW62,IF(AW62="","",(AW62/VLOOKUP(TRUE,$V$2:$AY$80,COUNTA($V$1:AW$1),FALSE))*100))</f>
        <v>44.011827309926353</v>
      </c>
      <c r="AP62" s="700">
        <f>IF(VLOOKUP(TRUE,$V$2:$AY$80,COUNTA($V$1:AX$1),FALSE)="",AX62,IF(AX62="","",(AX62/VLOOKUP(TRUE,$V$2:$AY$80,COUNTA($V$1:AX$1),FALSE))*100))</f>
        <v>50</v>
      </c>
      <c r="AQ62" s="638">
        <f>IF(VLOOKUP(TRUE,$V$2:$AY$80,COUNTA($V$1:AY$1),FALSE)="",AY62,IF(AY62="","",(AY62/VLOOKUP(TRUE,$V$2:$AY$80,COUNTA($V$1:AY$1),FALSE))*100))</f>
        <v>31.787532567977912</v>
      </c>
      <c r="AR62" s="644">
        <f>IF(BS62="","",BS62*VLOOKUP("UQ",IndexCalc[],3,FALSE))</f>
        <v>50</v>
      </c>
      <c r="AS62" s="641">
        <f>IF(BT62="","",BT62*VLOOKUP("Fneg",IndexCalc[],3,FALSE))</f>
        <v>31.126067042350769</v>
      </c>
      <c r="AT62" s="641">
        <f>IF(BU62="","",BU62*VLOOKUP("ABS",IndexCalc[],3,FALSE))</f>
        <v>40</v>
      </c>
      <c r="AU62" s="641">
        <f>IF(BV62="","",BV62*VLOOKUP("Cnrs",IndexCalc[],3,FALSE))</f>
        <v>45.530584454536438</v>
      </c>
      <c r="AV62" s="641">
        <f>IF(BO62="","",BO62*VLOOKUP("HEC",IndexCalc[],3,FALSE))</f>
        <v>26.281160116195679</v>
      </c>
      <c r="AW62" s="641">
        <f>IF(BP62="","",BP62*VLOOKUP("Aeres",IndexCalc[],3,FALSE))</f>
        <v>44.011827309926353</v>
      </c>
      <c r="AX62" s="641">
        <f>IF(BQ62="","",BQ62*VLOOKUP("Abdc",IndexCalc[],3,FALSE))</f>
        <v>50</v>
      </c>
      <c r="AY62" s="638">
        <f>IF(BR62="","",BR62*VLOOKUP("Vhb",IndexCalc[],3,FALSE))</f>
        <v>31.787532567977909</v>
      </c>
      <c r="AZ62" s="647"/>
      <c r="BA62" s="648"/>
      <c r="BB62" s="652"/>
      <c r="BC62" s="647"/>
      <c r="BD62" s="712">
        <v>0.63278192281723022</v>
      </c>
      <c r="BE62" s="714">
        <v>0.35465872287750244</v>
      </c>
      <c r="BF62" s="651"/>
      <c r="BG62" s="652" t="s">
        <v>135</v>
      </c>
      <c r="BH62" s="702" t="s">
        <v>133</v>
      </c>
      <c r="BI62" s="652"/>
      <c r="BJ62" s="653"/>
      <c r="BK62" s="651">
        <v>3</v>
      </c>
      <c r="BL62" s="652">
        <v>4</v>
      </c>
      <c r="BM62" s="652">
        <v>2</v>
      </c>
      <c r="BN62" s="652">
        <v>4</v>
      </c>
      <c r="BO62" s="695">
        <v>1.0512464046478271</v>
      </c>
      <c r="BP62" s="696">
        <v>1.3203548192977905</v>
      </c>
      <c r="BQ62" s="656">
        <v>2</v>
      </c>
      <c r="BR62" s="696">
        <v>1.9072519540786743</v>
      </c>
      <c r="BS62" s="655">
        <v>2</v>
      </c>
      <c r="BT62" s="696">
        <v>1.2450426816940308</v>
      </c>
      <c r="BU62" s="655">
        <v>2</v>
      </c>
      <c r="BV62" s="697">
        <v>1.8212233781814575</v>
      </c>
    </row>
    <row r="63" spans="1:74" x14ac:dyDescent="0.25">
      <c r="A63" s="707" t="s">
        <v>489</v>
      </c>
      <c r="B63" s="662" t="s">
        <v>762</v>
      </c>
      <c r="C63" s="748" t="s">
        <v>225</v>
      </c>
      <c r="D63" s="662" t="s">
        <v>781</v>
      </c>
      <c r="E63" s="663">
        <f t="shared" si="31"/>
        <v>62</v>
      </c>
      <c r="F63" s="663">
        <f t="shared" si="32"/>
        <v>10</v>
      </c>
      <c r="G63" s="669">
        <f t="shared" si="33"/>
        <v>22.839159703308638</v>
      </c>
      <c r="H63" s="664" t="b">
        <f t="shared" si="34"/>
        <v>0</v>
      </c>
      <c r="I63" s="640">
        <f t="shared" si="35"/>
        <v>10000</v>
      </c>
      <c r="J63" s="640">
        <f t="shared" si="36"/>
        <v>10000</v>
      </c>
      <c r="K63" s="640">
        <f t="shared" si="37"/>
        <v>10000</v>
      </c>
      <c r="L63" s="640">
        <f t="shared" si="38"/>
        <v>10000</v>
      </c>
      <c r="M63" s="640">
        <f t="shared" si="39"/>
        <v>10000</v>
      </c>
      <c r="N63" s="640">
        <f t="shared" si="40"/>
        <v>10000</v>
      </c>
      <c r="O63" s="665" t="b">
        <f t="shared" si="41"/>
        <v>0</v>
      </c>
      <c r="P63" s="663">
        <f t="shared" si="42"/>
        <v>2</v>
      </c>
      <c r="Q63" s="663">
        <f t="shared" si="43"/>
        <v>8</v>
      </c>
      <c r="R63" s="666">
        <f t="shared" si="44"/>
        <v>35.07037996321047</v>
      </c>
      <c r="S63" s="667">
        <f t="shared" si="45"/>
        <v>1.1866359447004609</v>
      </c>
      <c r="T63" s="667">
        <f t="shared" si="46"/>
        <v>43.541315967837967</v>
      </c>
      <c r="U63" s="664">
        <f t="shared" si="47"/>
        <v>34.833052774270371</v>
      </c>
      <c r="V63" s="669" t="b">
        <f t="shared" si="48"/>
        <v>0</v>
      </c>
      <c r="W63" s="668">
        <f t="shared" si="49"/>
        <v>35.07037996321047</v>
      </c>
      <c r="X63" s="665" t="str">
        <f t="shared" si="50"/>
        <v/>
      </c>
      <c r="Y63" s="665" t="str">
        <f t="shared" si="51"/>
        <v/>
      </c>
      <c r="Z63" s="665" t="str">
        <f t="shared" si="52"/>
        <v/>
      </c>
      <c r="AA63" s="665" t="str">
        <f t="shared" si="53"/>
        <v/>
      </c>
      <c r="AB63" s="665">
        <f t="shared" si="54"/>
        <v>2.3732718894009217</v>
      </c>
      <c r="AC63" s="669">
        <f t="shared" si="55"/>
        <v>0</v>
      </c>
      <c r="AD63" s="667" t="str">
        <f t="shared" si="56"/>
        <v/>
      </c>
      <c r="AE63" s="667" t="str">
        <f t="shared" si="57"/>
        <v/>
      </c>
      <c r="AF63" s="667" t="str">
        <f t="shared" si="58"/>
        <v/>
      </c>
      <c r="AG63" s="667" t="str">
        <f t="shared" si="59"/>
        <v/>
      </c>
      <c r="AH63" s="667">
        <f t="shared" si="60"/>
        <v>0</v>
      </c>
      <c r="AI63" s="667">
        <f t="shared" si="61"/>
        <v>0</v>
      </c>
      <c r="AJ63" s="665">
        <f>IF(VLOOKUP(TRUE,$V$2:$AY$80,COUNTA($V$1:AR$1),FALSE)="",AR63,IF(AR63="","",(AR63/VLOOKUP(TRUE,$V$2:$AY$80,COUNTA($V$1:AR$1),FALSE))*100))</f>
        <v>25</v>
      </c>
      <c r="AK63" s="667">
        <f>IF(VLOOKUP(TRUE,$V$2:$AY$80,COUNTA($V$1:AS$1),FALSE)="",AS63,IF(AS63="","",(AS63/VLOOKUP(TRUE,$V$2:$AY$80,COUNTA($V$1:AS$1),FALSE))*100))</f>
        <v>51.319265365600586</v>
      </c>
      <c r="AL63" s="667">
        <f>IF(VLOOKUP(TRUE,$V$2:$AY$80,COUNTA($V$1:AT$1),FALSE)="",AT63,IF(AT63="","",(AT63/VLOOKUP(TRUE,$V$2:$AY$80,COUNTA($V$1:AT$1),FALSE))*100))</f>
        <v>34.136886596679688</v>
      </c>
      <c r="AM63" s="667">
        <f>IF(VLOOKUP(TRUE,$V$2:$AY$80,COUNTA($V$1:AU$1),FALSE)="",AU63,IF(AU63="","",(AU63/VLOOKUP(TRUE,$V$2:$AY$80,COUNTA($V$1:AU$1),FALSE))*100))</f>
        <v>52.560585737228394</v>
      </c>
      <c r="AN63" s="667">
        <f>IF(VLOOKUP(TRUE,$V$2:$AY$80,COUNTA($V$1:AV$1),FALSE)="",AV63,IF(AV63="","",(AV63/VLOOKUP(TRUE,$V$2:$AY$80,COUNTA($V$1:AV$1),FALSE))*100))</f>
        <v>68.532305955886841</v>
      </c>
      <c r="AO63" s="667">
        <f>IF(VLOOKUP(TRUE,$V$2:$AY$80,COUNTA($V$1:AW$1),FALSE)="",AW63,IF(AW63="","",(AW63/VLOOKUP(TRUE,$V$2:$AY$80,COUNTA($V$1:AW$1),FALSE))*100))</f>
        <v>58.129417896270766</v>
      </c>
      <c r="AP63" s="667">
        <f>IF(VLOOKUP(TRUE,$V$2:$AY$80,COUNTA($V$1:AX$1),FALSE)="",AX63,IF(AX63="","",(AX63/VLOOKUP(TRUE,$V$2:$AY$80,COUNTA($V$1:AX$1),FALSE))*100))</f>
        <v>27.596840262413025</v>
      </c>
      <c r="AQ63" s="669">
        <f>IF(VLOOKUP(TRUE,$V$2:$AY$80,COUNTA($V$1:AY$1),FALSE)="",AY63,IF(AY63="","",(AY63/VLOOKUP(TRUE,$V$2:$AY$80,COUNTA($V$1:AY$1),FALSE))*100))</f>
        <v>31.055225928624473</v>
      </c>
      <c r="AR63" s="665">
        <f>IF(BS63="","",BS63*VLOOKUP("UQ",IndexCalc[],3,FALSE))</f>
        <v>25</v>
      </c>
      <c r="AS63" s="667">
        <f>IF(BT63="","",BT63*VLOOKUP("Fneg",IndexCalc[],3,FALSE))</f>
        <v>51.319265365600586</v>
      </c>
      <c r="AT63" s="667">
        <f>IF(BU63="","",BU63*VLOOKUP("ABS",IndexCalc[],3,FALSE))</f>
        <v>34.136886596679688</v>
      </c>
      <c r="AU63" s="667">
        <f>IF(BV63="","",BV63*VLOOKUP("Cnrs",IndexCalc[],3,FALSE))</f>
        <v>52.560585737228394</v>
      </c>
      <c r="AV63" s="667">
        <f>IF(BO63="","",BO63*VLOOKUP("HEC",IndexCalc[],3,FALSE))</f>
        <v>68.532305955886841</v>
      </c>
      <c r="AW63" s="667">
        <f>IF(BP63="","",BP63*VLOOKUP("Aeres",IndexCalc[],3,FALSE))</f>
        <v>58.129417896270759</v>
      </c>
      <c r="AX63" s="667">
        <f>IF(BQ63="","",BQ63*VLOOKUP("Abdc",IndexCalc[],3,FALSE))</f>
        <v>27.596840262413025</v>
      </c>
      <c r="AY63" s="669">
        <f>IF(BR63="","",BR63*VLOOKUP("Vhb",IndexCalc[],3,FALSE))</f>
        <v>31.055225928624473</v>
      </c>
      <c r="AZ63" s="670"/>
      <c r="BA63" s="671"/>
      <c r="BB63" s="672"/>
      <c r="BC63" s="670"/>
      <c r="BD63" s="670">
        <v>0.10299999999999999</v>
      </c>
      <c r="BE63" s="673">
        <v>0</v>
      </c>
      <c r="BF63" s="674"/>
      <c r="BG63" s="672"/>
      <c r="BH63" s="672"/>
      <c r="BI63" s="672"/>
      <c r="BJ63" s="675"/>
      <c r="BK63" s="674">
        <v>4</v>
      </c>
      <c r="BL63" s="672"/>
      <c r="BM63" s="672"/>
      <c r="BN63" s="672"/>
      <c r="BO63" s="717">
        <v>2.7412922382354736</v>
      </c>
      <c r="BP63" s="718">
        <v>1.7438825368881226</v>
      </c>
      <c r="BQ63" s="718">
        <v>1.103873610496521</v>
      </c>
      <c r="BR63" s="718">
        <v>1.8633135557174683</v>
      </c>
      <c r="BS63" s="677">
        <v>1</v>
      </c>
      <c r="BT63" s="718">
        <v>2.0527706146240234</v>
      </c>
      <c r="BU63" s="718">
        <v>1.7068443298339844</v>
      </c>
      <c r="BV63" s="719">
        <v>2.1024234294891357</v>
      </c>
    </row>
    <row r="64" spans="1:74" s="721" customFormat="1" x14ac:dyDescent="0.25">
      <c r="A64" s="720" t="s">
        <v>486</v>
      </c>
      <c r="B64" s="635" t="s">
        <v>759</v>
      </c>
      <c r="C64" s="715" t="s">
        <v>222</v>
      </c>
      <c r="D64" s="635" t="s">
        <v>781</v>
      </c>
      <c r="E64" s="637">
        <f t="shared" si="31"/>
        <v>63</v>
      </c>
      <c r="F64" s="637">
        <f t="shared" si="32"/>
        <v>10</v>
      </c>
      <c r="G64" s="638">
        <f t="shared" si="33"/>
        <v>16.743065600682797</v>
      </c>
      <c r="H64" s="639" t="b">
        <f t="shared" si="34"/>
        <v>0</v>
      </c>
      <c r="I64" s="640">
        <f t="shared" si="35"/>
        <v>10000</v>
      </c>
      <c r="J64" s="640">
        <f t="shared" si="36"/>
        <v>10000</v>
      </c>
      <c r="K64" s="640">
        <f t="shared" si="37"/>
        <v>10000</v>
      </c>
      <c r="L64" s="640">
        <f t="shared" si="38"/>
        <v>10000</v>
      </c>
      <c r="M64" s="640">
        <f t="shared" si="39"/>
        <v>10000</v>
      </c>
      <c r="N64" s="640">
        <f t="shared" si="40"/>
        <v>10000</v>
      </c>
      <c r="O64" s="639" t="b">
        <f t="shared" si="41"/>
        <v>0</v>
      </c>
      <c r="P64" s="637">
        <f t="shared" si="42"/>
        <v>2</v>
      </c>
      <c r="Q64" s="637">
        <f t="shared" si="43"/>
        <v>8</v>
      </c>
      <c r="R64" s="642">
        <f t="shared" si="44"/>
        <v>35.012673730839381</v>
      </c>
      <c r="S64" s="644">
        <f t="shared" si="45"/>
        <v>41.74712933693872</v>
      </c>
      <c r="T64" s="638">
        <f t="shared" si="46"/>
        <v>33.329059829314552</v>
      </c>
      <c r="U64" s="641">
        <f t="shared" si="47"/>
        <v>36.653247863451639</v>
      </c>
      <c r="V64" s="641" t="b">
        <f t="shared" si="48"/>
        <v>0</v>
      </c>
      <c r="W64" s="643">
        <f t="shared" si="49"/>
        <v>35.012673730839381</v>
      </c>
      <c r="X64" s="644" t="str">
        <f t="shared" si="50"/>
        <v/>
      </c>
      <c r="Y64" s="641" t="str">
        <f t="shared" si="51"/>
        <v/>
      </c>
      <c r="Z64" s="641">
        <f t="shared" si="52"/>
        <v>69.230769230769226</v>
      </c>
      <c r="AA64" s="641" t="str">
        <f t="shared" si="53"/>
        <v/>
      </c>
      <c r="AB64" s="641">
        <f t="shared" si="54"/>
        <v>14.124423963133642</v>
      </c>
      <c r="AC64" s="638">
        <f t="shared" si="55"/>
        <v>69.369834710743802</v>
      </c>
      <c r="AD64" s="641" t="str">
        <f t="shared" si="56"/>
        <v/>
      </c>
      <c r="AE64" s="641" t="str">
        <f t="shared" si="57"/>
        <v/>
      </c>
      <c r="AF64" s="641">
        <f t="shared" si="58"/>
        <v>41.099999999999994</v>
      </c>
      <c r="AG64" s="641" t="str">
        <f t="shared" si="59"/>
        <v/>
      </c>
      <c r="AH64" s="641">
        <f t="shared" si="60"/>
        <v>37.1</v>
      </c>
      <c r="AI64" s="641">
        <f t="shared" si="61"/>
        <v>62.8</v>
      </c>
      <c r="AJ64" s="644">
        <f>IF(VLOOKUP(TRUE,$V$2:$AY$80,COUNTA($V$1:AR$1),FALSE)="",AR64,IF(AR64="","",(AR64/VLOOKUP(TRUE,$V$2:$AY$80,COUNTA($V$1:AR$1),FALSE))*100))</f>
        <v>50</v>
      </c>
      <c r="AK64" s="641">
        <f>IF(VLOOKUP(TRUE,$V$2:$AY$80,COUNTA($V$1:AS$1),FALSE)="",AS64,IF(AS64="","",(AS64/VLOOKUP(TRUE,$V$2:$AY$80,COUNTA($V$1:AS$1),FALSE))*100))</f>
        <v>25</v>
      </c>
      <c r="AL64" s="641">
        <f>IF(VLOOKUP(TRUE,$V$2:$AY$80,COUNTA($V$1:AT$1),FALSE)="",AT64,IF(AT64="","",(AT64/VLOOKUP(TRUE,$V$2:$AY$80,COUNTA($V$1:AT$1),FALSE))*100))</f>
        <v>20</v>
      </c>
      <c r="AM64" s="641">
        <f>IF(VLOOKUP(TRUE,$V$2:$AY$80,COUNTA($V$1:AU$1),FALSE)="",AU64,IF(AU64="","",(AU64/VLOOKUP(TRUE,$V$2:$AY$80,COUNTA($V$1:AU$1),FALSE))*100))</f>
        <v>25</v>
      </c>
      <c r="AN64" s="641">
        <f>IF(VLOOKUP(TRUE,$V$2:$AY$80,COUNTA($V$1:AV$1),FALSE)="",AV64,IF(AV64="","",(AV64/VLOOKUP(TRUE,$V$2:$AY$80,COUNTA($V$1:AV$1),FALSE))*100))</f>
        <v>29.965811967849731</v>
      </c>
      <c r="AO64" s="641">
        <f>IF(VLOOKUP(TRUE,$V$2:$AY$80,COUNTA($V$1:AW$1),FALSE)="",AW64,IF(AW64="","",(AW64/VLOOKUP(TRUE,$V$2:$AY$80,COUNTA($V$1:AW$1),FALSE))*100))</f>
        <v>33.333333333333336</v>
      </c>
      <c r="AP64" s="641">
        <f>IF(VLOOKUP(TRUE,$V$2:$AY$80,COUNTA($V$1:AX$1),FALSE)="",AX64,IF(AX64="","",(AX64/VLOOKUP(TRUE,$V$2:$AY$80,COUNTA($V$1:AX$1),FALSE))*100))</f>
        <v>50</v>
      </c>
      <c r="AQ64" s="638">
        <f>IF(VLOOKUP(TRUE,$V$2:$AY$80,COUNTA($V$1:AY$1),FALSE)="",AY64,IF(AY64="","",(AY64/VLOOKUP(TRUE,$V$2:$AY$80,COUNTA($V$1:AY$1),FALSE))*100))</f>
        <v>33.333333333333336</v>
      </c>
      <c r="AR64" s="644">
        <f>IF(BS64="","",BS64*VLOOKUP("UQ",IndexCalc[],3,FALSE))</f>
        <v>50</v>
      </c>
      <c r="AS64" s="641">
        <f>IF(BT64="","",BT64*VLOOKUP("Fneg",IndexCalc[],3,FALSE))</f>
        <v>25</v>
      </c>
      <c r="AT64" s="641">
        <f>IF(BU64="","",BU64*VLOOKUP("ABS",IndexCalc[],3,FALSE))</f>
        <v>20</v>
      </c>
      <c r="AU64" s="641">
        <f>IF(BV64="","",BV64*VLOOKUP("Cnrs",IndexCalc[],3,FALSE))</f>
        <v>25</v>
      </c>
      <c r="AV64" s="641">
        <f>IF(BO64="","",BO64*VLOOKUP("HEC",IndexCalc[],3,FALSE))</f>
        <v>29.965811967849731</v>
      </c>
      <c r="AW64" s="641">
        <f>IF(BP64="","",BP64*VLOOKUP("Aeres",IndexCalc[],3,FALSE))</f>
        <v>33.333333333333336</v>
      </c>
      <c r="AX64" s="641">
        <f>IF(BQ64="","",BQ64*VLOOKUP("Abdc",IndexCalc[],3,FALSE))</f>
        <v>50</v>
      </c>
      <c r="AY64" s="638">
        <f>IF(BR64="","",BR64*VLOOKUP("Vhb",IndexCalc[],3,FALSE))</f>
        <v>33.333333333333336</v>
      </c>
      <c r="AZ64" s="647"/>
      <c r="BA64" s="648"/>
      <c r="BB64" s="652">
        <v>27</v>
      </c>
      <c r="BC64" s="647"/>
      <c r="BD64" s="647">
        <v>0.61299999999999999</v>
      </c>
      <c r="BE64" s="650">
        <v>1.343</v>
      </c>
      <c r="BF64" s="651"/>
      <c r="BG64" s="652" t="s">
        <v>135</v>
      </c>
      <c r="BH64" s="652" t="s">
        <v>133</v>
      </c>
      <c r="BI64" s="652" t="s">
        <v>362</v>
      </c>
      <c r="BJ64" s="653"/>
      <c r="BK64" s="651">
        <v>3</v>
      </c>
      <c r="BL64" s="652">
        <v>4</v>
      </c>
      <c r="BM64" s="652">
        <v>1</v>
      </c>
      <c r="BN64" s="652">
        <v>4</v>
      </c>
      <c r="BO64" s="695">
        <v>1.1986324787139893</v>
      </c>
      <c r="BP64" s="655">
        <v>1</v>
      </c>
      <c r="BQ64" s="656">
        <v>2</v>
      </c>
      <c r="BR64" s="655">
        <v>2</v>
      </c>
      <c r="BS64" s="655">
        <v>2</v>
      </c>
      <c r="BT64" s="655">
        <v>1</v>
      </c>
      <c r="BU64" s="655">
        <v>1</v>
      </c>
      <c r="BV64" s="657">
        <v>1</v>
      </c>
    </row>
    <row r="65" spans="1:74" s="721" customFormat="1" x14ac:dyDescent="0.25">
      <c r="A65" s="720" t="s">
        <v>504</v>
      </c>
      <c r="B65" s="635" t="s">
        <v>776</v>
      </c>
      <c r="C65" s="698" t="s">
        <v>248</v>
      </c>
      <c r="D65" s="635" t="s">
        <v>781</v>
      </c>
      <c r="E65" s="637">
        <f t="shared" si="31"/>
        <v>64</v>
      </c>
      <c r="F65" s="637">
        <f t="shared" si="32"/>
        <v>10</v>
      </c>
      <c r="G65" s="638">
        <f t="shared" si="33"/>
        <v>12.457973484585061</v>
      </c>
      <c r="H65" s="639" t="b">
        <f t="shared" si="34"/>
        <v>0</v>
      </c>
      <c r="I65" s="640">
        <f t="shared" si="35"/>
        <v>10000</v>
      </c>
      <c r="J65" s="640">
        <f t="shared" si="36"/>
        <v>10000</v>
      </c>
      <c r="K65" s="640">
        <f t="shared" si="37"/>
        <v>10000</v>
      </c>
      <c r="L65" s="640">
        <f t="shared" si="38"/>
        <v>10000</v>
      </c>
      <c r="M65" s="640">
        <f t="shared" si="39"/>
        <v>10000</v>
      </c>
      <c r="N65" s="640">
        <f t="shared" si="40"/>
        <v>10000</v>
      </c>
      <c r="O65" s="639" t="b">
        <f t="shared" si="41"/>
        <v>0</v>
      </c>
      <c r="P65" s="637">
        <f t="shared" si="42"/>
        <v>2</v>
      </c>
      <c r="Q65" s="637">
        <f t="shared" si="43"/>
        <v>8</v>
      </c>
      <c r="R65" s="642">
        <f t="shared" si="44"/>
        <v>34.465174603904273</v>
      </c>
      <c r="S65" s="644">
        <f t="shared" si="45"/>
        <v>31.138410709525083</v>
      </c>
      <c r="T65" s="638">
        <f t="shared" si="46"/>
        <v>35.296865577499076</v>
      </c>
      <c r="U65" s="641">
        <f t="shared" si="47"/>
        <v>36.177492461999258</v>
      </c>
      <c r="V65" s="641" t="b">
        <f t="shared" si="48"/>
        <v>0</v>
      </c>
      <c r="W65" s="643">
        <f t="shared" si="49"/>
        <v>34.465174603904273</v>
      </c>
      <c r="X65" s="644" t="str">
        <f t="shared" si="50"/>
        <v/>
      </c>
      <c r="Y65" s="641" t="str">
        <f t="shared" si="51"/>
        <v/>
      </c>
      <c r="Z65" s="641">
        <f t="shared" si="52"/>
        <v>51.282051282051277</v>
      </c>
      <c r="AA65" s="641" t="str">
        <f t="shared" si="53"/>
        <v/>
      </c>
      <c r="AB65" s="641">
        <f t="shared" si="54"/>
        <v>14.23963133640553</v>
      </c>
      <c r="AC65" s="638">
        <f t="shared" si="55"/>
        <v>48.037190082644635</v>
      </c>
      <c r="AD65" s="641" t="str">
        <f t="shared" si="56"/>
        <v/>
      </c>
      <c r="AE65" s="641" t="str">
        <f t="shared" si="57"/>
        <v/>
      </c>
      <c r="AF65" s="641">
        <f t="shared" si="58"/>
        <v>13.700000000000001</v>
      </c>
      <c r="AG65" s="641" t="str">
        <f t="shared" si="59"/>
        <v/>
      </c>
      <c r="AH65" s="641">
        <f t="shared" si="60"/>
        <v>39.700000000000003</v>
      </c>
      <c r="AI65" s="641">
        <f t="shared" si="61"/>
        <v>39.700000000000003</v>
      </c>
      <c r="AJ65" s="644">
        <f>IF(VLOOKUP(TRUE,$V$2:$AY$80,COUNTA($V$1:AR$1),FALSE)="",AR65,IF(AR65="","",(AR65/VLOOKUP(TRUE,$V$2:$AY$80,COUNTA($V$1:AR$1),FALSE))*100))</f>
        <v>50</v>
      </c>
      <c r="AK65" s="641">
        <f>IF(VLOOKUP(TRUE,$V$2:$AY$80,COUNTA($V$1:AS$1),FALSE)="",AS65,IF(AS65="","",(AS65/VLOOKUP(TRUE,$V$2:$AY$80,COUNTA($V$1:AS$1),FALSE))*100))</f>
        <v>28.593787550926208</v>
      </c>
      <c r="AL65" s="641">
        <f>IF(VLOOKUP(TRUE,$V$2:$AY$80,COUNTA($V$1:AT$1),FALSE)="",AT65,IF(AT65="","",(AT65/VLOOKUP(TRUE,$V$2:$AY$80,COUNTA($V$1:AT$1),FALSE))*100))</f>
        <v>20</v>
      </c>
      <c r="AM65" s="641">
        <f>IF(VLOOKUP(TRUE,$V$2:$AY$80,COUNTA($V$1:AU$1),FALSE)="",AU65,IF(AU65="","",(AU65/VLOOKUP(TRUE,$V$2:$AY$80,COUNTA($V$1:AU$1),FALSE))*100))</f>
        <v>26.722031831741333</v>
      </c>
      <c r="AN65" s="641">
        <f>IF(VLOOKUP(TRUE,$V$2:$AY$80,COUNTA($V$1:AV$1),FALSE)="",AV65,IF(AV65="","",(AV65/VLOOKUP(TRUE,$V$2:$AY$80,COUNTA($V$1:AV$1),FALSE))*100))</f>
        <v>37.920349836349487</v>
      </c>
      <c r="AO65" s="641">
        <f>IF(VLOOKUP(TRUE,$V$2:$AY$80,COUNTA($V$1:AW$1),FALSE)="",AW65,IF(AW65="","",(AW65/VLOOKUP(TRUE,$V$2:$AY$80,COUNTA($V$1:AW$1),FALSE))*100))</f>
        <v>36.188860734303795</v>
      </c>
      <c r="AP65" s="641">
        <f>IF(VLOOKUP(TRUE,$V$2:$AY$80,COUNTA($V$1:AX$1),FALSE)="",AX65,IF(AX65="","",(AX65/VLOOKUP(TRUE,$V$2:$AY$80,COUNTA($V$1:AX$1),FALSE))*100))</f>
        <v>50</v>
      </c>
      <c r="AQ65" s="638">
        <f>IF(VLOOKUP(TRUE,$V$2:$AY$80,COUNTA($V$1:AY$1),FALSE)="",AY65,IF(AY65="","",(AY65/VLOOKUP(TRUE,$V$2:$AY$80,COUNTA($V$1:AY$1),FALSE))*100))</f>
        <v>32.949894666671753</v>
      </c>
      <c r="AR65" s="644">
        <f>IF(BS65="","",BS65*VLOOKUP("UQ",IndexCalc[],3,FALSE))</f>
        <v>50</v>
      </c>
      <c r="AS65" s="641">
        <f>IF(BT65="","",BT65*VLOOKUP("Fneg",IndexCalc[],3,FALSE))</f>
        <v>28.593787550926208</v>
      </c>
      <c r="AT65" s="641">
        <f>IF(BU65="","",BU65*VLOOKUP("ABS",IndexCalc[],3,FALSE))</f>
        <v>20</v>
      </c>
      <c r="AU65" s="641">
        <f>IF(BV65="","",BV65*VLOOKUP("Cnrs",IndexCalc[],3,FALSE))</f>
        <v>26.722031831741333</v>
      </c>
      <c r="AV65" s="641">
        <f>IF(BO65="","",BO65*VLOOKUP("HEC",IndexCalc[],3,FALSE))</f>
        <v>37.920349836349487</v>
      </c>
      <c r="AW65" s="641">
        <f>IF(BP65="","",BP65*VLOOKUP("Aeres",IndexCalc[],3,FALSE))</f>
        <v>36.188860734303795</v>
      </c>
      <c r="AX65" s="641">
        <f>IF(BQ65="","",BQ65*VLOOKUP("Abdc",IndexCalc[],3,FALSE))</f>
        <v>50</v>
      </c>
      <c r="AY65" s="638">
        <f>IF(BR65="","",BR65*VLOOKUP("Vhb",IndexCalc[],3,FALSE))</f>
        <v>32.949894666671753</v>
      </c>
      <c r="AZ65" s="647"/>
      <c r="BA65" s="648"/>
      <c r="BB65" s="652">
        <v>20</v>
      </c>
      <c r="BC65" s="647"/>
      <c r="BD65" s="647">
        <v>0.61799999999999999</v>
      </c>
      <c r="BE65" s="650">
        <v>0.93</v>
      </c>
      <c r="BF65" s="651"/>
      <c r="BG65" s="652"/>
      <c r="BH65" s="652" t="s">
        <v>133</v>
      </c>
      <c r="BI65" s="652"/>
      <c r="BJ65" s="653"/>
      <c r="BK65" s="651">
        <v>3</v>
      </c>
      <c r="BL65" s="652"/>
      <c r="BM65" s="652">
        <v>1</v>
      </c>
      <c r="BN65" s="652"/>
      <c r="BO65" s="695">
        <v>1.5168139934539795</v>
      </c>
      <c r="BP65" s="696">
        <v>1.0856658220291138</v>
      </c>
      <c r="BQ65" s="656">
        <v>2</v>
      </c>
      <c r="BR65" s="696">
        <v>1.9769936800003052</v>
      </c>
      <c r="BS65" s="655">
        <v>2</v>
      </c>
      <c r="BT65" s="696">
        <v>1.1437515020370483</v>
      </c>
      <c r="BU65" s="696">
        <v>1</v>
      </c>
      <c r="BV65" s="697">
        <v>1.0688812732696533</v>
      </c>
    </row>
    <row r="66" spans="1:74" s="721" customFormat="1" x14ac:dyDescent="0.25">
      <c r="A66" s="720" t="s">
        <v>1395</v>
      </c>
      <c r="B66" s="635"/>
      <c r="C66" s="693" t="s">
        <v>1018</v>
      </c>
      <c r="D66" s="635" t="s">
        <v>781</v>
      </c>
      <c r="E66" s="652">
        <f t="shared" ref="E66:E80" si="62">IF(R66=0,"",RANK($R66,$R$2:$R$80,0))</f>
        <v>65</v>
      </c>
      <c r="F66" s="637">
        <f t="shared" ref="F66:F80" si="63">COUNT($AH66:$AI66,$AR66:$AY66)</f>
        <v>10</v>
      </c>
      <c r="G66" s="638">
        <f t="shared" ref="G66:G80" si="64">IF($F66&lt;=1,"",STDEV($AB66:$AC66,$AJ66:$AQ66))</f>
        <v>12.889340934667937</v>
      </c>
      <c r="H66" s="639" t="b">
        <f t="shared" ref="H66:H80" si="65">IF($Q66=0,FALSE,IF(OR($V66=TRUE,AVERAGE($AJ66:$AQ66)=100),TRUE,FALSE))</f>
        <v>0</v>
      </c>
      <c r="I66" s="640">
        <f t="shared" ref="I66:I80" si="66">IF($H66=TRUE,IF(ISBLANK(AZ66),10000,AZ66),10000)</f>
        <v>10000</v>
      </c>
      <c r="J66" s="640">
        <f t="shared" ref="J66:J80" si="67">IF($H66=TRUE,IF(ISBLANK(BA66),10000,BA66),10000)</f>
        <v>10000</v>
      </c>
      <c r="K66" s="640">
        <f t="shared" ref="K66:K80" si="68">IF($H66=TRUE,IF(ISBLANK(BB66),10000,BB66),10000)</f>
        <v>10000</v>
      </c>
      <c r="L66" s="640">
        <f t="shared" ref="L66:L80" si="69">IF($H66=TRUE,IF(ISBLANK(BC66),10000,BC66),10000)</f>
        <v>10000</v>
      </c>
      <c r="M66" s="640">
        <f t="shared" ref="M66:M80" si="70">IF($H66=TRUE,IF(ISBLANK(BD66),10000,BD66),10000)</f>
        <v>10000</v>
      </c>
      <c r="N66" s="640">
        <f t="shared" ref="N66:N80" si="71">IF($H66=TRUE,IF(ISBLANK(BE66),10000,BE66),10000)</f>
        <v>10000</v>
      </c>
      <c r="O66" s="639" t="b">
        <f t="shared" ref="O66:O80" si="72">$V66</f>
        <v>0</v>
      </c>
      <c r="P66" s="637">
        <f t="shared" ref="P66:P80" si="73">COUNT($AH66:$AI66)</f>
        <v>2</v>
      </c>
      <c r="Q66" s="637">
        <f t="shared" ref="Q66:Q80" si="74">COUNT($AR66:$AY66)</f>
        <v>8</v>
      </c>
      <c r="R66" s="642">
        <f t="shared" ref="R66:R80" si="75">IF($F66=0,0,AVERAGE($AB66:$AC66,$AR66:$AY66))</f>
        <v>34.391126486870881</v>
      </c>
      <c r="S66" s="644">
        <f t="shared" ref="S66:S80" si="76">IF($P66=0,0,(AVERAGE($AB66:$AC66)))</f>
        <v>30.053937997486386</v>
      </c>
      <c r="T66" s="638">
        <f t="shared" ref="T66:T80" si="77">IF($Q66=0,0,(AVERAGE($AR66:$AY66)))</f>
        <v>35.47542360921701</v>
      </c>
      <c r="U66" s="641">
        <f t="shared" ref="U66:U80" si="78">IF(F66=0,"",(AVERAGE($AH66:$AI66,$AR66:$AY66)))</f>
        <v>35.300338887373599</v>
      </c>
      <c r="V66" s="641" t="b">
        <f t="shared" ref="V66:V80" si="79">IF($Q66=0,FALSE,IF(OR(MAX($U$2:$U$28)=$U66,LARGE($U$2:$U$28,2)=$U66),TRUE,FALSE))</f>
        <v>0</v>
      </c>
      <c r="W66" s="643">
        <f t="shared" ref="W66:W80" si="80">IF($F66=0,0,AVERAGE($AB66:$AC66,$AJ66:$AQ66))</f>
        <v>34.391126486870881</v>
      </c>
      <c r="X66" s="651" t="str">
        <f t="shared" ref="X66:X80" si="81">IF(AZ66="","",IF(((AZ66/MIN(I$2:I$80))*100)&gt;=100,100,(AZ66/MIN(I$2:I$80))*100))</f>
        <v/>
      </c>
      <c r="Y66" s="652" t="str">
        <f t="shared" ref="Y66:Y80" si="82">IF(BA66="","",IF(((BA66/MIN(J$2:J$80))*100)&gt;=100,100,(BA66/MIN(J$2:J$80))*100))</f>
        <v/>
      </c>
      <c r="Z66" s="652" t="str">
        <f t="shared" ref="Z66:Z80" si="83">IF(BB66="","",IF(((BB66/MIN(K$2:K$80))*100)&gt;=100,100,(BB66/MIN(K$2:K$80))*100))</f>
        <v/>
      </c>
      <c r="AA66" s="652" t="str">
        <f t="shared" ref="AA66:AA80" si="84">IF(BC66="","",IF(((BC66/MIN(L$2:L$80))*100)&gt;=100,100,(BC66/MIN(L$2:L$80))*100))</f>
        <v/>
      </c>
      <c r="AB66" s="648">
        <f t="shared" ref="AB66:AB80" si="85">IF(BD66="","",IF(((BD66/MIN(M$2:M$80))*100)&gt;=100,100,(BD66/MIN(M$2:M$80))*100))</f>
        <v>11.244239631336406</v>
      </c>
      <c r="AC66" s="694">
        <f t="shared" ref="AC66:AC80" si="86">IF(BE66="","",IF(((BE66/MIN(N$2:N$80))*100)&gt;=100,100,(BE66/MIN(N$2:N$80))*100))</f>
        <v>48.863636363636367</v>
      </c>
      <c r="AD66" s="652" t="str">
        <f t="shared" ref="AD66:AD80" si="87">IF(ISBLANK(AZ66),"",PERCENTRANK(AZ$2:AZ$80,AZ66,)*100)</f>
        <v/>
      </c>
      <c r="AE66" s="652" t="str">
        <f t="shared" ref="AE66:AE80" si="88">IF(ISBLANK(BA66),"",PERCENTRANK(BA$2:BA$80,BA66,)*100)</f>
        <v/>
      </c>
      <c r="AF66" s="652" t="str">
        <f t="shared" ref="AF66:AF80" si="89">IF(ISBLANK(BB66),"",PERCENTRANK(BB$2:BB$80,BB66,)*100)</f>
        <v/>
      </c>
      <c r="AG66" s="652" t="str">
        <f t="shared" ref="AG66:AG80" si="90">IF(ISBLANK(BC66),"",PERCENTRANK(BC$2:BC$80,BC66,)*100)</f>
        <v/>
      </c>
      <c r="AH66" s="652">
        <f t="shared" ref="AH66:AH80" si="91">IF(ISBLANK(BD66),"",PERCENTRANK(BD$2:BD$80,BD66,)*100)</f>
        <v>26.900000000000002</v>
      </c>
      <c r="AI66" s="652">
        <f t="shared" ref="AI66:AI80" si="92">IF(ISBLANK(BE66),"",PERCENTRANK(BE$2:BE$80,BE66,)*100)</f>
        <v>42.3</v>
      </c>
      <c r="AJ66" s="651">
        <f>IF(VLOOKUP(TRUE,$V$2:$AY$80,COUNTA($V$1:AR$1),FALSE)="",AR66,IF(AR66="","",(AR66/VLOOKUP(TRUE,$V$2:$AY$80,COUNTA($V$1:AR$1),FALSE))*100))</f>
        <v>50</v>
      </c>
      <c r="AK66" s="652">
        <f>IF(VLOOKUP(TRUE,$V$2:$AY$80,COUNTA($V$1:AS$1),FALSE)="",AS66,IF(AS66="","",(AS66/VLOOKUP(TRUE,$V$2:$AY$80,COUNTA($V$1:AS$1),FALSE))*100))</f>
        <v>25</v>
      </c>
      <c r="AL66" s="652">
        <f>IF(VLOOKUP(TRUE,$V$2:$AY$80,COUNTA($V$1:AT$1),FALSE)="",AT66,IF(AT66="","",(AT66/VLOOKUP(TRUE,$V$2:$AY$80,COUNTA($V$1:AT$1),FALSE))*100))</f>
        <v>40</v>
      </c>
      <c r="AM66" s="652">
        <f>IF(VLOOKUP(TRUE,$V$2:$AY$80,COUNTA($V$1:AU$1),FALSE)="",AU66,IF(AU66="","",(AU66/VLOOKUP(TRUE,$V$2:$AY$80,COUNTA($V$1:AU$1),FALSE))*100))</f>
        <v>25</v>
      </c>
      <c r="AN66" s="652">
        <f>IF(VLOOKUP(TRUE,$V$2:$AY$80,COUNTA($V$1:AV$1),FALSE)="",AV66,IF(AV66="","",(AV66/VLOOKUP(TRUE,$V$2:$AY$80,COUNTA($V$1:AV$1),FALSE))*100))</f>
        <v>27.136722207069397</v>
      </c>
      <c r="AO66" s="652">
        <f>IF(VLOOKUP(TRUE,$V$2:$AY$80,COUNTA($V$1:AW$1),FALSE)="",AW66,IF(AW66="","",(AW66/VLOOKUP(TRUE,$V$2:$AY$80,COUNTA($V$1:AW$1),FALSE))*100))</f>
        <v>33.333333333333336</v>
      </c>
      <c r="AP66" s="652">
        <f>IF(VLOOKUP(TRUE,$V$2:$AY$80,COUNTA($V$1:AX$1),FALSE)="",AX66,IF(AX66="","",(AX66/VLOOKUP(TRUE,$V$2:$AY$80,COUNTA($V$1:AX$1),FALSE))*100))</f>
        <v>50</v>
      </c>
      <c r="AQ66" s="653">
        <f>IF(VLOOKUP(TRUE,$V$2:$AY$80,COUNTA($V$1:AY$1),FALSE)="",AY66,IF(AY66="","",(AY66/VLOOKUP(TRUE,$V$2:$AY$80,COUNTA($V$1:AY$1),FALSE))*100))</f>
        <v>33.333333333333336</v>
      </c>
      <c r="AR66" s="644">
        <f>IF(BS66="","",BS66*VLOOKUP("UQ",IndexCalc[],3,FALSE))</f>
        <v>50</v>
      </c>
      <c r="AS66" s="641">
        <f>IF(BT66="","",BT66*VLOOKUP("Fneg",IndexCalc[],3,FALSE))</f>
        <v>25</v>
      </c>
      <c r="AT66" s="641">
        <f>IF(BU66="","",BU66*VLOOKUP("ABS",IndexCalc[],3,FALSE))</f>
        <v>40</v>
      </c>
      <c r="AU66" s="641">
        <f>IF(BV66="","",BV66*VLOOKUP("Cnrs",IndexCalc[],3,FALSE))</f>
        <v>25</v>
      </c>
      <c r="AV66" s="641">
        <f>IF(BO66="","",BO66*VLOOKUP("HEC",IndexCalc[],3,FALSE))</f>
        <v>27.136722207069397</v>
      </c>
      <c r="AW66" s="641">
        <f>IF(BP66="","",BP66*VLOOKUP("Aeres",IndexCalc[],3,FALSE))</f>
        <v>33.333333333333336</v>
      </c>
      <c r="AX66" s="641">
        <f>IF(BQ66="","",BQ66*VLOOKUP("Abdc",IndexCalc[],3,FALSE))</f>
        <v>50</v>
      </c>
      <c r="AY66" s="638">
        <f>IF(BR66="","",BR66*VLOOKUP("Vhb",IndexCalc[],3,FALSE))</f>
        <v>33.333333333333336</v>
      </c>
      <c r="AZ66" s="652"/>
      <c r="BA66" s="652"/>
      <c r="BB66" s="652"/>
      <c r="BC66" s="652"/>
      <c r="BD66" s="652">
        <v>0.48799999999999999</v>
      </c>
      <c r="BE66" s="653">
        <v>0.94599999999999995</v>
      </c>
      <c r="BF66" s="651"/>
      <c r="BG66" s="652" t="s">
        <v>135</v>
      </c>
      <c r="BH66" s="652" t="s">
        <v>133</v>
      </c>
      <c r="BI66" s="652" t="s">
        <v>135</v>
      </c>
      <c r="BJ66" s="653"/>
      <c r="BK66" s="651">
        <v>3</v>
      </c>
      <c r="BL66" s="652">
        <v>4</v>
      </c>
      <c r="BM66" s="652">
        <v>2</v>
      </c>
      <c r="BN66" s="652">
        <v>4</v>
      </c>
      <c r="BO66" s="695">
        <v>1.0854688882827759</v>
      </c>
      <c r="BP66" s="655">
        <v>1</v>
      </c>
      <c r="BQ66" s="656">
        <v>2</v>
      </c>
      <c r="BR66" s="655">
        <v>2</v>
      </c>
      <c r="BS66" s="655">
        <v>2</v>
      </c>
      <c r="BT66" s="655">
        <v>1</v>
      </c>
      <c r="BU66" s="655">
        <v>2</v>
      </c>
      <c r="BV66" s="657">
        <v>1</v>
      </c>
    </row>
    <row r="67" spans="1:74" s="721" customFormat="1" x14ac:dyDescent="0.25">
      <c r="A67" s="720" t="s">
        <v>488</v>
      </c>
      <c r="B67" s="635" t="s">
        <v>761</v>
      </c>
      <c r="C67" s="715" t="s">
        <v>224</v>
      </c>
      <c r="D67" s="635" t="s">
        <v>781</v>
      </c>
      <c r="E67" s="637">
        <f t="shared" si="62"/>
        <v>66</v>
      </c>
      <c r="F67" s="637">
        <f t="shared" si="63"/>
        <v>10</v>
      </c>
      <c r="G67" s="638">
        <f t="shared" si="64"/>
        <v>12.212109476894586</v>
      </c>
      <c r="H67" s="639" t="b">
        <f t="shared" si="65"/>
        <v>0</v>
      </c>
      <c r="I67" s="640">
        <f t="shared" si="66"/>
        <v>10000</v>
      </c>
      <c r="J67" s="640">
        <f t="shared" si="67"/>
        <v>10000</v>
      </c>
      <c r="K67" s="640">
        <f t="shared" si="68"/>
        <v>10000</v>
      </c>
      <c r="L67" s="640">
        <f t="shared" si="69"/>
        <v>10000</v>
      </c>
      <c r="M67" s="640">
        <f t="shared" si="70"/>
        <v>10000</v>
      </c>
      <c r="N67" s="640">
        <f t="shared" si="71"/>
        <v>10000</v>
      </c>
      <c r="O67" s="639" t="b">
        <f t="shared" si="72"/>
        <v>0</v>
      </c>
      <c r="P67" s="637">
        <f t="shared" si="73"/>
        <v>2</v>
      </c>
      <c r="Q67" s="637">
        <f t="shared" si="74"/>
        <v>8</v>
      </c>
      <c r="R67" s="642">
        <f t="shared" si="75"/>
        <v>33.694602074367467</v>
      </c>
      <c r="S67" s="644">
        <f t="shared" si="76"/>
        <v>27.639677038504018</v>
      </c>
      <c r="T67" s="638">
        <f t="shared" si="77"/>
        <v>35.208333333333336</v>
      </c>
      <c r="U67" s="641">
        <f t="shared" si="78"/>
        <v>34.696666666666665</v>
      </c>
      <c r="V67" s="641" t="b">
        <f t="shared" si="79"/>
        <v>0</v>
      </c>
      <c r="W67" s="643">
        <f t="shared" si="80"/>
        <v>33.694602074367467</v>
      </c>
      <c r="X67" s="644" t="str">
        <f t="shared" si="81"/>
        <v/>
      </c>
      <c r="Y67" s="641" t="str">
        <f t="shared" si="82"/>
        <v/>
      </c>
      <c r="Z67" s="641">
        <f t="shared" si="83"/>
        <v>51.282051282051277</v>
      </c>
      <c r="AA67" s="641" t="str">
        <f t="shared" si="84"/>
        <v/>
      </c>
      <c r="AB67" s="641">
        <f t="shared" si="85"/>
        <v>12.30414746543779</v>
      </c>
      <c r="AC67" s="638">
        <f t="shared" si="86"/>
        <v>42.97520661157025</v>
      </c>
      <c r="AD67" s="641" t="str">
        <f t="shared" si="87"/>
        <v/>
      </c>
      <c r="AE67" s="641" t="str">
        <f t="shared" si="88"/>
        <v/>
      </c>
      <c r="AF67" s="641">
        <f t="shared" si="89"/>
        <v>13.700000000000001</v>
      </c>
      <c r="AG67" s="641" t="str">
        <f t="shared" si="90"/>
        <v/>
      </c>
      <c r="AH67" s="641">
        <f t="shared" si="91"/>
        <v>30.7</v>
      </c>
      <c r="AI67" s="641">
        <f t="shared" si="92"/>
        <v>34.599999999999994</v>
      </c>
      <c r="AJ67" s="644">
        <f>IF(VLOOKUP(TRUE,$V$2:$AY$80,COUNTA($V$1:AR$1),FALSE)="",AR67,IF(AR67="","",(AR67/VLOOKUP(TRUE,$V$2:$AY$80,COUNTA($V$1:AR$1),FALSE))*100))</f>
        <v>50</v>
      </c>
      <c r="AK67" s="641">
        <f>IF(VLOOKUP(TRUE,$V$2:$AY$80,COUNTA($V$1:AS$1),FALSE)="",AS67,IF(AS67="","",(AS67/VLOOKUP(TRUE,$V$2:$AY$80,COUNTA($V$1:AS$1),FALSE))*100))</f>
        <v>25</v>
      </c>
      <c r="AL67" s="641">
        <f>IF(VLOOKUP(TRUE,$V$2:$AY$80,COUNTA($V$1:AT$1),FALSE)="",AT67,IF(AT67="","",(AT67/VLOOKUP(TRUE,$V$2:$AY$80,COUNTA($V$1:AT$1),FALSE))*100))</f>
        <v>40</v>
      </c>
      <c r="AM67" s="641">
        <f>IF(VLOOKUP(TRUE,$V$2:$AY$80,COUNTA($V$1:AU$1),FALSE)="",AU67,IF(AU67="","",(AU67/VLOOKUP(TRUE,$V$2:$AY$80,COUNTA($V$1:AU$1),FALSE))*100))</f>
        <v>25</v>
      </c>
      <c r="AN67" s="641">
        <f>IF(VLOOKUP(TRUE,$V$2:$AY$80,COUNTA($V$1:AV$1),FALSE)="",AV67,IF(AV67="","",(AV67/VLOOKUP(TRUE,$V$2:$AY$80,COUNTA($V$1:AV$1),FALSE))*100))</f>
        <v>25</v>
      </c>
      <c r="AO67" s="641">
        <f>IF(VLOOKUP(TRUE,$V$2:$AY$80,COUNTA($V$1:AW$1),FALSE)="",AW67,IF(AW67="","",(AW67/VLOOKUP(TRUE,$V$2:$AY$80,COUNTA($V$1:AW$1),FALSE))*100))</f>
        <v>33.333333333333336</v>
      </c>
      <c r="AP67" s="641">
        <f>IF(VLOOKUP(TRUE,$V$2:$AY$80,COUNTA($V$1:AX$1),FALSE)="",AX67,IF(AX67="","",(AX67/VLOOKUP(TRUE,$V$2:$AY$80,COUNTA($V$1:AX$1),FALSE))*100))</f>
        <v>50</v>
      </c>
      <c r="AQ67" s="638">
        <f>IF(VLOOKUP(TRUE,$V$2:$AY$80,COUNTA($V$1:AY$1),FALSE)="",AY67,IF(AY67="","",(AY67/VLOOKUP(TRUE,$V$2:$AY$80,COUNTA($V$1:AY$1),FALSE))*100))</f>
        <v>33.333333333333336</v>
      </c>
      <c r="AR67" s="644">
        <f>IF(BS67="","",BS67*VLOOKUP("UQ",IndexCalc[],3,FALSE))</f>
        <v>50</v>
      </c>
      <c r="AS67" s="641">
        <f>IF(BT67="","",BT67*VLOOKUP("Fneg",IndexCalc[],3,FALSE))</f>
        <v>25</v>
      </c>
      <c r="AT67" s="641">
        <f>IF(BU67="","",BU67*VLOOKUP("ABS",IndexCalc[],3,FALSE))</f>
        <v>40</v>
      </c>
      <c r="AU67" s="641">
        <f>IF(BV67="","",BV67*VLOOKUP("Cnrs",IndexCalc[],3,FALSE))</f>
        <v>25</v>
      </c>
      <c r="AV67" s="641">
        <f>IF(BO67="","",BO67*VLOOKUP("HEC",IndexCalc[],3,FALSE))</f>
        <v>25</v>
      </c>
      <c r="AW67" s="641">
        <f>IF(BP67="","",BP67*VLOOKUP("Aeres",IndexCalc[],3,FALSE))</f>
        <v>33.333333333333336</v>
      </c>
      <c r="AX67" s="641">
        <f>IF(BQ67="","",BQ67*VLOOKUP("Abdc",IndexCalc[],3,FALSE))</f>
        <v>50</v>
      </c>
      <c r="AY67" s="638">
        <f>IF(BR67="","",BR67*VLOOKUP("Vhb",IndexCalc[],3,FALSE))</f>
        <v>33.333333333333336</v>
      </c>
      <c r="AZ67" s="647"/>
      <c r="BA67" s="648"/>
      <c r="BB67" s="652">
        <v>20</v>
      </c>
      <c r="BC67" s="647"/>
      <c r="BD67" s="647">
        <v>0.53400000000000003</v>
      </c>
      <c r="BE67" s="650">
        <v>0.83199999999999996</v>
      </c>
      <c r="BF67" s="651" t="s">
        <v>135</v>
      </c>
      <c r="BG67" s="652" t="s">
        <v>135</v>
      </c>
      <c r="BH67" s="652" t="s">
        <v>133</v>
      </c>
      <c r="BI67" s="652" t="s">
        <v>135</v>
      </c>
      <c r="BJ67" s="653"/>
      <c r="BK67" s="651">
        <v>3</v>
      </c>
      <c r="BL67" s="652">
        <v>4</v>
      </c>
      <c r="BM67" s="652">
        <v>2</v>
      </c>
      <c r="BN67" s="652">
        <v>4</v>
      </c>
      <c r="BO67" s="654">
        <v>1</v>
      </c>
      <c r="BP67" s="655">
        <v>1</v>
      </c>
      <c r="BQ67" s="656">
        <v>2</v>
      </c>
      <c r="BR67" s="655">
        <v>2</v>
      </c>
      <c r="BS67" s="655">
        <v>2</v>
      </c>
      <c r="BT67" s="655">
        <v>1</v>
      </c>
      <c r="BU67" s="655">
        <v>2</v>
      </c>
      <c r="BV67" s="657">
        <v>1</v>
      </c>
    </row>
    <row r="68" spans="1:74" s="721" customFormat="1" x14ac:dyDescent="0.25">
      <c r="A68" s="720" t="s">
        <v>501</v>
      </c>
      <c r="B68" s="635" t="s">
        <v>774</v>
      </c>
      <c r="C68" s="698" t="s">
        <v>245</v>
      </c>
      <c r="D68" s="635" t="s">
        <v>781</v>
      </c>
      <c r="E68" s="637">
        <f t="shared" si="62"/>
        <v>67</v>
      </c>
      <c r="F68" s="637">
        <f t="shared" si="63"/>
        <v>10</v>
      </c>
      <c r="G68" s="638">
        <f t="shared" si="64"/>
        <v>15.469269079393978</v>
      </c>
      <c r="H68" s="639" t="b">
        <f t="shared" si="65"/>
        <v>0</v>
      </c>
      <c r="I68" s="640">
        <f t="shared" si="66"/>
        <v>10000</v>
      </c>
      <c r="J68" s="640">
        <f t="shared" si="67"/>
        <v>10000</v>
      </c>
      <c r="K68" s="640">
        <f t="shared" si="68"/>
        <v>10000</v>
      </c>
      <c r="L68" s="640">
        <f t="shared" si="69"/>
        <v>10000</v>
      </c>
      <c r="M68" s="640">
        <f t="shared" si="70"/>
        <v>10000</v>
      </c>
      <c r="N68" s="640">
        <f t="shared" si="71"/>
        <v>10000</v>
      </c>
      <c r="O68" s="639" t="b">
        <f t="shared" si="72"/>
        <v>0</v>
      </c>
      <c r="P68" s="637">
        <f t="shared" si="73"/>
        <v>2</v>
      </c>
      <c r="Q68" s="637">
        <f t="shared" si="74"/>
        <v>8</v>
      </c>
      <c r="R68" s="642">
        <f t="shared" si="75"/>
        <v>33.618622335631137</v>
      </c>
      <c r="S68" s="644">
        <f t="shared" si="76"/>
        <v>37.25977834482233</v>
      </c>
      <c r="T68" s="638">
        <f t="shared" si="77"/>
        <v>32.708333333333336</v>
      </c>
      <c r="U68" s="641">
        <f t="shared" si="78"/>
        <v>35.136666666666663</v>
      </c>
      <c r="V68" s="641" t="b">
        <f t="shared" si="79"/>
        <v>0</v>
      </c>
      <c r="W68" s="643">
        <f t="shared" si="80"/>
        <v>33.618622335631137</v>
      </c>
      <c r="X68" s="644" t="str">
        <f t="shared" si="81"/>
        <v/>
      </c>
      <c r="Y68" s="641" t="str">
        <f t="shared" si="82"/>
        <v/>
      </c>
      <c r="Z68" s="641" t="str">
        <f t="shared" si="83"/>
        <v/>
      </c>
      <c r="AA68" s="641" t="str">
        <f t="shared" si="84"/>
        <v/>
      </c>
      <c r="AB68" s="641">
        <f t="shared" si="85"/>
        <v>12.94930875576037</v>
      </c>
      <c r="AC68" s="638">
        <f t="shared" si="86"/>
        <v>61.570247933884289</v>
      </c>
      <c r="AD68" s="641" t="str">
        <f t="shared" si="87"/>
        <v/>
      </c>
      <c r="AE68" s="641" t="str">
        <f t="shared" si="88"/>
        <v/>
      </c>
      <c r="AF68" s="641" t="str">
        <f t="shared" si="89"/>
        <v/>
      </c>
      <c r="AG68" s="641" t="str">
        <f t="shared" si="90"/>
        <v/>
      </c>
      <c r="AH68" s="641">
        <f t="shared" si="91"/>
        <v>34.599999999999994</v>
      </c>
      <c r="AI68" s="641">
        <f t="shared" si="92"/>
        <v>55.1</v>
      </c>
      <c r="AJ68" s="644">
        <f>IF(VLOOKUP(TRUE,$V$2:$AY$80,COUNTA($V$1:AR$1),FALSE)="",AR68,IF(AR68="","",(AR68/VLOOKUP(TRUE,$V$2:$AY$80,COUNTA($V$1:AR$1),FALSE))*100))</f>
        <v>50</v>
      </c>
      <c r="AK68" s="641">
        <f>IF(VLOOKUP(TRUE,$V$2:$AY$80,COUNTA($V$1:AS$1),FALSE)="",AS68,IF(AS68="","",(AS68/VLOOKUP(TRUE,$V$2:$AY$80,COUNTA($V$1:AS$1),FALSE))*100))</f>
        <v>25</v>
      </c>
      <c r="AL68" s="641">
        <f>IF(VLOOKUP(TRUE,$V$2:$AY$80,COUNTA($V$1:AT$1),FALSE)="",AT68,IF(AT68="","",(AT68/VLOOKUP(TRUE,$V$2:$AY$80,COUNTA($V$1:AT$1),FALSE))*100))</f>
        <v>20</v>
      </c>
      <c r="AM68" s="641">
        <f>IF(VLOOKUP(TRUE,$V$2:$AY$80,COUNTA($V$1:AU$1),FALSE)="",AU68,IF(AU68="","",(AU68/VLOOKUP(TRUE,$V$2:$AY$80,COUNTA($V$1:AU$1),FALSE))*100))</f>
        <v>25</v>
      </c>
      <c r="AN68" s="641">
        <f>IF(VLOOKUP(TRUE,$V$2:$AY$80,COUNTA($V$1:AV$1),FALSE)="",AV68,IF(AV68="","",(AV68/VLOOKUP(TRUE,$V$2:$AY$80,COUNTA($V$1:AV$1),FALSE))*100))</f>
        <v>25</v>
      </c>
      <c r="AO68" s="641">
        <f>IF(VLOOKUP(TRUE,$V$2:$AY$80,COUNTA($V$1:AW$1),FALSE)="",AW68,IF(AW68="","",(AW68/VLOOKUP(TRUE,$V$2:$AY$80,COUNTA($V$1:AW$1),FALSE))*100))</f>
        <v>33.333333333333336</v>
      </c>
      <c r="AP68" s="641">
        <f>IF(VLOOKUP(TRUE,$V$2:$AY$80,COUNTA($V$1:AX$1),FALSE)="",AX68,IF(AX68="","",(AX68/VLOOKUP(TRUE,$V$2:$AY$80,COUNTA($V$1:AX$1),FALSE))*100))</f>
        <v>50</v>
      </c>
      <c r="AQ68" s="638">
        <f>IF(VLOOKUP(TRUE,$V$2:$AY$80,COUNTA($V$1:AY$1),FALSE)="",AY68,IF(AY68="","",(AY68/VLOOKUP(TRUE,$V$2:$AY$80,COUNTA($V$1:AY$1),FALSE))*100))</f>
        <v>33.333333333333336</v>
      </c>
      <c r="AR68" s="644">
        <f>IF(BS68="","",BS68*VLOOKUP("UQ",IndexCalc[],3,FALSE))</f>
        <v>50</v>
      </c>
      <c r="AS68" s="641">
        <f>IF(BT68="","",BT68*VLOOKUP("Fneg",IndexCalc[],3,FALSE))</f>
        <v>25</v>
      </c>
      <c r="AT68" s="641">
        <f>IF(BU68="","",BU68*VLOOKUP("ABS",IndexCalc[],3,FALSE))</f>
        <v>20</v>
      </c>
      <c r="AU68" s="641">
        <f>IF(BV68="","",BV68*VLOOKUP("Cnrs",IndexCalc[],3,FALSE))</f>
        <v>25</v>
      </c>
      <c r="AV68" s="641">
        <f>IF(BO68="","",BO68*VLOOKUP("HEC",IndexCalc[],3,FALSE))</f>
        <v>25</v>
      </c>
      <c r="AW68" s="641">
        <f>IF(BP68="","",BP68*VLOOKUP("Aeres",IndexCalc[],3,FALSE))</f>
        <v>33.333333333333336</v>
      </c>
      <c r="AX68" s="641">
        <f>IF(BQ68="","",BQ68*VLOOKUP("Abdc",IndexCalc[],3,FALSE))</f>
        <v>50</v>
      </c>
      <c r="AY68" s="638">
        <f>IF(BR68="","",BR68*VLOOKUP("Vhb",IndexCalc[],3,FALSE))</f>
        <v>33.333333333333336</v>
      </c>
      <c r="AZ68" s="647"/>
      <c r="BA68" s="648"/>
      <c r="BB68" s="652"/>
      <c r="BC68" s="647"/>
      <c r="BD68" s="647">
        <v>0.56200000000000006</v>
      </c>
      <c r="BE68" s="650">
        <v>1.1919999999999999</v>
      </c>
      <c r="BF68" s="651" t="s">
        <v>135</v>
      </c>
      <c r="BG68" s="652" t="s">
        <v>135</v>
      </c>
      <c r="BH68" s="652" t="s">
        <v>133</v>
      </c>
      <c r="BI68" s="652" t="s">
        <v>135</v>
      </c>
      <c r="BJ68" s="652"/>
      <c r="BK68" s="651">
        <v>3</v>
      </c>
      <c r="BL68" s="652">
        <v>4</v>
      </c>
      <c r="BM68" s="652">
        <v>1</v>
      </c>
      <c r="BN68" s="652">
        <v>4</v>
      </c>
      <c r="BO68" s="654">
        <v>1</v>
      </c>
      <c r="BP68" s="655">
        <v>1</v>
      </c>
      <c r="BQ68" s="656">
        <v>2</v>
      </c>
      <c r="BR68" s="655">
        <v>2</v>
      </c>
      <c r="BS68" s="655">
        <v>2</v>
      </c>
      <c r="BT68" s="655">
        <v>1</v>
      </c>
      <c r="BU68" s="655">
        <v>1</v>
      </c>
      <c r="BV68" s="657">
        <v>1</v>
      </c>
    </row>
    <row r="69" spans="1:74" x14ac:dyDescent="0.25">
      <c r="A69" s="720" t="s">
        <v>1398</v>
      </c>
      <c r="B69" s="722"/>
      <c r="C69" s="693" t="s">
        <v>1115</v>
      </c>
      <c r="D69" s="722" t="s">
        <v>781</v>
      </c>
      <c r="E69" s="652">
        <f t="shared" si="62"/>
        <v>68</v>
      </c>
      <c r="F69" s="637">
        <f t="shared" si="63"/>
        <v>10</v>
      </c>
      <c r="G69" s="638">
        <f t="shared" si="64"/>
        <v>12.250824167668956</v>
      </c>
      <c r="H69" s="639" t="b">
        <f t="shared" si="65"/>
        <v>0</v>
      </c>
      <c r="I69" s="640">
        <f t="shared" si="66"/>
        <v>10000</v>
      </c>
      <c r="J69" s="640">
        <f t="shared" si="67"/>
        <v>10000</v>
      </c>
      <c r="K69" s="640">
        <f t="shared" si="68"/>
        <v>10000</v>
      </c>
      <c r="L69" s="640">
        <f t="shared" si="69"/>
        <v>10000</v>
      </c>
      <c r="M69" s="640">
        <f t="shared" si="70"/>
        <v>10000</v>
      </c>
      <c r="N69" s="640">
        <f t="shared" si="71"/>
        <v>10000</v>
      </c>
      <c r="O69" s="639" t="b">
        <f t="shared" si="72"/>
        <v>0</v>
      </c>
      <c r="P69" s="637">
        <f t="shared" si="73"/>
        <v>2</v>
      </c>
      <c r="Q69" s="637">
        <f t="shared" si="74"/>
        <v>8</v>
      </c>
      <c r="R69" s="642">
        <f t="shared" si="75"/>
        <v>33.150920192670746</v>
      </c>
      <c r="S69" s="644">
        <f t="shared" si="76"/>
        <v>23.666189016262333</v>
      </c>
      <c r="T69" s="638">
        <f t="shared" si="77"/>
        <v>35.522102986772857</v>
      </c>
      <c r="U69" s="641">
        <f t="shared" si="78"/>
        <v>33.157682389418284</v>
      </c>
      <c r="V69" s="641" t="b">
        <f t="shared" si="79"/>
        <v>0</v>
      </c>
      <c r="W69" s="643">
        <f t="shared" si="80"/>
        <v>33.150920192670746</v>
      </c>
      <c r="X69" s="652" t="str">
        <f t="shared" si="81"/>
        <v/>
      </c>
      <c r="Y69" s="652" t="str">
        <f t="shared" si="82"/>
        <v/>
      </c>
      <c r="Z69" s="652" t="str">
        <f t="shared" si="83"/>
        <v/>
      </c>
      <c r="AA69" s="652" t="str">
        <f t="shared" si="84"/>
        <v/>
      </c>
      <c r="AB69" s="648">
        <f t="shared" si="85"/>
        <v>9.67741935483871</v>
      </c>
      <c r="AC69" s="694">
        <f t="shared" si="86"/>
        <v>37.654958677685954</v>
      </c>
      <c r="AD69" s="652" t="str">
        <f t="shared" si="87"/>
        <v/>
      </c>
      <c r="AE69" s="652" t="str">
        <f t="shared" si="88"/>
        <v/>
      </c>
      <c r="AF69" s="652" t="str">
        <f t="shared" si="89"/>
        <v/>
      </c>
      <c r="AG69" s="652" t="str">
        <f t="shared" si="90"/>
        <v/>
      </c>
      <c r="AH69" s="652">
        <f t="shared" si="91"/>
        <v>20.5</v>
      </c>
      <c r="AI69" s="653">
        <f t="shared" si="92"/>
        <v>26.900000000000002</v>
      </c>
      <c r="AJ69" s="652">
        <f>IF(VLOOKUP(TRUE,$V$2:$AY$80,COUNTA($V$1:AR$1),FALSE)="",AR69,IF(AR69="","",(AR69/VLOOKUP(TRUE,$V$2:$AY$80,COUNTA($V$1:AR$1),FALSE))*100))</f>
        <v>50</v>
      </c>
      <c r="AK69" s="652">
        <f>IF(VLOOKUP(TRUE,$V$2:$AY$80,COUNTA($V$1:AS$1),FALSE)="",AS69,IF(AS69="","",(AS69/VLOOKUP(TRUE,$V$2:$AY$80,COUNTA($V$1:AS$1),FALSE))*100))</f>
        <v>25</v>
      </c>
      <c r="AL69" s="652">
        <f>IF(VLOOKUP(TRUE,$V$2:$AY$80,COUNTA($V$1:AT$1),FALSE)="",AT69,IF(AT69="","",(AT69/VLOOKUP(TRUE,$V$2:$AY$80,COUNTA($V$1:AT$1),FALSE))*100))</f>
        <v>40</v>
      </c>
      <c r="AM69" s="652">
        <f>IF(VLOOKUP(TRUE,$V$2:$AY$80,COUNTA($V$1:AU$1),FALSE)="",AU69,IF(AU69="","",(AU69/VLOOKUP(TRUE,$V$2:$AY$80,COUNTA($V$1:AU$1),FALSE))*100))</f>
        <v>25</v>
      </c>
      <c r="AN69" s="652">
        <f>IF(VLOOKUP(TRUE,$V$2:$AY$80,COUNTA($V$1:AV$1),FALSE)="",AV69,IF(AV69="","",(AV69/VLOOKUP(TRUE,$V$2:$AY$80,COUNTA($V$1:AV$1),FALSE))*100))</f>
        <v>27.510157227516174</v>
      </c>
      <c r="AO69" s="652">
        <f>IF(VLOOKUP(TRUE,$V$2:$AY$80,COUNTA($V$1:AW$1),FALSE)="",AW69,IF(AW69="","",(AW69/VLOOKUP(TRUE,$V$2:$AY$80,COUNTA($V$1:AW$1),FALSE))*100))</f>
        <v>33.333333333333336</v>
      </c>
      <c r="AP69" s="652">
        <f>IF(VLOOKUP(TRUE,$V$2:$AY$80,COUNTA($V$1:AX$1),FALSE)="",AX69,IF(AX69="","",(AX69/VLOOKUP(TRUE,$V$2:$AY$80,COUNTA($V$1:AX$1),FALSE))*100))</f>
        <v>50</v>
      </c>
      <c r="AQ69" s="652">
        <f>IF(VLOOKUP(TRUE,$V$2:$AY$80,COUNTA($V$1:AY$1),FALSE)="",AY69,IF(AY69="","",(AY69/VLOOKUP(TRUE,$V$2:$AY$80,COUNTA($V$1:AY$1),FALSE))*100))</f>
        <v>33.333333333333336</v>
      </c>
      <c r="AR69" s="644">
        <f>IF(BS69="","",BS69*VLOOKUP("UQ",IndexCalc[],3,FALSE))</f>
        <v>50</v>
      </c>
      <c r="AS69" s="641">
        <f>IF(BT69="","",BT69*VLOOKUP("Fneg",IndexCalc[],3,FALSE))</f>
        <v>25</v>
      </c>
      <c r="AT69" s="641">
        <f>IF(BU69="","",BU69*VLOOKUP("ABS",IndexCalc[],3,FALSE))</f>
        <v>40</v>
      </c>
      <c r="AU69" s="641">
        <f>IF(BV69="","",BV69*VLOOKUP("Cnrs",IndexCalc[],3,FALSE))</f>
        <v>25</v>
      </c>
      <c r="AV69" s="641">
        <f>IF(BO69="","",BO69*VLOOKUP("HEC",IndexCalc[],3,FALSE))</f>
        <v>27.510157227516174</v>
      </c>
      <c r="AW69" s="641">
        <f>IF(BP69="","",BP69*VLOOKUP("Aeres",IndexCalc[],3,FALSE))</f>
        <v>33.333333333333336</v>
      </c>
      <c r="AX69" s="641">
        <f>IF(BQ69="","",BQ69*VLOOKUP("Abdc",IndexCalc[],3,FALSE))</f>
        <v>50</v>
      </c>
      <c r="AY69" s="638">
        <f>IF(BR69="","",BR69*VLOOKUP("Vhb",IndexCalc[],3,FALSE))</f>
        <v>33.333333333333336</v>
      </c>
      <c r="AZ69" s="652"/>
      <c r="BA69" s="652"/>
      <c r="BB69" s="652"/>
      <c r="BC69" s="652"/>
      <c r="BD69" s="652">
        <v>0.42</v>
      </c>
      <c r="BE69" s="653">
        <v>0.72899999999999998</v>
      </c>
      <c r="BF69" s="652"/>
      <c r="BG69" s="652" t="s">
        <v>135</v>
      </c>
      <c r="BH69" s="652" t="s">
        <v>133</v>
      </c>
      <c r="BI69" s="652" t="s">
        <v>135</v>
      </c>
      <c r="BJ69" s="652"/>
      <c r="BK69" s="651">
        <v>3</v>
      </c>
      <c r="BL69" s="652">
        <v>4</v>
      </c>
      <c r="BM69" s="652">
        <v>2</v>
      </c>
      <c r="BN69" s="652">
        <v>4</v>
      </c>
      <c r="BO69" s="695">
        <v>1.100406289100647</v>
      </c>
      <c r="BP69" s="655">
        <v>1</v>
      </c>
      <c r="BQ69" s="656">
        <v>2</v>
      </c>
      <c r="BR69" s="655">
        <v>2</v>
      </c>
      <c r="BS69" s="655">
        <v>2</v>
      </c>
      <c r="BT69" s="655">
        <v>1</v>
      </c>
      <c r="BU69" s="655">
        <v>2</v>
      </c>
      <c r="BV69" s="657">
        <v>1</v>
      </c>
    </row>
    <row r="70" spans="1:74" x14ac:dyDescent="0.25">
      <c r="A70" s="720" t="s">
        <v>495</v>
      </c>
      <c r="B70" s="722" t="s">
        <v>768</v>
      </c>
      <c r="C70" s="698" t="s">
        <v>238</v>
      </c>
      <c r="D70" s="722" t="s">
        <v>781</v>
      </c>
      <c r="E70" s="637">
        <f t="shared" si="62"/>
        <v>69</v>
      </c>
      <c r="F70" s="637">
        <f t="shared" si="63"/>
        <v>10</v>
      </c>
      <c r="G70" s="638">
        <f t="shared" si="64"/>
        <v>11.716192401541024</v>
      </c>
      <c r="H70" s="639" t="b">
        <f t="shared" si="65"/>
        <v>0</v>
      </c>
      <c r="I70" s="640">
        <f t="shared" si="66"/>
        <v>10000</v>
      </c>
      <c r="J70" s="640">
        <f t="shared" si="67"/>
        <v>10000</v>
      </c>
      <c r="K70" s="640">
        <f t="shared" si="68"/>
        <v>10000</v>
      </c>
      <c r="L70" s="640">
        <f t="shared" si="69"/>
        <v>10000</v>
      </c>
      <c r="M70" s="640">
        <f t="shared" si="70"/>
        <v>10000</v>
      </c>
      <c r="N70" s="640">
        <f t="shared" si="71"/>
        <v>10000</v>
      </c>
      <c r="O70" s="639" t="b">
        <f t="shared" si="72"/>
        <v>0</v>
      </c>
      <c r="P70" s="637">
        <f t="shared" si="73"/>
        <v>2</v>
      </c>
      <c r="Q70" s="637">
        <f t="shared" si="74"/>
        <v>8</v>
      </c>
      <c r="R70" s="642">
        <f t="shared" si="75"/>
        <v>32.921279993522433</v>
      </c>
      <c r="S70" s="644">
        <f t="shared" si="76"/>
        <v>25.186384155691979</v>
      </c>
      <c r="T70" s="638">
        <f t="shared" si="77"/>
        <v>34.855003952980042</v>
      </c>
      <c r="U70" s="641">
        <f t="shared" si="78"/>
        <v>34.024003162384034</v>
      </c>
      <c r="V70" s="641" t="b">
        <f t="shared" si="79"/>
        <v>0</v>
      </c>
      <c r="W70" s="643">
        <f t="shared" si="80"/>
        <v>32.921279993522433</v>
      </c>
      <c r="X70" s="641" t="str">
        <f t="shared" si="81"/>
        <v/>
      </c>
      <c r="Y70" s="641" t="str">
        <f t="shared" si="82"/>
        <v/>
      </c>
      <c r="Z70" s="641" t="str">
        <f t="shared" si="83"/>
        <v/>
      </c>
      <c r="AA70" s="641" t="str">
        <f t="shared" si="84"/>
        <v/>
      </c>
      <c r="AB70" s="641">
        <f t="shared" si="85"/>
        <v>12.983221062866773</v>
      </c>
      <c r="AC70" s="638">
        <f t="shared" si="86"/>
        <v>37.389547248517182</v>
      </c>
      <c r="AD70" s="641" t="str">
        <f t="shared" si="87"/>
        <v/>
      </c>
      <c r="AE70" s="641" t="str">
        <f t="shared" si="88"/>
        <v/>
      </c>
      <c r="AF70" s="641" t="str">
        <f t="shared" si="89"/>
        <v/>
      </c>
      <c r="AG70" s="641" t="str">
        <f t="shared" si="90"/>
        <v/>
      </c>
      <c r="AH70" s="641">
        <f t="shared" si="91"/>
        <v>35.799999999999997</v>
      </c>
      <c r="AI70" s="638">
        <f t="shared" si="92"/>
        <v>25.6</v>
      </c>
      <c r="AJ70" s="641">
        <f>IF(VLOOKUP(TRUE,$V$2:$AY$80,COUNTA($V$1:AR$1),FALSE)="",AR70,IF(AR70="","",(AR70/VLOOKUP(TRUE,$V$2:$AY$80,COUNTA($V$1:AR$1),FALSE))*100))</f>
        <v>50</v>
      </c>
      <c r="AK70" s="641">
        <f>IF(VLOOKUP(TRUE,$V$2:$AY$80,COUNTA($V$1:AS$1),FALSE)="",AS70,IF(AS70="","",(AS70/VLOOKUP(TRUE,$V$2:$AY$80,COUNTA($V$1:AS$1),FALSE))*100))</f>
        <v>25</v>
      </c>
      <c r="AL70" s="641">
        <f>IF(VLOOKUP(TRUE,$V$2:$AY$80,COUNTA($V$1:AT$1),FALSE)="",AT70,IF(AT70="","",(AT70/VLOOKUP(TRUE,$V$2:$AY$80,COUNTA($V$1:AT$1),FALSE))*100))</f>
        <v>40</v>
      </c>
      <c r="AM70" s="641">
        <f>IF(VLOOKUP(TRUE,$V$2:$AY$80,COUNTA($V$1:AU$1),FALSE)="",AU70,IF(AU70="","",(AU70/VLOOKUP(TRUE,$V$2:$AY$80,COUNTA($V$1:AU$1),FALSE))*100))</f>
        <v>25</v>
      </c>
      <c r="AN70" s="641">
        <f>IF(VLOOKUP(TRUE,$V$2:$AY$80,COUNTA($V$1:AV$1),FALSE)="",AV70,IF(AV70="","",(AV70/VLOOKUP(TRUE,$V$2:$AY$80,COUNTA($V$1:AV$1),FALSE))*100))</f>
        <v>26.113367080688477</v>
      </c>
      <c r="AO70" s="641">
        <f>IF(VLOOKUP(TRUE,$V$2:$AY$80,COUNTA($V$1:AW$1),FALSE)="",AW70,IF(AW70="","",(AW70/VLOOKUP(TRUE,$V$2:$AY$80,COUNTA($V$1:AW$1),FALSE))*100))</f>
        <v>33.333333333333336</v>
      </c>
      <c r="AP70" s="641">
        <f>IF(VLOOKUP(TRUE,$V$2:$AY$80,COUNTA($V$1:AX$1),FALSE)="",AX70,IF(AX70="","",(AX70/VLOOKUP(TRUE,$V$2:$AY$80,COUNTA($V$1:AX$1),FALSE))*100))</f>
        <v>50</v>
      </c>
      <c r="AQ70" s="641">
        <f>IF(VLOOKUP(TRUE,$V$2:$AY$80,COUNTA($V$1:AY$1),FALSE)="",AY70,IF(AY70="","",(AY70/VLOOKUP(TRUE,$V$2:$AY$80,COUNTA($V$1:AY$1),FALSE))*100))</f>
        <v>29.393331209818523</v>
      </c>
      <c r="AR70" s="644">
        <f>IF(BS70="","",BS70*VLOOKUP("UQ",IndexCalc[],3,FALSE))</f>
        <v>50</v>
      </c>
      <c r="AS70" s="641">
        <f>IF(BT70="","",BT70*VLOOKUP("Fneg",IndexCalc[],3,FALSE))</f>
        <v>25</v>
      </c>
      <c r="AT70" s="641">
        <f>IF(BU70="","",BU70*VLOOKUP("ABS",IndexCalc[],3,FALSE))</f>
        <v>40</v>
      </c>
      <c r="AU70" s="641">
        <f>IF(BV70="","",BV70*VLOOKUP("Cnrs",IndexCalc[],3,FALSE))</f>
        <v>25</v>
      </c>
      <c r="AV70" s="641">
        <f>IF(BO70="","",BO70*VLOOKUP("HEC",IndexCalc[],3,FALSE))</f>
        <v>26.113367080688477</v>
      </c>
      <c r="AW70" s="641">
        <f>IF(BP70="","",BP70*VLOOKUP("Aeres",IndexCalc[],3,FALSE))</f>
        <v>33.333333333333336</v>
      </c>
      <c r="AX70" s="641">
        <f>IF(BQ70="","",BQ70*VLOOKUP("Abdc",IndexCalc[],3,FALSE))</f>
        <v>50</v>
      </c>
      <c r="AY70" s="638">
        <f>IF(BR70="","",BR70*VLOOKUP("Vhb",IndexCalc[],3,FALSE))</f>
        <v>29.393331209818523</v>
      </c>
      <c r="AZ70" s="647"/>
      <c r="BA70" s="648"/>
      <c r="BB70" s="652"/>
      <c r="BC70" s="647"/>
      <c r="BD70" s="712">
        <v>0.56347179412841797</v>
      </c>
      <c r="BE70" s="713">
        <v>0.72386163473129272</v>
      </c>
      <c r="BF70" s="652"/>
      <c r="BG70" s="652"/>
      <c r="BH70" s="652" t="s">
        <v>133</v>
      </c>
      <c r="BI70" s="652"/>
      <c r="BJ70" s="652"/>
      <c r="BK70" s="651">
        <v>3</v>
      </c>
      <c r="BL70" s="652"/>
      <c r="BM70" s="652">
        <v>2</v>
      </c>
      <c r="BN70" s="652"/>
      <c r="BO70" s="695">
        <v>1.0445346832275391</v>
      </c>
      <c r="BP70" s="696">
        <v>1</v>
      </c>
      <c r="BQ70" s="656">
        <v>2</v>
      </c>
      <c r="BR70" s="696">
        <v>1.7635998725891113</v>
      </c>
      <c r="BS70" s="655">
        <v>2</v>
      </c>
      <c r="BT70" s="655">
        <v>1</v>
      </c>
      <c r="BU70" s="696">
        <v>2</v>
      </c>
      <c r="BV70" s="697">
        <v>1</v>
      </c>
    </row>
    <row r="71" spans="1:74" x14ac:dyDescent="0.25">
      <c r="A71" s="720" t="s">
        <v>478</v>
      </c>
      <c r="B71" s="722" t="s">
        <v>752</v>
      </c>
      <c r="C71" s="661" t="s">
        <v>182</v>
      </c>
      <c r="D71" s="722" t="s">
        <v>781</v>
      </c>
      <c r="E71" s="637">
        <f t="shared" si="62"/>
        <v>70</v>
      </c>
      <c r="F71" s="637">
        <f t="shared" si="63"/>
        <v>10</v>
      </c>
      <c r="G71" s="638">
        <f t="shared" si="64"/>
        <v>13.257946204672258</v>
      </c>
      <c r="H71" s="639" t="b">
        <f t="shared" si="65"/>
        <v>0</v>
      </c>
      <c r="I71" s="640">
        <f t="shared" si="66"/>
        <v>10000</v>
      </c>
      <c r="J71" s="640">
        <f t="shared" si="67"/>
        <v>10000</v>
      </c>
      <c r="K71" s="640">
        <f t="shared" si="68"/>
        <v>10000</v>
      </c>
      <c r="L71" s="640">
        <f t="shared" si="69"/>
        <v>10000</v>
      </c>
      <c r="M71" s="640">
        <f t="shared" si="70"/>
        <v>10000</v>
      </c>
      <c r="N71" s="640">
        <f t="shared" si="71"/>
        <v>10000</v>
      </c>
      <c r="O71" s="639" t="b">
        <f t="shared" si="72"/>
        <v>0</v>
      </c>
      <c r="P71" s="637">
        <f t="shared" si="73"/>
        <v>2</v>
      </c>
      <c r="Q71" s="637">
        <f t="shared" si="74"/>
        <v>8</v>
      </c>
      <c r="R71" s="642">
        <f t="shared" si="75"/>
        <v>32.04610567805782</v>
      </c>
      <c r="S71" s="644">
        <f t="shared" si="76"/>
        <v>26.602310812354801</v>
      </c>
      <c r="T71" s="638">
        <f t="shared" si="77"/>
        <v>33.407054394483566</v>
      </c>
      <c r="U71" s="641">
        <f t="shared" si="78"/>
        <v>32.875643515586852</v>
      </c>
      <c r="V71" s="641" t="b">
        <f t="shared" si="79"/>
        <v>0</v>
      </c>
      <c r="W71" s="643">
        <f t="shared" si="80"/>
        <v>32.04610567805782</v>
      </c>
      <c r="X71" s="641" t="str">
        <f t="shared" si="81"/>
        <v/>
      </c>
      <c r="Y71" s="641" t="str">
        <f t="shared" si="82"/>
        <v/>
      </c>
      <c r="Z71" s="641">
        <f t="shared" si="83"/>
        <v>48.717948717948715</v>
      </c>
      <c r="AA71" s="641" t="str">
        <f t="shared" si="84"/>
        <v/>
      </c>
      <c r="AB71" s="641">
        <f t="shared" si="85"/>
        <v>11.52073732718894</v>
      </c>
      <c r="AC71" s="638">
        <f t="shared" si="86"/>
        <v>41.683884297520663</v>
      </c>
      <c r="AD71" s="641" t="str">
        <f t="shared" si="87"/>
        <v/>
      </c>
      <c r="AE71" s="641" t="str">
        <f t="shared" si="88"/>
        <v/>
      </c>
      <c r="AF71" s="641">
        <f t="shared" si="89"/>
        <v>9.8000000000000007</v>
      </c>
      <c r="AG71" s="641" t="str">
        <f t="shared" si="90"/>
        <v/>
      </c>
      <c r="AH71" s="641">
        <f t="shared" si="91"/>
        <v>28.199999999999996</v>
      </c>
      <c r="AI71" s="638">
        <f t="shared" si="92"/>
        <v>33.300000000000004</v>
      </c>
      <c r="AJ71" s="641">
        <f>IF(VLOOKUP(TRUE,$V$2:$AY$80,COUNTA($V$1:AR$1),FALSE)="",AR71,IF(AR71="","",(AR71/VLOOKUP(TRUE,$V$2:$AY$80,COUNTA($V$1:AR$1),FALSE))*100))</f>
        <v>50</v>
      </c>
      <c r="AK71" s="641">
        <f>IF(VLOOKUP(TRUE,$V$2:$AY$80,COUNTA($V$1:AS$1),FALSE)="",AS71,IF(AS71="","",(AS71/VLOOKUP(TRUE,$V$2:$AY$80,COUNTA($V$1:AS$1),FALSE))*100))</f>
        <v>25</v>
      </c>
      <c r="AL71" s="641">
        <f>IF(VLOOKUP(TRUE,$V$2:$AY$80,COUNTA($V$1:AT$1),FALSE)="",AT71,IF(AT71="","",(AT71/VLOOKUP(TRUE,$V$2:$AY$80,COUNTA($V$1:AT$1),FALSE))*100))</f>
        <v>40</v>
      </c>
      <c r="AM71" s="641">
        <f>IF(VLOOKUP(TRUE,$V$2:$AY$80,COUNTA($V$1:AU$1),FALSE)="",AU71,IF(AU71="","",(AU71/VLOOKUP(TRUE,$V$2:$AY$80,COUNTA($V$1:AU$1),FALSE))*100))</f>
        <v>27.117443084716797</v>
      </c>
      <c r="AN71" s="641">
        <f>IF(VLOOKUP(TRUE,$V$2:$AY$80,COUNTA($V$1:AV$1),FALSE)="",AV71,IF(AV71="","",(AV71/VLOOKUP(TRUE,$V$2:$AY$80,COUNTA($V$1:AV$1),FALSE))*100))</f>
        <v>25.138992071151733</v>
      </c>
      <c r="AO71" s="641">
        <f>IF(VLOOKUP(TRUE,$V$2:$AY$80,COUNTA($V$1:AW$1),FALSE)="",AW71,IF(AW71="","",(AW71/VLOOKUP(TRUE,$V$2:$AY$80,COUNTA($V$1:AW$1),FALSE))*100))</f>
        <v>33.333333333333336</v>
      </c>
      <c r="AP71" s="641">
        <f>IF(VLOOKUP(TRUE,$V$2:$AY$80,COUNTA($V$1:AX$1),FALSE)="",AX71,IF(AX71="","",(AX71/VLOOKUP(TRUE,$V$2:$AY$80,COUNTA($V$1:AX$1),FALSE))*100))</f>
        <v>50</v>
      </c>
      <c r="AQ71" s="641">
        <f>IF(VLOOKUP(TRUE,$V$2:$AY$80,COUNTA($V$1:AY$1),FALSE)="",AY71,IF(AY71="","",(AY71/VLOOKUP(TRUE,$V$2:$AY$80,COUNTA($V$1:AY$1),FALSE))*100))</f>
        <v>16.666666666666668</v>
      </c>
      <c r="AR71" s="644">
        <f>IF(BS71="","",BS71*VLOOKUP("UQ",IndexCalc[],3,FALSE))</f>
        <v>50</v>
      </c>
      <c r="AS71" s="641">
        <f>IF(BT71="","",BT71*VLOOKUP("Fneg",IndexCalc[],3,FALSE))</f>
        <v>25</v>
      </c>
      <c r="AT71" s="641">
        <f>IF(BU71="","",BU71*VLOOKUP("ABS",IndexCalc[],3,FALSE))</f>
        <v>40</v>
      </c>
      <c r="AU71" s="641">
        <f>IF(BV71="","",BV71*VLOOKUP("Cnrs",IndexCalc[],3,FALSE))</f>
        <v>27.117443084716797</v>
      </c>
      <c r="AV71" s="641">
        <f>IF(BO71="","",BO71*VLOOKUP("HEC",IndexCalc[],3,FALSE))</f>
        <v>25.138992071151733</v>
      </c>
      <c r="AW71" s="641">
        <f>IF(BP71="","",BP71*VLOOKUP("Aeres",IndexCalc[],3,FALSE))</f>
        <v>33.333333333333336</v>
      </c>
      <c r="AX71" s="641">
        <f>IF(BQ71="","",BQ71*VLOOKUP("Abdc",IndexCalc[],3,FALSE))</f>
        <v>50</v>
      </c>
      <c r="AY71" s="638">
        <f>IF(BR71="","",BR71*VLOOKUP("Vhb",IndexCalc[],3,FALSE))</f>
        <v>16.666666666666668</v>
      </c>
      <c r="AZ71" s="647"/>
      <c r="BA71" s="648"/>
      <c r="BB71" s="652">
        <v>19</v>
      </c>
      <c r="BC71" s="647"/>
      <c r="BD71" s="647">
        <v>0.5</v>
      </c>
      <c r="BE71" s="650">
        <v>0.80700000000000005</v>
      </c>
      <c r="BF71" s="652"/>
      <c r="BG71" s="652"/>
      <c r="BH71" s="652" t="s">
        <v>133</v>
      </c>
      <c r="BI71" s="652" t="s">
        <v>142</v>
      </c>
      <c r="BJ71" s="652"/>
      <c r="BK71" s="651">
        <v>3</v>
      </c>
      <c r="BL71" s="652"/>
      <c r="BM71" s="652">
        <v>2</v>
      </c>
      <c r="BN71" s="652"/>
      <c r="BO71" s="695">
        <v>1.0055596828460693</v>
      </c>
      <c r="BP71" s="696">
        <v>1</v>
      </c>
      <c r="BQ71" s="656">
        <v>2</v>
      </c>
      <c r="BR71" s="655">
        <v>1</v>
      </c>
      <c r="BS71" s="655">
        <v>2</v>
      </c>
      <c r="BT71" s="655">
        <v>1</v>
      </c>
      <c r="BU71" s="696">
        <v>2</v>
      </c>
      <c r="BV71" s="697">
        <v>1.0846977233886719</v>
      </c>
    </row>
    <row r="72" spans="1:74" x14ac:dyDescent="0.25">
      <c r="A72" s="720" t="s">
        <v>505</v>
      </c>
      <c r="B72" s="722" t="s">
        <v>777</v>
      </c>
      <c r="C72" s="698" t="s">
        <v>249</v>
      </c>
      <c r="D72" s="722" t="s">
        <v>781</v>
      </c>
      <c r="E72" s="637">
        <f t="shared" si="62"/>
        <v>71</v>
      </c>
      <c r="F72" s="637">
        <f t="shared" si="63"/>
        <v>10</v>
      </c>
      <c r="G72" s="638">
        <f t="shared" si="64"/>
        <v>12.091072268681636</v>
      </c>
      <c r="H72" s="639" t="b">
        <f t="shared" si="65"/>
        <v>0</v>
      </c>
      <c r="I72" s="640">
        <f t="shared" si="66"/>
        <v>10000</v>
      </c>
      <c r="J72" s="640">
        <f t="shared" si="67"/>
        <v>10000</v>
      </c>
      <c r="K72" s="640">
        <f t="shared" si="68"/>
        <v>10000</v>
      </c>
      <c r="L72" s="640">
        <f t="shared" si="69"/>
        <v>10000</v>
      </c>
      <c r="M72" s="640">
        <f t="shared" si="70"/>
        <v>10000</v>
      </c>
      <c r="N72" s="640">
        <f t="shared" si="71"/>
        <v>10000</v>
      </c>
      <c r="O72" s="639" t="b">
        <f t="shared" si="72"/>
        <v>0</v>
      </c>
      <c r="P72" s="637">
        <f t="shared" si="73"/>
        <v>2</v>
      </c>
      <c r="Q72" s="637">
        <f t="shared" si="74"/>
        <v>8</v>
      </c>
      <c r="R72" s="642">
        <f t="shared" si="75"/>
        <v>31.808161030911076</v>
      </c>
      <c r="S72" s="644">
        <f t="shared" si="76"/>
        <v>19.145299348745098</v>
      </c>
      <c r="T72" s="638">
        <f t="shared" si="77"/>
        <v>34.973876451452576</v>
      </c>
      <c r="U72" s="641">
        <f t="shared" si="78"/>
        <v>32.329101161162058</v>
      </c>
      <c r="V72" s="641" t="b">
        <f t="shared" si="79"/>
        <v>0</v>
      </c>
      <c r="W72" s="643">
        <f t="shared" si="80"/>
        <v>31.808161030911076</v>
      </c>
      <c r="X72" s="641" t="str">
        <f t="shared" si="81"/>
        <v/>
      </c>
      <c r="Y72" s="641" t="str">
        <f t="shared" si="82"/>
        <v/>
      </c>
      <c r="Z72" s="641" t="str">
        <f t="shared" si="83"/>
        <v/>
      </c>
      <c r="AA72" s="641" t="str">
        <f t="shared" si="84"/>
        <v/>
      </c>
      <c r="AB72" s="641">
        <f t="shared" si="85"/>
        <v>10.552995391705069</v>
      </c>
      <c r="AC72" s="638">
        <f t="shared" si="86"/>
        <v>27.737603305785125</v>
      </c>
      <c r="AD72" s="641" t="str">
        <f t="shared" si="87"/>
        <v/>
      </c>
      <c r="AE72" s="641" t="str">
        <f t="shared" si="88"/>
        <v/>
      </c>
      <c r="AF72" s="641" t="str">
        <f t="shared" si="89"/>
        <v/>
      </c>
      <c r="AG72" s="641" t="str">
        <f t="shared" si="90"/>
        <v/>
      </c>
      <c r="AH72" s="641">
        <f t="shared" si="91"/>
        <v>24.3</v>
      </c>
      <c r="AI72" s="638">
        <f t="shared" si="92"/>
        <v>19.2</v>
      </c>
      <c r="AJ72" s="641">
        <f>IF(VLOOKUP(TRUE,$V$2:$AY$80,COUNTA($V$1:AR$1),FALSE)="",AR72,IF(AR72="","",(AR72/VLOOKUP(TRUE,$V$2:$AY$80,COUNTA($V$1:AR$1),FALSE))*100))</f>
        <v>50</v>
      </c>
      <c r="AK72" s="641">
        <f>IF(VLOOKUP(TRUE,$V$2:$AY$80,COUNTA($V$1:AS$1),FALSE)="",AS72,IF(AS72="","",(AS72/VLOOKUP(TRUE,$V$2:$AY$80,COUNTA($V$1:AS$1),FALSE))*100))</f>
        <v>32.023060321807861</v>
      </c>
      <c r="AL72" s="641">
        <f>IF(VLOOKUP(TRUE,$V$2:$AY$80,COUNTA($V$1:AT$1),FALSE)="",AT72,IF(AT72="","",(AT72/VLOOKUP(TRUE,$V$2:$AY$80,COUNTA($V$1:AT$1),FALSE))*100))</f>
        <v>20</v>
      </c>
      <c r="AM72" s="641">
        <f>IF(VLOOKUP(TRUE,$V$2:$AY$80,COUNTA($V$1:AU$1),FALSE)="",AU72,IF(AU72="","",(AU72/VLOOKUP(TRUE,$V$2:$AY$80,COUNTA($V$1:AU$1),FALSE))*100))</f>
        <v>26.113566756248474</v>
      </c>
      <c r="AN72" s="641">
        <f>IF(VLOOKUP(TRUE,$V$2:$AY$80,COUNTA($V$1:AV$1),FALSE)="",AV72,IF(AV72="","",(AV72/VLOOKUP(TRUE,$V$2:$AY$80,COUNTA($V$1:AV$1),FALSE))*100))</f>
        <v>34.483093023300171</v>
      </c>
      <c r="AO72" s="641">
        <f>IF(VLOOKUP(TRUE,$V$2:$AY$80,COUNTA($V$1:AW$1),FALSE)="",AW72,IF(AW72="","",(AW72/VLOOKUP(TRUE,$V$2:$AY$80,COUNTA($V$1:AW$1),FALSE))*100))</f>
        <v>33.837958176930748</v>
      </c>
      <c r="AP72" s="641">
        <f>IF(VLOOKUP(TRUE,$V$2:$AY$80,COUNTA($V$1:AX$1),FALSE)="",AX72,IF(AX72="","",(AX72/VLOOKUP(TRUE,$V$2:$AY$80,COUNTA($V$1:AX$1),FALSE))*100))</f>
        <v>50</v>
      </c>
      <c r="AQ72" s="641">
        <f>IF(VLOOKUP(TRUE,$V$2:$AY$80,COUNTA($V$1:AY$1),FALSE)="",AY72,IF(AY72="","",(AY72/VLOOKUP(TRUE,$V$2:$AY$80,COUNTA($V$1:AY$1),FALSE))*100))</f>
        <v>33.333333333333336</v>
      </c>
      <c r="AR72" s="644">
        <f>IF(BS72="","",BS72*VLOOKUP("UQ",IndexCalc[],3,FALSE))</f>
        <v>50</v>
      </c>
      <c r="AS72" s="641">
        <f>IF(BT72="","",BT72*VLOOKUP("Fneg",IndexCalc[],3,FALSE))</f>
        <v>32.023060321807861</v>
      </c>
      <c r="AT72" s="641">
        <f>IF(BU72="","",BU72*VLOOKUP("ABS",IndexCalc[],3,FALSE))</f>
        <v>20</v>
      </c>
      <c r="AU72" s="641">
        <f>IF(BV72="","",BV72*VLOOKUP("Cnrs",IndexCalc[],3,FALSE))</f>
        <v>26.113566756248474</v>
      </c>
      <c r="AV72" s="641">
        <f>IF(BO72="","",BO72*VLOOKUP("HEC",IndexCalc[],3,FALSE))</f>
        <v>34.483093023300171</v>
      </c>
      <c r="AW72" s="641">
        <f>IF(BP72="","",BP72*VLOOKUP("Aeres",IndexCalc[],3,FALSE))</f>
        <v>33.837958176930748</v>
      </c>
      <c r="AX72" s="641">
        <f>IF(BQ72="","",BQ72*VLOOKUP("Abdc",IndexCalc[],3,FALSE))</f>
        <v>50</v>
      </c>
      <c r="AY72" s="638">
        <f>IF(BR72="","",BR72*VLOOKUP("Vhb",IndexCalc[],3,FALSE))</f>
        <v>33.333333333333336</v>
      </c>
      <c r="AZ72" s="647"/>
      <c r="BA72" s="648"/>
      <c r="BB72" s="652"/>
      <c r="BC72" s="647"/>
      <c r="BD72" s="647">
        <v>0.45800000000000002</v>
      </c>
      <c r="BE72" s="650">
        <v>0.53700000000000003</v>
      </c>
      <c r="BF72" s="652"/>
      <c r="BG72" s="652"/>
      <c r="BH72" s="652" t="s">
        <v>133</v>
      </c>
      <c r="BI72" s="652" t="s">
        <v>135</v>
      </c>
      <c r="BJ72" s="652"/>
      <c r="BK72" s="651">
        <v>3</v>
      </c>
      <c r="BL72" s="652"/>
      <c r="BM72" s="652">
        <v>1</v>
      </c>
      <c r="BN72" s="652"/>
      <c r="BO72" s="695">
        <v>1.3793237209320068</v>
      </c>
      <c r="BP72" s="696">
        <v>1.0151387453079224</v>
      </c>
      <c r="BQ72" s="656">
        <v>2</v>
      </c>
      <c r="BR72" s="655">
        <v>2</v>
      </c>
      <c r="BS72" s="655">
        <v>2</v>
      </c>
      <c r="BT72" s="696">
        <v>1.2809224128723145</v>
      </c>
      <c r="BU72" s="696">
        <v>1</v>
      </c>
      <c r="BV72" s="697">
        <v>1.044542670249939</v>
      </c>
    </row>
    <row r="73" spans="1:74" x14ac:dyDescent="0.25">
      <c r="A73" s="720" t="s">
        <v>1465</v>
      </c>
      <c r="B73" s="722" t="s">
        <v>757</v>
      </c>
      <c r="C73" s="705" t="s">
        <v>212</v>
      </c>
      <c r="D73" s="722" t="s">
        <v>781</v>
      </c>
      <c r="E73" s="637">
        <f t="shared" si="62"/>
        <v>72</v>
      </c>
      <c r="F73" s="637">
        <f t="shared" si="63"/>
        <v>10</v>
      </c>
      <c r="G73" s="638">
        <f t="shared" si="64"/>
        <v>17.58052938847117</v>
      </c>
      <c r="H73" s="639" t="b">
        <f t="shared" si="65"/>
        <v>0</v>
      </c>
      <c r="I73" s="640">
        <f t="shared" si="66"/>
        <v>10000</v>
      </c>
      <c r="J73" s="640">
        <f t="shared" si="67"/>
        <v>10000</v>
      </c>
      <c r="K73" s="640">
        <f t="shared" si="68"/>
        <v>10000</v>
      </c>
      <c r="L73" s="640">
        <f t="shared" si="69"/>
        <v>10000</v>
      </c>
      <c r="M73" s="640">
        <f t="shared" si="70"/>
        <v>10000</v>
      </c>
      <c r="N73" s="640">
        <f t="shared" si="71"/>
        <v>10000</v>
      </c>
      <c r="O73" s="639" t="b">
        <f t="shared" si="72"/>
        <v>0</v>
      </c>
      <c r="P73" s="637">
        <f t="shared" si="73"/>
        <v>2</v>
      </c>
      <c r="Q73" s="637">
        <f t="shared" si="74"/>
        <v>8</v>
      </c>
      <c r="R73" s="642">
        <f t="shared" si="75"/>
        <v>31.788551383599263</v>
      </c>
      <c r="S73" s="644">
        <f t="shared" si="76"/>
        <v>9.4338890581559198</v>
      </c>
      <c r="T73" s="638">
        <f t="shared" si="77"/>
        <v>37.377216964960098</v>
      </c>
      <c r="U73" s="641">
        <f t="shared" si="78"/>
        <v>30.921773571968078</v>
      </c>
      <c r="V73" s="641" t="b">
        <f t="shared" si="79"/>
        <v>0</v>
      </c>
      <c r="W73" s="643">
        <f t="shared" si="80"/>
        <v>31.788551383599263</v>
      </c>
      <c r="X73" s="641" t="str">
        <f t="shared" si="81"/>
        <v/>
      </c>
      <c r="Y73" s="641" t="str">
        <f t="shared" si="82"/>
        <v/>
      </c>
      <c r="Z73" s="641" t="str">
        <f t="shared" si="83"/>
        <v/>
      </c>
      <c r="AA73" s="641" t="str">
        <f t="shared" si="84"/>
        <v/>
      </c>
      <c r="AB73" s="641">
        <f t="shared" si="85"/>
        <v>3.9400921658986174</v>
      </c>
      <c r="AC73" s="638">
        <f t="shared" si="86"/>
        <v>14.927685950413222</v>
      </c>
      <c r="AD73" s="641" t="str">
        <f t="shared" si="87"/>
        <v/>
      </c>
      <c r="AE73" s="641" t="str">
        <f t="shared" si="88"/>
        <v/>
      </c>
      <c r="AF73" s="641" t="str">
        <f t="shared" si="89"/>
        <v/>
      </c>
      <c r="AG73" s="641" t="str">
        <f t="shared" si="90"/>
        <v/>
      </c>
      <c r="AH73" s="641">
        <f t="shared" si="91"/>
        <v>5.0999999999999996</v>
      </c>
      <c r="AI73" s="638">
        <f t="shared" si="92"/>
        <v>5.0999999999999996</v>
      </c>
      <c r="AJ73" s="641">
        <f>IF(VLOOKUP(TRUE,$V$2:$AY$80,COUNTA($V$1:AR$1),FALSE)="",AR73,IF(AR73="","",(AR73/VLOOKUP(TRUE,$V$2:$AY$80,COUNTA($V$1:AR$1),FALSE))*100))</f>
        <v>28.692516684532166</v>
      </c>
      <c r="AK73" s="641">
        <f>IF(VLOOKUP(TRUE,$V$2:$AY$80,COUNTA($V$1:AS$1),FALSE)="",AS73,IF(AS73="","",(AS73/VLOOKUP(TRUE,$V$2:$AY$80,COUNTA($V$1:AS$1),FALSE))*100))</f>
        <v>25</v>
      </c>
      <c r="AL73" s="641">
        <f>IF(VLOOKUP(TRUE,$V$2:$AY$80,COUNTA($V$1:AT$1),FALSE)="",AT73,IF(AT73="","",(AT73/VLOOKUP(TRUE,$V$2:$AY$80,COUNTA($V$1:AT$1),FALSE))*100))</f>
        <v>40</v>
      </c>
      <c r="AM73" s="641">
        <f>IF(VLOOKUP(TRUE,$V$2:$AY$80,COUNTA($V$1:AU$1),FALSE)="",AU73,IF(AU73="","",(AU73/VLOOKUP(TRUE,$V$2:$AY$80,COUNTA($V$1:AU$1),FALSE))*100))</f>
        <v>50</v>
      </c>
      <c r="AN73" s="641">
        <f>IF(VLOOKUP(TRUE,$V$2:$AY$80,COUNTA($V$1:AV$1),FALSE)="",AV73,IF(AV73="","",(AV73/VLOOKUP(TRUE,$V$2:$AY$80,COUNTA($V$1:AV$1),FALSE))*100))</f>
        <v>30.325219035148621</v>
      </c>
      <c r="AO73" s="641">
        <f>IF(VLOOKUP(TRUE,$V$2:$AY$80,COUNTA($V$1:AW$1),FALSE)="",AW73,IF(AW73="","",(AW73/VLOOKUP(TRUE,$V$2:$AY$80,COUNTA($V$1:AW$1),FALSE))*100))</f>
        <v>66.666666666666671</v>
      </c>
      <c r="AP73" s="641">
        <f>IF(VLOOKUP(TRUE,$V$2:$AY$80,COUNTA($V$1:AX$1),FALSE)="",AX73,IF(AX73="","",(AX73/VLOOKUP(TRUE,$V$2:$AY$80,COUNTA($V$1:AX$1),FALSE))*100))</f>
        <v>25</v>
      </c>
      <c r="AQ73" s="641">
        <f>IF(VLOOKUP(TRUE,$V$2:$AY$80,COUNTA($V$1:AY$1),FALSE)="",AY73,IF(AY73="","",(AY73/VLOOKUP(TRUE,$V$2:$AY$80,COUNTA($V$1:AY$1),FALSE))*100))</f>
        <v>33.333333333333336</v>
      </c>
      <c r="AR73" s="644">
        <f>IF(BS73="","",BS73*VLOOKUP("UQ",IndexCalc[],3,FALSE))</f>
        <v>28.692516684532166</v>
      </c>
      <c r="AS73" s="641">
        <f>IF(BT73="","",BT73*VLOOKUP("Fneg",IndexCalc[],3,FALSE))</f>
        <v>25</v>
      </c>
      <c r="AT73" s="641">
        <f>IF(BU73="","",BU73*VLOOKUP("ABS",IndexCalc[],3,FALSE))</f>
        <v>40</v>
      </c>
      <c r="AU73" s="641">
        <f>IF(BV73="","",BV73*VLOOKUP("Cnrs",IndexCalc[],3,FALSE))</f>
        <v>50</v>
      </c>
      <c r="AV73" s="641">
        <f>IF(BO73="","",BO73*VLOOKUP("HEC",IndexCalc[],3,FALSE))</f>
        <v>30.325219035148621</v>
      </c>
      <c r="AW73" s="641">
        <f>IF(BP73="","",BP73*VLOOKUP("Aeres",IndexCalc[],3,FALSE))</f>
        <v>66.666666666666671</v>
      </c>
      <c r="AX73" s="641">
        <f>IF(BQ73="","",BQ73*VLOOKUP("Abdc",IndexCalc[],3,FALSE))</f>
        <v>25</v>
      </c>
      <c r="AY73" s="638">
        <f>IF(BR73="","",BR73*VLOOKUP("Vhb",IndexCalc[],3,FALSE))</f>
        <v>33.333333333333336</v>
      </c>
      <c r="AZ73" s="647"/>
      <c r="BA73" s="648"/>
      <c r="BB73" s="652"/>
      <c r="BC73" s="647"/>
      <c r="BD73" s="647">
        <v>0.17100000000000001</v>
      </c>
      <c r="BE73" s="650">
        <v>0.28899999999999998</v>
      </c>
      <c r="BF73" s="652"/>
      <c r="BG73" s="652"/>
      <c r="BH73" s="652" t="s">
        <v>135</v>
      </c>
      <c r="BI73" s="652" t="s">
        <v>135</v>
      </c>
      <c r="BJ73" s="652"/>
      <c r="BK73" s="651">
        <v>4</v>
      </c>
      <c r="BL73" s="652"/>
      <c r="BM73" s="652">
        <v>1</v>
      </c>
      <c r="BN73" s="652"/>
      <c r="BO73" s="695">
        <v>1.2130087614059448</v>
      </c>
      <c r="BP73" s="696">
        <v>2</v>
      </c>
      <c r="BQ73" s="656">
        <v>1</v>
      </c>
      <c r="BR73" s="655">
        <v>2</v>
      </c>
      <c r="BS73" s="696">
        <v>1.1477006673812866</v>
      </c>
      <c r="BT73" s="655">
        <v>1</v>
      </c>
      <c r="BU73" s="696">
        <v>2</v>
      </c>
      <c r="BV73" s="697">
        <v>2</v>
      </c>
    </row>
    <row r="74" spans="1:74" x14ac:dyDescent="0.25">
      <c r="A74" s="720" t="s">
        <v>508</v>
      </c>
      <c r="B74" s="722" t="s">
        <v>780</v>
      </c>
      <c r="C74" s="698" t="s">
        <v>510</v>
      </c>
      <c r="D74" s="722" t="s">
        <v>781</v>
      </c>
      <c r="E74" s="637">
        <f t="shared" si="62"/>
        <v>73</v>
      </c>
      <c r="F74" s="637">
        <f t="shared" si="63"/>
        <v>10</v>
      </c>
      <c r="G74" s="638">
        <f t="shared" si="64"/>
        <v>12.939742898335934</v>
      </c>
      <c r="H74" s="639" t="b">
        <f t="shared" si="65"/>
        <v>0</v>
      </c>
      <c r="I74" s="640">
        <f t="shared" si="66"/>
        <v>10000</v>
      </c>
      <c r="J74" s="640">
        <f t="shared" si="67"/>
        <v>10000</v>
      </c>
      <c r="K74" s="640">
        <f t="shared" si="68"/>
        <v>10000</v>
      </c>
      <c r="L74" s="640">
        <f t="shared" si="69"/>
        <v>10000</v>
      </c>
      <c r="M74" s="640">
        <f t="shared" si="70"/>
        <v>10000</v>
      </c>
      <c r="N74" s="640">
        <f t="shared" si="71"/>
        <v>10000</v>
      </c>
      <c r="O74" s="639" t="b">
        <f t="shared" si="72"/>
        <v>0</v>
      </c>
      <c r="P74" s="637">
        <f t="shared" si="73"/>
        <v>2</v>
      </c>
      <c r="Q74" s="637">
        <f t="shared" si="74"/>
        <v>8</v>
      </c>
      <c r="R74" s="642">
        <f t="shared" si="75"/>
        <v>31.508180080304481</v>
      </c>
      <c r="S74" s="644">
        <f t="shared" si="76"/>
        <v>16.524664851277755</v>
      </c>
      <c r="T74" s="638">
        <f t="shared" si="77"/>
        <v>35.254058887561165</v>
      </c>
      <c r="U74" s="641">
        <f t="shared" si="78"/>
        <v>31.143247110048929</v>
      </c>
      <c r="V74" s="641" t="b">
        <f t="shared" si="79"/>
        <v>0</v>
      </c>
      <c r="W74" s="643">
        <f t="shared" si="80"/>
        <v>31.508180080304481</v>
      </c>
      <c r="X74" s="641" t="str">
        <f t="shared" si="81"/>
        <v/>
      </c>
      <c r="Y74" s="641" t="str">
        <f t="shared" si="82"/>
        <v/>
      </c>
      <c r="Z74" s="641">
        <f t="shared" si="83"/>
        <v>25.641025641025639</v>
      </c>
      <c r="AA74" s="641" t="str">
        <f t="shared" si="84"/>
        <v/>
      </c>
      <c r="AB74" s="641">
        <f t="shared" si="85"/>
        <v>8.6175115207373274</v>
      </c>
      <c r="AC74" s="638">
        <f t="shared" si="86"/>
        <v>24.431818181818183</v>
      </c>
      <c r="AD74" s="641" t="str">
        <f t="shared" si="87"/>
        <v/>
      </c>
      <c r="AE74" s="641" t="str">
        <f t="shared" si="88"/>
        <v/>
      </c>
      <c r="AF74" s="641">
        <f t="shared" si="89"/>
        <v>1.9</v>
      </c>
      <c r="AG74" s="641" t="str">
        <f t="shared" si="90"/>
        <v/>
      </c>
      <c r="AH74" s="641">
        <f t="shared" si="91"/>
        <v>16.600000000000001</v>
      </c>
      <c r="AI74" s="638">
        <f t="shared" si="92"/>
        <v>12.8</v>
      </c>
      <c r="AJ74" s="641">
        <f>IF(VLOOKUP(TRUE,$V$2:$AY$80,COUNTA($V$1:AR$1),FALSE)="",AR74,IF(AR74="","",(AR74/VLOOKUP(TRUE,$V$2:$AY$80,COUNTA($V$1:AR$1),FALSE))*100))</f>
        <v>50</v>
      </c>
      <c r="AK74" s="641">
        <f>IF(VLOOKUP(TRUE,$V$2:$AY$80,COUNTA($V$1:AS$1),FALSE)="",AS74,IF(AS74="","",(AS74/VLOOKUP(TRUE,$V$2:$AY$80,COUNTA($V$1:AS$1),FALSE))*100))</f>
        <v>29.401704668998718</v>
      </c>
      <c r="AL74" s="641">
        <f>IF(VLOOKUP(TRUE,$V$2:$AY$80,COUNTA($V$1:AT$1),FALSE)="",AT74,IF(AT74="","",(AT74/VLOOKUP(TRUE,$V$2:$AY$80,COUNTA($V$1:AT$1),FALSE))*100))</f>
        <v>20</v>
      </c>
      <c r="AM74" s="641">
        <f>IF(VLOOKUP(TRUE,$V$2:$AY$80,COUNTA($V$1:AU$1),FALSE)="",AU74,IF(AU74="","",(AU74/VLOOKUP(TRUE,$V$2:$AY$80,COUNTA($V$1:AU$1),FALSE))*100))</f>
        <v>26.846107840538025</v>
      </c>
      <c r="AN74" s="641">
        <f>IF(VLOOKUP(TRUE,$V$2:$AY$80,COUNTA($V$1:AV$1),FALSE)="",AV74,IF(AV74="","",(AV74/VLOOKUP(TRUE,$V$2:$AY$80,COUNTA($V$1:AV$1),FALSE))*100))</f>
        <v>40.148705244064331</v>
      </c>
      <c r="AO74" s="641">
        <f>IF(VLOOKUP(TRUE,$V$2:$AY$80,COUNTA($V$1:AW$1),FALSE)="",AW74,IF(AW74="","",(AW74/VLOOKUP(TRUE,$V$2:$AY$80,COUNTA($V$1:AW$1),FALSE))*100))</f>
        <v>35.295871893564865</v>
      </c>
      <c r="AP74" s="641">
        <f>IF(VLOOKUP(TRUE,$V$2:$AY$80,COUNTA($V$1:AX$1),FALSE)="",AX74,IF(AX74="","",(AX74/VLOOKUP(TRUE,$V$2:$AY$80,COUNTA($V$1:AX$1),FALSE))*100))</f>
        <v>50</v>
      </c>
      <c r="AQ74" s="641">
        <f>IF(VLOOKUP(TRUE,$V$2:$AY$80,COUNTA($V$1:AY$1),FALSE)="",AY74,IF(AY74="","",(AY74/VLOOKUP(TRUE,$V$2:$AY$80,COUNTA($V$1:AY$1),FALSE))*100))</f>
        <v>30.340081453323371</v>
      </c>
      <c r="AR74" s="644">
        <f>IF(BS74="","",BS74*VLOOKUP("UQ",IndexCalc[],3,FALSE))</f>
        <v>50</v>
      </c>
      <c r="AS74" s="641">
        <f>IF(BT74="","",BT74*VLOOKUP("Fneg",IndexCalc[],3,FALSE))</f>
        <v>29.401704668998718</v>
      </c>
      <c r="AT74" s="641">
        <f>IF(BU74="","",BU74*VLOOKUP("ABS",IndexCalc[],3,FALSE))</f>
        <v>20</v>
      </c>
      <c r="AU74" s="641">
        <f>IF(BV74="","",BV74*VLOOKUP("Cnrs",IndexCalc[],3,FALSE))</f>
        <v>26.846107840538025</v>
      </c>
      <c r="AV74" s="641">
        <f>IF(BO74="","",BO74*VLOOKUP("HEC",IndexCalc[],3,FALSE))</f>
        <v>40.148705244064331</v>
      </c>
      <c r="AW74" s="641">
        <f>IF(BP74="","",BP74*VLOOKUP("Aeres",IndexCalc[],3,FALSE))</f>
        <v>35.295871893564865</v>
      </c>
      <c r="AX74" s="641">
        <f>IF(BQ74="","",BQ74*VLOOKUP("Abdc",IndexCalc[],3,FALSE))</f>
        <v>50</v>
      </c>
      <c r="AY74" s="638">
        <f>IF(BR74="","",BR74*VLOOKUP("Vhb",IndexCalc[],3,FALSE))</f>
        <v>30.340081453323368</v>
      </c>
      <c r="AZ74" s="647"/>
      <c r="BA74" s="648"/>
      <c r="BB74" s="652">
        <v>10</v>
      </c>
      <c r="BC74" s="647"/>
      <c r="BD74" s="647">
        <v>0.374</v>
      </c>
      <c r="BE74" s="650">
        <v>0.47299999999999998</v>
      </c>
      <c r="BF74" s="652"/>
      <c r="BG74" s="652"/>
      <c r="BH74" s="652" t="s">
        <v>133</v>
      </c>
      <c r="BI74" s="652"/>
      <c r="BJ74" s="652"/>
      <c r="BK74" s="651">
        <v>3</v>
      </c>
      <c r="BL74" s="652"/>
      <c r="BM74" s="652">
        <v>1</v>
      </c>
      <c r="BN74" s="652"/>
      <c r="BO74" s="695">
        <v>1.6059482097625732</v>
      </c>
      <c r="BP74" s="696">
        <v>1.0588761568069458</v>
      </c>
      <c r="BQ74" s="656">
        <v>2</v>
      </c>
      <c r="BR74" s="696">
        <v>1.8204048871994019</v>
      </c>
      <c r="BS74" s="655">
        <v>2</v>
      </c>
      <c r="BT74" s="696">
        <v>1.1760681867599487</v>
      </c>
      <c r="BU74" s="696">
        <v>1</v>
      </c>
      <c r="BV74" s="697">
        <v>1.073844313621521</v>
      </c>
    </row>
    <row r="75" spans="1:74" x14ac:dyDescent="0.25">
      <c r="A75" s="720" t="s">
        <v>503</v>
      </c>
      <c r="B75" s="722" t="s">
        <v>775</v>
      </c>
      <c r="C75" s="698" t="s">
        <v>247</v>
      </c>
      <c r="D75" s="722" t="s">
        <v>781</v>
      </c>
      <c r="E75" s="637">
        <f t="shared" si="62"/>
        <v>74</v>
      </c>
      <c r="F75" s="637">
        <f t="shared" si="63"/>
        <v>10</v>
      </c>
      <c r="G75" s="638">
        <f t="shared" si="64"/>
        <v>12.844337896694256</v>
      </c>
      <c r="H75" s="639" t="b">
        <f t="shared" si="65"/>
        <v>0</v>
      </c>
      <c r="I75" s="640">
        <f t="shared" si="66"/>
        <v>10000</v>
      </c>
      <c r="J75" s="640">
        <f t="shared" si="67"/>
        <v>10000</v>
      </c>
      <c r="K75" s="640">
        <f t="shared" si="68"/>
        <v>10000</v>
      </c>
      <c r="L75" s="640">
        <f t="shared" si="69"/>
        <v>10000</v>
      </c>
      <c r="M75" s="640">
        <f t="shared" si="70"/>
        <v>10000</v>
      </c>
      <c r="N75" s="640">
        <f t="shared" si="71"/>
        <v>10000</v>
      </c>
      <c r="O75" s="639" t="b">
        <f t="shared" si="72"/>
        <v>0</v>
      </c>
      <c r="P75" s="637">
        <f t="shared" si="73"/>
        <v>2</v>
      </c>
      <c r="Q75" s="637">
        <f t="shared" si="74"/>
        <v>8</v>
      </c>
      <c r="R75" s="642">
        <f t="shared" si="75"/>
        <v>31.455318264335858</v>
      </c>
      <c r="S75" s="644">
        <f t="shared" si="76"/>
        <v>16.443257988345962</v>
      </c>
      <c r="T75" s="638">
        <f t="shared" si="77"/>
        <v>35.208333333333336</v>
      </c>
      <c r="U75" s="641">
        <f t="shared" si="78"/>
        <v>31.106666666666666</v>
      </c>
      <c r="V75" s="641" t="b">
        <f t="shared" si="79"/>
        <v>0</v>
      </c>
      <c r="W75" s="643">
        <f t="shared" si="80"/>
        <v>31.455318264335858</v>
      </c>
      <c r="X75" s="641">
        <f t="shared" si="81"/>
        <v>8.1818181818181817</v>
      </c>
      <c r="Y75" s="641">
        <f t="shared" si="82"/>
        <v>8.6956521739130448</v>
      </c>
      <c r="Z75" s="641" t="str">
        <f t="shared" si="83"/>
        <v/>
      </c>
      <c r="AA75" s="641">
        <f t="shared" si="84"/>
        <v>26.088379705400982</v>
      </c>
      <c r="AB75" s="641">
        <f t="shared" si="85"/>
        <v>8.041474654377879</v>
      </c>
      <c r="AC75" s="638">
        <f t="shared" si="86"/>
        <v>24.845041322314049</v>
      </c>
      <c r="AD75" s="641">
        <f t="shared" si="87"/>
        <v>0</v>
      </c>
      <c r="AE75" s="641">
        <f t="shared" si="88"/>
        <v>0</v>
      </c>
      <c r="AF75" s="641" t="str">
        <f t="shared" si="89"/>
        <v/>
      </c>
      <c r="AG75" s="641">
        <f t="shared" si="90"/>
        <v>0</v>
      </c>
      <c r="AH75" s="641">
        <f t="shared" si="91"/>
        <v>15.299999999999999</v>
      </c>
      <c r="AI75" s="638">
        <f t="shared" si="92"/>
        <v>14.099999999999998</v>
      </c>
      <c r="AJ75" s="641">
        <f>IF(VLOOKUP(TRUE,$V$2:$AY$80,COUNTA($V$1:AR$1),FALSE)="",AR75,IF(AR75="","",(AR75/VLOOKUP(TRUE,$V$2:$AY$80,COUNTA($V$1:AR$1),FALSE))*100))</f>
        <v>50</v>
      </c>
      <c r="AK75" s="641">
        <f>IF(VLOOKUP(TRUE,$V$2:$AY$80,COUNTA($V$1:AS$1),FALSE)="",AS75,IF(AS75="","",(AS75/VLOOKUP(TRUE,$V$2:$AY$80,COUNTA($V$1:AS$1),FALSE))*100))</f>
        <v>25</v>
      </c>
      <c r="AL75" s="641">
        <f>IF(VLOOKUP(TRUE,$V$2:$AY$80,COUNTA($V$1:AT$1),FALSE)="",AT75,IF(AT75="","",(AT75/VLOOKUP(TRUE,$V$2:$AY$80,COUNTA($V$1:AT$1),FALSE))*100))</f>
        <v>40</v>
      </c>
      <c r="AM75" s="641">
        <f>IF(VLOOKUP(TRUE,$V$2:$AY$80,COUNTA($V$1:AU$1),FALSE)="",AU75,IF(AU75="","",(AU75/VLOOKUP(TRUE,$V$2:$AY$80,COUNTA($V$1:AU$1),FALSE))*100))</f>
        <v>25</v>
      </c>
      <c r="AN75" s="641">
        <f>IF(VLOOKUP(TRUE,$V$2:$AY$80,COUNTA($V$1:AV$1),FALSE)="",AV75,IF(AV75="","",(AV75/VLOOKUP(TRUE,$V$2:$AY$80,COUNTA($V$1:AV$1),FALSE))*100))</f>
        <v>25</v>
      </c>
      <c r="AO75" s="641">
        <f>IF(VLOOKUP(TRUE,$V$2:$AY$80,COUNTA($V$1:AW$1),FALSE)="",AW75,IF(AW75="","",(AW75/VLOOKUP(TRUE,$V$2:$AY$80,COUNTA($V$1:AW$1),FALSE))*100))</f>
        <v>33.333333333333336</v>
      </c>
      <c r="AP75" s="641">
        <f>IF(VLOOKUP(TRUE,$V$2:$AY$80,COUNTA($V$1:AX$1),FALSE)="",AX75,IF(AX75="","",(AX75/VLOOKUP(TRUE,$V$2:$AY$80,COUNTA($V$1:AX$1),FALSE))*100))</f>
        <v>50</v>
      </c>
      <c r="AQ75" s="641">
        <f>IF(VLOOKUP(TRUE,$V$2:$AY$80,COUNTA($V$1:AY$1),FALSE)="",AY75,IF(AY75="","",(AY75/VLOOKUP(TRUE,$V$2:$AY$80,COUNTA($V$1:AY$1),FALSE))*100))</f>
        <v>33.333333333333336</v>
      </c>
      <c r="AR75" s="644">
        <f>IF(BS75="","",BS75*VLOOKUP("UQ",IndexCalc[],3,FALSE))</f>
        <v>50</v>
      </c>
      <c r="AS75" s="641">
        <f>IF(BT75="","",BT75*VLOOKUP("Fneg",IndexCalc[],3,FALSE))</f>
        <v>25</v>
      </c>
      <c r="AT75" s="641">
        <f>IF(BU75="","",BU75*VLOOKUP("ABS",IndexCalc[],3,FALSE))</f>
        <v>40</v>
      </c>
      <c r="AU75" s="641">
        <f>IF(BV75="","",BV75*VLOOKUP("Cnrs",IndexCalc[],3,FALSE))</f>
        <v>25</v>
      </c>
      <c r="AV75" s="641">
        <f>IF(BO75="","",BO75*VLOOKUP("HEC",IndexCalc[],3,FALSE))</f>
        <v>25</v>
      </c>
      <c r="AW75" s="641">
        <f>IF(BP75="","",BP75*VLOOKUP("Aeres",IndexCalc[],3,FALSE))</f>
        <v>33.333333333333336</v>
      </c>
      <c r="AX75" s="641">
        <f>IF(BQ75="","",BQ75*VLOOKUP("Abdc",IndexCalc[],3,FALSE))</f>
        <v>50</v>
      </c>
      <c r="AY75" s="638">
        <f>IF(BR75="","",BR75*VLOOKUP("Vhb",IndexCalc[],3,FALSE))</f>
        <v>33.333333333333336</v>
      </c>
      <c r="AZ75" s="709">
        <v>8.9999999999999998E-4</v>
      </c>
      <c r="BA75" s="648">
        <v>0.2</v>
      </c>
      <c r="BB75" s="652"/>
      <c r="BC75" s="647">
        <v>0.79700000000000004</v>
      </c>
      <c r="BD75" s="647">
        <v>0.34899999999999998</v>
      </c>
      <c r="BE75" s="650">
        <v>0.48099999999999998</v>
      </c>
      <c r="BF75" s="652" t="s">
        <v>135</v>
      </c>
      <c r="BG75" s="652"/>
      <c r="BH75" s="652" t="s">
        <v>133</v>
      </c>
      <c r="BI75" s="652" t="s">
        <v>135</v>
      </c>
      <c r="BJ75" s="652" t="s">
        <v>298</v>
      </c>
      <c r="BK75" s="651">
        <v>3</v>
      </c>
      <c r="BL75" s="652">
        <v>4</v>
      </c>
      <c r="BM75" s="652">
        <v>2</v>
      </c>
      <c r="BN75" s="652">
        <v>4</v>
      </c>
      <c r="BO75" s="654">
        <v>1</v>
      </c>
      <c r="BP75" s="696">
        <v>1</v>
      </c>
      <c r="BQ75" s="656">
        <v>2</v>
      </c>
      <c r="BR75" s="655">
        <v>2</v>
      </c>
      <c r="BS75" s="655">
        <v>2</v>
      </c>
      <c r="BT75" s="655">
        <v>1</v>
      </c>
      <c r="BU75" s="655">
        <v>2</v>
      </c>
      <c r="BV75" s="657">
        <v>1</v>
      </c>
    </row>
    <row r="76" spans="1:74" x14ac:dyDescent="0.25">
      <c r="A76" s="720" t="s">
        <v>502</v>
      </c>
      <c r="B76" s="722" t="s">
        <v>1081</v>
      </c>
      <c r="C76" s="698" t="s">
        <v>246</v>
      </c>
      <c r="D76" s="722" t="s">
        <v>781</v>
      </c>
      <c r="E76" s="637">
        <f t="shared" si="62"/>
        <v>75</v>
      </c>
      <c r="F76" s="637">
        <f t="shared" si="63"/>
        <v>10</v>
      </c>
      <c r="G76" s="638">
        <f t="shared" si="64"/>
        <v>13.332866246553316</v>
      </c>
      <c r="H76" s="639" t="b">
        <f t="shared" si="65"/>
        <v>0</v>
      </c>
      <c r="I76" s="640">
        <f t="shared" si="66"/>
        <v>10000</v>
      </c>
      <c r="J76" s="640">
        <f t="shared" si="67"/>
        <v>10000</v>
      </c>
      <c r="K76" s="640">
        <f t="shared" si="68"/>
        <v>10000</v>
      </c>
      <c r="L76" s="640">
        <f t="shared" si="69"/>
        <v>10000</v>
      </c>
      <c r="M76" s="640">
        <f t="shared" si="70"/>
        <v>10000</v>
      </c>
      <c r="N76" s="640">
        <f t="shared" si="71"/>
        <v>10000</v>
      </c>
      <c r="O76" s="639" t="b">
        <f t="shared" si="72"/>
        <v>0</v>
      </c>
      <c r="P76" s="637">
        <f t="shared" si="73"/>
        <v>2</v>
      </c>
      <c r="Q76" s="637">
        <f t="shared" si="74"/>
        <v>8</v>
      </c>
      <c r="R76" s="642">
        <f t="shared" si="75"/>
        <v>29.770362356783231</v>
      </c>
      <c r="S76" s="644">
        <f t="shared" si="76"/>
        <v>20.926681456373537</v>
      </c>
      <c r="T76" s="638">
        <f t="shared" si="77"/>
        <v>31.981282581885655</v>
      </c>
      <c r="U76" s="641">
        <f t="shared" si="78"/>
        <v>29.425026065508526</v>
      </c>
      <c r="V76" s="641" t="b">
        <f t="shared" si="79"/>
        <v>0</v>
      </c>
      <c r="W76" s="643">
        <f t="shared" si="80"/>
        <v>29.770362356783231</v>
      </c>
      <c r="X76" s="641" t="str">
        <f t="shared" si="81"/>
        <v/>
      </c>
      <c r="Y76" s="641" t="str">
        <f t="shared" si="82"/>
        <v/>
      </c>
      <c r="Z76" s="641">
        <f t="shared" si="83"/>
        <v>56.410256410256409</v>
      </c>
      <c r="AA76" s="641" t="str">
        <f t="shared" si="84"/>
        <v/>
      </c>
      <c r="AB76" s="641">
        <f t="shared" si="85"/>
        <v>8.6405529953917046</v>
      </c>
      <c r="AC76" s="638">
        <f t="shared" si="86"/>
        <v>33.212809917355372</v>
      </c>
      <c r="AD76" s="641" t="str">
        <f t="shared" si="87"/>
        <v/>
      </c>
      <c r="AE76" s="641" t="str">
        <f t="shared" si="88"/>
        <v/>
      </c>
      <c r="AF76" s="641">
        <f t="shared" si="89"/>
        <v>17.599999999999998</v>
      </c>
      <c r="AG76" s="641" t="str">
        <f t="shared" si="90"/>
        <v/>
      </c>
      <c r="AH76" s="641">
        <f t="shared" si="91"/>
        <v>17.899999999999999</v>
      </c>
      <c r="AI76" s="638">
        <f t="shared" si="92"/>
        <v>20.5</v>
      </c>
      <c r="AJ76" s="641">
        <f>IF(VLOOKUP(TRUE,$V$2:$AY$80,COUNTA($V$1:AR$1),FALSE)="",AR76,IF(AR76="","",(AR76/VLOOKUP(TRUE,$V$2:$AY$80,COUNTA($V$1:AR$1),FALSE))*100))</f>
        <v>50</v>
      </c>
      <c r="AK76" s="641">
        <f>IF(VLOOKUP(TRUE,$V$2:$AY$80,COUNTA($V$1:AS$1),FALSE)="",AS76,IF(AS76="","",(AS76/VLOOKUP(TRUE,$V$2:$AY$80,COUNTA($V$1:AS$1),FALSE))*100))</f>
        <v>32.213780283927917</v>
      </c>
      <c r="AL76" s="641">
        <f>IF(VLOOKUP(TRUE,$V$2:$AY$80,COUNTA($V$1:AT$1),FALSE)="",AT76,IF(AT76="","",(AT76/VLOOKUP(TRUE,$V$2:$AY$80,COUNTA($V$1:AT$1),FALSE))*100))</f>
        <v>20</v>
      </c>
      <c r="AM76" s="641">
        <f>IF(VLOOKUP(TRUE,$V$2:$AY$80,COUNTA($V$1:AU$1),FALSE)="",AU76,IF(AU76="","",(AU76/VLOOKUP(TRUE,$V$2:$AY$80,COUNTA($V$1:AU$1),FALSE))*100))</f>
        <v>26.292318105697632</v>
      </c>
      <c r="AN76" s="641">
        <f>IF(VLOOKUP(TRUE,$V$2:$AY$80,COUNTA($V$1:AV$1),FALSE)="",AV76,IF(AV76="","",(AV76/VLOOKUP(TRUE,$V$2:$AY$80,COUNTA($V$1:AV$1),FALSE))*100))</f>
        <v>26.025274395942688</v>
      </c>
      <c r="AO76" s="641">
        <f>IF(VLOOKUP(TRUE,$V$2:$AY$80,COUNTA($V$1:AW$1),FALSE)="",AW76,IF(AW76="","",(AW76/VLOOKUP(TRUE,$V$2:$AY$80,COUNTA($V$1:AW$1),FALSE))*100))</f>
        <v>34.652221202850342</v>
      </c>
      <c r="AP76" s="641">
        <f>IF(VLOOKUP(TRUE,$V$2:$AY$80,COUNTA($V$1:AX$1),FALSE)="",AX76,IF(AX76="","",(AX76/VLOOKUP(TRUE,$V$2:$AY$80,COUNTA($V$1:AX$1),FALSE))*100))</f>
        <v>50</v>
      </c>
      <c r="AQ76" s="641">
        <f>IF(VLOOKUP(TRUE,$V$2:$AY$80,COUNTA($V$1:AY$1),FALSE)="",AY76,IF(AY76="","",(AY76/VLOOKUP(TRUE,$V$2:$AY$80,COUNTA($V$1:AY$1),FALSE))*100))</f>
        <v>16.666666666666668</v>
      </c>
      <c r="AR76" s="644">
        <f>IF(BS76="","",BS76*VLOOKUP("UQ",IndexCalc[],3,FALSE))</f>
        <v>50</v>
      </c>
      <c r="AS76" s="641">
        <f>IF(BT76="","",BT76*VLOOKUP("Fneg",IndexCalc[],3,FALSE))</f>
        <v>32.213780283927917</v>
      </c>
      <c r="AT76" s="641">
        <f>IF(BU76="","",BU76*VLOOKUP("ABS",IndexCalc[],3,FALSE))</f>
        <v>20</v>
      </c>
      <c r="AU76" s="641">
        <f>IF(BV76="","",BV76*VLOOKUP("Cnrs",IndexCalc[],3,FALSE))</f>
        <v>26.292318105697632</v>
      </c>
      <c r="AV76" s="641">
        <f>IF(BO76="","",BO76*VLOOKUP("HEC",IndexCalc[],3,FALSE))</f>
        <v>26.025274395942688</v>
      </c>
      <c r="AW76" s="641">
        <f>IF(BP76="","",BP76*VLOOKUP("Aeres",IndexCalc[],3,FALSE))</f>
        <v>34.652221202850342</v>
      </c>
      <c r="AX76" s="641">
        <f>IF(BQ76="","",BQ76*VLOOKUP("Abdc",IndexCalc[],3,FALSE))</f>
        <v>50</v>
      </c>
      <c r="AY76" s="638">
        <f>IF(BR76="","",BR76*VLOOKUP("Vhb",IndexCalc[],3,FALSE))</f>
        <v>16.666666666666668</v>
      </c>
      <c r="AZ76" s="647"/>
      <c r="BA76" s="648"/>
      <c r="BB76" s="652">
        <v>22</v>
      </c>
      <c r="BC76" s="647"/>
      <c r="BD76" s="647">
        <v>0.375</v>
      </c>
      <c r="BE76" s="650">
        <v>0.64300000000000002</v>
      </c>
      <c r="BF76" s="652"/>
      <c r="BG76" s="652"/>
      <c r="BH76" s="652" t="s">
        <v>133</v>
      </c>
      <c r="BI76" s="652" t="s">
        <v>142</v>
      </c>
      <c r="BJ76" s="652"/>
      <c r="BK76" s="651">
        <v>3</v>
      </c>
      <c r="BL76" s="652"/>
      <c r="BM76" s="652">
        <v>1</v>
      </c>
      <c r="BN76" s="652"/>
      <c r="BO76" s="695">
        <v>1.0410109758377075</v>
      </c>
      <c r="BP76" s="696">
        <v>1.0395666360855103</v>
      </c>
      <c r="BQ76" s="656">
        <v>2</v>
      </c>
      <c r="BR76" s="655">
        <v>1</v>
      </c>
      <c r="BS76" s="655">
        <v>2</v>
      </c>
      <c r="BT76" s="696">
        <v>1.2885512113571167</v>
      </c>
      <c r="BU76" s="696">
        <v>1</v>
      </c>
      <c r="BV76" s="697">
        <v>1.0516927242279053</v>
      </c>
    </row>
    <row r="77" spans="1:74" x14ac:dyDescent="0.25">
      <c r="A77" s="720" t="s">
        <v>1394</v>
      </c>
      <c r="B77" s="722"/>
      <c r="C77" s="693" t="s">
        <v>1017</v>
      </c>
      <c r="D77" s="722" t="s">
        <v>781</v>
      </c>
      <c r="E77" s="652">
        <f t="shared" si="62"/>
        <v>76</v>
      </c>
      <c r="F77" s="637">
        <f t="shared" si="63"/>
        <v>10</v>
      </c>
      <c r="G77" s="638">
        <f t="shared" si="64"/>
        <v>11.409786700057388</v>
      </c>
      <c r="H77" s="639" t="b">
        <f t="shared" si="65"/>
        <v>0</v>
      </c>
      <c r="I77" s="640">
        <f t="shared" si="66"/>
        <v>10000</v>
      </c>
      <c r="J77" s="640">
        <f t="shared" si="67"/>
        <v>10000</v>
      </c>
      <c r="K77" s="640">
        <f t="shared" si="68"/>
        <v>10000</v>
      </c>
      <c r="L77" s="640">
        <f t="shared" si="69"/>
        <v>10000</v>
      </c>
      <c r="M77" s="640">
        <f t="shared" si="70"/>
        <v>10000</v>
      </c>
      <c r="N77" s="640">
        <f t="shared" si="71"/>
        <v>10000</v>
      </c>
      <c r="O77" s="639" t="b">
        <f t="shared" si="72"/>
        <v>0</v>
      </c>
      <c r="P77" s="637">
        <f t="shared" si="73"/>
        <v>2</v>
      </c>
      <c r="Q77" s="637">
        <f t="shared" si="74"/>
        <v>8</v>
      </c>
      <c r="R77" s="642">
        <f t="shared" si="75"/>
        <v>27.155866860650264</v>
      </c>
      <c r="S77" s="644">
        <f t="shared" si="76"/>
        <v>10.61595479300758</v>
      </c>
      <c r="T77" s="638">
        <f t="shared" si="77"/>
        <v>31.290844877560936</v>
      </c>
      <c r="U77" s="641">
        <f t="shared" si="78"/>
        <v>26.052675902048748</v>
      </c>
      <c r="V77" s="641" t="b">
        <f t="shared" si="79"/>
        <v>0</v>
      </c>
      <c r="W77" s="643">
        <f t="shared" si="80"/>
        <v>27.155866860650264</v>
      </c>
      <c r="X77" s="652" t="str">
        <f t="shared" si="81"/>
        <v/>
      </c>
      <c r="Y77" s="652" t="str">
        <f t="shared" si="82"/>
        <v/>
      </c>
      <c r="Z77" s="652" t="str">
        <f t="shared" si="83"/>
        <v/>
      </c>
      <c r="AA77" s="652" t="str">
        <f t="shared" si="84"/>
        <v/>
      </c>
      <c r="AB77" s="648">
        <f t="shared" si="85"/>
        <v>3.8248847926267286</v>
      </c>
      <c r="AC77" s="694">
        <f t="shared" si="86"/>
        <v>17.40702479338843</v>
      </c>
      <c r="AD77" s="652" t="str">
        <f t="shared" si="87"/>
        <v/>
      </c>
      <c r="AE77" s="652" t="str">
        <f t="shared" si="88"/>
        <v/>
      </c>
      <c r="AF77" s="652" t="str">
        <f t="shared" si="89"/>
        <v/>
      </c>
      <c r="AG77" s="652" t="str">
        <f t="shared" si="90"/>
        <v/>
      </c>
      <c r="AH77" s="652">
        <f t="shared" si="91"/>
        <v>3.8</v>
      </c>
      <c r="AI77" s="653">
        <f t="shared" si="92"/>
        <v>6.4</v>
      </c>
      <c r="AJ77" s="652">
        <f>IF(VLOOKUP(TRUE,$V$2:$AY$80,COUNTA($V$1:AR$1),FALSE)="",AR77,IF(AR77="","",(AR77/VLOOKUP(TRUE,$V$2:$AY$80,COUNTA($V$1:AR$1),FALSE))*100))</f>
        <v>25</v>
      </c>
      <c r="AK77" s="652">
        <f>IF(VLOOKUP(TRUE,$V$2:$AY$80,COUNTA($V$1:AS$1),FALSE)="",AS77,IF(AS77="","",(AS77/VLOOKUP(TRUE,$V$2:$AY$80,COUNTA($V$1:AS$1),FALSE))*100))</f>
        <v>25</v>
      </c>
      <c r="AL77" s="652">
        <f>IF(VLOOKUP(TRUE,$V$2:$AY$80,COUNTA($V$1:AT$1),FALSE)="",AT77,IF(AT77="","",(AT77/VLOOKUP(TRUE,$V$2:$AY$80,COUNTA($V$1:AT$1),FALSE))*100))</f>
        <v>40</v>
      </c>
      <c r="AM77" s="652">
        <f>IF(VLOOKUP(TRUE,$V$2:$AY$80,COUNTA($V$1:AU$1),FALSE)="",AU77,IF(AU77="","",(AU77/VLOOKUP(TRUE,$V$2:$AY$80,COUNTA($V$1:AU$1),FALSE))*100))</f>
        <v>25</v>
      </c>
      <c r="AN77" s="652">
        <f>IF(VLOOKUP(TRUE,$V$2:$AY$80,COUNTA($V$1:AV$1),FALSE)="",AV77,IF(AV77="","",(AV77/VLOOKUP(TRUE,$V$2:$AY$80,COUNTA($V$1:AV$1),FALSE))*100))</f>
        <v>43.660092353820801</v>
      </c>
      <c r="AO77" s="652">
        <f>IF(VLOOKUP(TRUE,$V$2:$AY$80,COUNTA($V$1:AW$1),FALSE)="",AW77,IF(AW77="","",(AW77/VLOOKUP(TRUE,$V$2:$AY$80,COUNTA($V$1:AW$1),FALSE))*100))</f>
        <v>33.333333333333336</v>
      </c>
      <c r="AP77" s="652">
        <f>IF(VLOOKUP(TRUE,$V$2:$AY$80,COUNTA($V$1:AX$1),FALSE)="",AX77,IF(AX77="","",(AX77/VLOOKUP(TRUE,$V$2:$AY$80,COUNTA($V$1:AX$1),FALSE))*100))</f>
        <v>25</v>
      </c>
      <c r="AQ77" s="652">
        <f>IF(VLOOKUP(TRUE,$V$2:$AY$80,COUNTA($V$1:AY$1),FALSE)="",AY77,IF(AY77="","",(AY77/VLOOKUP(TRUE,$V$2:$AY$80,COUNTA($V$1:AY$1),FALSE))*100))</f>
        <v>33.333333333333336</v>
      </c>
      <c r="AR77" s="644">
        <f>IF(BS77="","",BS77*VLOOKUP("UQ",IndexCalc[],3,FALSE))</f>
        <v>25</v>
      </c>
      <c r="AS77" s="641">
        <f>IF(BT77="","",BT77*VLOOKUP("Fneg",IndexCalc[],3,FALSE))</f>
        <v>25</v>
      </c>
      <c r="AT77" s="641">
        <f>IF(BU77="","",BU77*VLOOKUP("ABS",IndexCalc[],3,FALSE))</f>
        <v>40</v>
      </c>
      <c r="AU77" s="641">
        <f>IF(BV77="","",BV77*VLOOKUP("Cnrs",IndexCalc[],3,FALSE))</f>
        <v>25</v>
      </c>
      <c r="AV77" s="641">
        <f>IF(BO77="","",BO77*VLOOKUP("HEC",IndexCalc[],3,FALSE))</f>
        <v>43.660092353820801</v>
      </c>
      <c r="AW77" s="641">
        <f>IF(BP77="","",BP77*VLOOKUP("Aeres",IndexCalc[],3,FALSE))</f>
        <v>33.333333333333336</v>
      </c>
      <c r="AX77" s="641">
        <f>IF(BQ77="","",BQ77*VLOOKUP("Abdc",IndexCalc[],3,FALSE))</f>
        <v>25</v>
      </c>
      <c r="AY77" s="638">
        <f>IF(BR77="","",BR77*VLOOKUP("Vhb",IndexCalc[],3,FALSE))</f>
        <v>33.333333333333336</v>
      </c>
      <c r="AZ77" s="652"/>
      <c r="BA77" s="652"/>
      <c r="BB77" s="652"/>
      <c r="BC77" s="652"/>
      <c r="BD77" s="652">
        <v>0.16600000000000001</v>
      </c>
      <c r="BE77" s="653">
        <v>0.33700000000000002</v>
      </c>
      <c r="BF77" s="652"/>
      <c r="BG77" s="652" t="s">
        <v>135</v>
      </c>
      <c r="BH77" s="652" t="s">
        <v>135</v>
      </c>
      <c r="BI77" s="652" t="s">
        <v>135</v>
      </c>
      <c r="BJ77" s="652"/>
      <c r="BK77" s="651">
        <v>4</v>
      </c>
      <c r="BL77" s="652">
        <v>4</v>
      </c>
      <c r="BM77" s="652">
        <v>2</v>
      </c>
      <c r="BN77" s="652">
        <v>4</v>
      </c>
      <c r="BO77" s="695">
        <v>1.746403694152832</v>
      </c>
      <c r="BP77" s="655">
        <v>1</v>
      </c>
      <c r="BQ77" s="656">
        <v>1</v>
      </c>
      <c r="BR77" s="655">
        <v>2</v>
      </c>
      <c r="BS77" s="655">
        <v>1</v>
      </c>
      <c r="BT77" s="655">
        <v>1</v>
      </c>
      <c r="BU77" s="655">
        <v>2</v>
      </c>
      <c r="BV77" s="657">
        <v>1</v>
      </c>
    </row>
    <row r="78" spans="1:74" s="721" customFormat="1" x14ac:dyDescent="0.25">
      <c r="A78" s="720" t="s">
        <v>483</v>
      </c>
      <c r="B78" s="722" t="s">
        <v>757</v>
      </c>
      <c r="C78" s="693" t="s">
        <v>250</v>
      </c>
      <c r="D78" s="722" t="s">
        <v>781</v>
      </c>
      <c r="E78" s="637">
        <f t="shared" si="62"/>
        <v>77</v>
      </c>
      <c r="F78" s="637">
        <f t="shared" si="63"/>
        <v>10</v>
      </c>
      <c r="G78" s="638">
        <f t="shared" si="64"/>
        <v>12.898364974443748</v>
      </c>
      <c r="H78" s="639" t="b">
        <f t="shared" si="65"/>
        <v>0</v>
      </c>
      <c r="I78" s="640">
        <f t="shared" si="66"/>
        <v>10000</v>
      </c>
      <c r="J78" s="640">
        <f t="shared" si="67"/>
        <v>10000</v>
      </c>
      <c r="K78" s="640">
        <f t="shared" si="68"/>
        <v>10000</v>
      </c>
      <c r="L78" s="640">
        <f t="shared" si="69"/>
        <v>10000</v>
      </c>
      <c r="M78" s="640">
        <f t="shared" si="70"/>
        <v>10000</v>
      </c>
      <c r="N78" s="640">
        <f t="shared" si="71"/>
        <v>10000</v>
      </c>
      <c r="O78" s="639" t="b">
        <f t="shared" si="72"/>
        <v>0</v>
      </c>
      <c r="P78" s="637">
        <f t="shared" si="73"/>
        <v>2</v>
      </c>
      <c r="Q78" s="637">
        <f t="shared" si="74"/>
        <v>8</v>
      </c>
      <c r="R78" s="642">
        <f t="shared" si="75"/>
        <v>26.606197168918129</v>
      </c>
      <c r="S78" s="644">
        <f t="shared" si="76"/>
        <v>11.050315154054157</v>
      </c>
      <c r="T78" s="638">
        <f t="shared" si="77"/>
        <v>30.495167672634128</v>
      </c>
      <c r="U78" s="641">
        <f t="shared" si="78"/>
        <v>25.406134138107298</v>
      </c>
      <c r="V78" s="641" t="b">
        <f t="shared" si="79"/>
        <v>0</v>
      </c>
      <c r="W78" s="643">
        <f t="shared" si="80"/>
        <v>26.606197168918129</v>
      </c>
      <c r="X78" s="641" t="str">
        <f t="shared" si="81"/>
        <v/>
      </c>
      <c r="Y78" s="641" t="str">
        <f t="shared" si="82"/>
        <v/>
      </c>
      <c r="Z78" s="641" t="str">
        <f t="shared" si="83"/>
        <v/>
      </c>
      <c r="AA78" s="641" t="str">
        <f t="shared" si="84"/>
        <v/>
      </c>
      <c r="AB78" s="641">
        <f t="shared" si="85"/>
        <v>2.8341013824884795</v>
      </c>
      <c r="AC78" s="638">
        <f t="shared" si="86"/>
        <v>19.266528925619834</v>
      </c>
      <c r="AD78" s="641" t="str">
        <f t="shared" si="87"/>
        <v/>
      </c>
      <c r="AE78" s="641" t="str">
        <f t="shared" si="88"/>
        <v/>
      </c>
      <c r="AF78" s="641" t="str">
        <f t="shared" si="89"/>
        <v/>
      </c>
      <c r="AG78" s="641" t="str">
        <f t="shared" si="90"/>
        <v/>
      </c>
      <c r="AH78" s="641">
        <f t="shared" si="91"/>
        <v>1.2</v>
      </c>
      <c r="AI78" s="638">
        <f t="shared" si="92"/>
        <v>8.9</v>
      </c>
      <c r="AJ78" s="641">
        <f>IF(VLOOKUP(TRUE,$V$2:$AY$80,COUNTA($V$1:AR$1),FALSE)="",AR78,IF(AR78="","",(AR78/VLOOKUP(TRUE,$V$2:$AY$80,COUNTA($V$1:AR$1),FALSE))*100))</f>
        <v>25</v>
      </c>
      <c r="AK78" s="641">
        <f>IF(VLOOKUP(TRUE,$V$2:$AY$80,COUNTA($V$1:AS$1),FALSE)="",AS78,IF(AS78="","",(AS78/VLOOKUP(TRUE,$V$2:$AY$80,COUNTA($V$1:AS$1),FALSE))*100))</f>
        <v>26.307427883148193</v>
      </c>
      <c r="AL78" s="641">
        <f>IF(VLOOKUP(TRUE,$V$2:$AY$80,COUNTA($V$1:AT$1),FALSE)="",AT78,IF(AT78="","",(AT78/VLOOKUP(TRUE,$V$2:$AY$80,COUNTA($V$1:AT$1),FALSE))*100))</f>
        <v>20</v>
      </c>
      <c r="AM78" s="641">
        <f>IF(VLOOKUP(TRUE,$V$2:$AY$80,COUNTA($V$1:AU$1),FALSE)="",AU78,IF(AU78="","",(AU78/VLOOKUP(TRUE,$V$2:$AY$80,COUNTA($V$1:AU$1),FALSE))*100))</f>
        <v>26.897335052490234</v>
      </c>
      <c r="AN78" s="641">
        <f>IF(VLOOKUP(TRUE,$V$2:$AY$80,COUNTA($V$1:AV$1),FALSE)="",AV78,IF(AV78="","",(AV78/VLOOKUP(TRUE,$V$2:$AY$80,COUNTA($V$1:AV$1),FALSE))*100))</f>
        <v>53.684234619140625</v>
      </c>
      <c r="AO78" s="641">
        <f>IF(VLOOKUP(TRUE,$V$2:$AY$80,COUNTA($V$1:AW$1),FALSE)="",AW78,IF(AW78="","",(AW78/VLOOKUP(TRUE,$V$2:$AY$80,COUNTA($V$1:AW$1),FALSE))*100))</f>
        <v>33.739010492960617</v>
      </c>
      <c r="AP78" s="700">
        <f>IF(VLOOKUP(TRUE,$V$2:$AY$80,COUNTA($V$1:AX$1),FALSE)="",AX78,IF(AX78="","",(AX78/VLOOKUP(TRUE,$V$2:$AY$80,COUNTA($V$1:AX$1),FALSE))*100))</f>
        <v>25</v>
      </c>
      <c r="AQ78" s="641">
        <f>IF(VLOOKUP(TRUE,$V$2:$AY$80,COUNTA($V$1:AY$1),FALSE)="",AY78,IF(AY78="","",(AY78/VLOOKUP(TRUE,$V$2:$AY$80,COUNTA($V$1:AY$1),FALSE))*100))</f>
        <v>33.333333333333336</v>
      </c>
      <c r="AR78" s="644">
        <f>IF(BS78="","",BS78*VLOOKUP("UQ",IndexCalc[],3,FALSE))</f>
        <v>25</v>
      </c>
      <c r="AS78" s="641">
        <f>IF(BT78="","",BT78*VLOOKUP("Fneg",IndexCalc[],3,FALSE))</f>
        <v>26.307427883148193</v>
      </c>
      <c r="AT78" s="641">
        <f>IF(BU78="","",BU78*VLOOKUP("ABS",IndexCalc[],3,FALSE))</f>
        <v>20</v>
      </c>
      <c r="AU78" s="641">
        <f>IF(BV78="","",BV78*VLOOKUP("Cnrs",IndexCalc[],3,FALSE))</f>
        <v>26.897335052490234</v>
      </c>
      <c r="AV78" s="641">
        <f>IF(BO78="","",BO78*VLOOKUP("HEC",IndexCalc[],3,FALSE))</f>
        <v>53.684234619140625</v>
      </c>
      <c r="AW78" s="641">
        <f>IF(BP78="","",BP78*VLOOKUP("Aeres",IndexCalc[],3,FALSE))</f>
        <v>33.739010492960617</v>
      </c>
      <c r="AX78" s="641">
        <f>IF(BQ78="","",BQ78*VLOOKUP("Abdc",IndexCalc[],3,FALSE))</f>
        <v>25</v>
      </c>
      <c r="AY78" s="638">
        <f>IF(BR78="","",BR78*VLOOKUP("Vhb",IndexCalc[],3,FALSE))</f>
        <v>33.333333333333336</v>
      </c>
      <c r="AZ78" s="647"/>
      <c r="BA78" s="648"/>
      <c r="BB78" s="652"/>
      <c r="BC78" s="647"/>
      <c r="BD78" s="647">
        <v>0.123</v>
      </c>
      <c r="BE78" s="701">
        <v>0.373</v>
      </c>
      <c r="BF78" s="652"/>
      <c r="BG78" s="652" t="s">
        <v>133</v>
      </c>
      <c r="BH78" s="702" t="s">
        <v>135</v>
      </c>
      <c r="BI78" s="652"/>
      <c r="BJ78" s="652"/>
      <c r="BK78" s="651"/>
      <c r="BL78" s="652">
        <v>4</v>
      </c>
      <c r="BM78" s="652">
        <v>2</v>
      </c>
      <c r="BN78" s="652">
        <v>3</v>
      </c>
      <c r="BO78" s="695">
        <v>2.147369384765625</v>
      </c>
      <c r="BP78" s="696">
        <v>1.0121703147888184</v>
      </c>
      <c r="BQ78" s="656">
        <v>1</v>
      </c>
      <c r="BR78" s="696">
        <v>2</v>
      </c>
      <c r="BS78" s="696">
        <v>1</v>
      </c>
      <c r="BT78" s="696">
        <v>1.0522971153259277</v>
      </c>
      <c r="BU78" s="655">
        <v>1</v>
      </c>
      <c r="BV78" s="697">
        <v>1.0758934020996094</v>
      </c>
    </row>
    <row r="79" spans="1:74" x14ac:dyDescent="0.25">
      <c r="A79" s="720" t="s">
        <v>490</v>
      </c>
      <c r="B79" s="722" t="s">
        <v>763</v>
      </c>
      <c r="C79" s="715" t="s">
        <v>226</v>
      </c>
      <c r="D79" s="722" t="s">
        <v>781</v>
      </c>
      <c r="E79" s="637">
        <f t="shared" si="62"/>
        <v>78</v>
      </c>
      <c r="F79" s="637">
        <f t="shared" si="63"/>
        <v>10</v>
      </c>
      <c r="G79" s="638">
        <f t="shared" si="64"/>
        <v>13.628985856808114</v>
      </c>
      <c r="H79" s="639" t="b">
        <f t="shared" si="65"/>
        <v>0</v>
      </c>
      <c r="I79" s="640">
        <f t="shared" si="66"/>
        <v>10000</v>
      </c>
      <c r="J79" s="640">
        <f t="shared" si="67"/>
        <v>10000</v>
      </c>
      <c r="K79" s="640">
        <f t="shared" si="68"/>
        <v>10000</v>
      </c>
      <c r="L79" s="640">
        <f t="shared" si="69"/>
        <v>10000</v>
      </c>
      <c r="M79" s="640">
        <f t="shared" si="70"/>
        <v>10000</v>
      </c>
      <c r="N79" s="640">
        <f t="shared" si="71"/>
        <v>10000</v>
      </c>
      <c r="O79" s="639" t="b">
        <f t="shared" si="72"/>
        <v>0</v>
      </c>
      <c r="P79" s="637">
        <f t="shared" si="73"/>
        <v>2</v>
      </c>
      <c r="Q79" s="637">
        <f t="shared" si="74"/>
        <v>8</v>
      </c>
      <c r="R79" s="642">
        <f t="shared" si="75"/>
        <v>26.212236872604951</v>
      </c>
      <c r="S79" s="644">
        <f t="shared" si="76"/>
        <v>8.1567534371786561</v>
      </c>
      <c r="T79" s="638">
        <f t="shared" si="77"/>
        <v>30.726107731461529</v>
      </c>
      <c r="U79" s="641">
        <f t="shared" si="78"/>
        <v>25.85088618516922</v>
      </c>
      <c r="V79" s="641" t="b">
        <f t="shared" si="79"/>
        <v>0</v>
      </c>
      <c r="W79" s="643">
        <f t="shared" si="80"/>
        <v>26.212236872604951</v>
      </c>
      <c r="X79" s="641" t="str">
        <f t="shared" si="81"/>
        <v/>
      </c>
      <c r="Y79" s="641" t="str">
        <f t="shared" si="82"/>
        <v/>
      </c>
      <c r="Z79" s="641">
        <f t="shared" si="83"/>
        <v>23.076923076923077</v>
      </c>
      <c r="AA79" s="641" t="str">
        <f t="shared" si="84"/>
        <v/>
      </c>
      <c r="AB79" s="641">
        <f t="shared" si="85"/>
        <v>5.4147465437788016</v>
      </c>
      <c r="AC79" s="638">
        <f t="shared" si="86"/>
        <v>10.898760330578511</v>
      </c>
      <c r="AD79" s="641" t="str">
        <f t="shared" si="87"/>
        <v/>
      </c>
      <c r="AE79" s="641" t="str">
        <f t="shared" si="88"/>
        <v/>
      </c>
      <c r="AF79" s="641">
        <f t="shared" si="89"/>
        <v>0</v>
      </c>
      <c r="AG79" s="641" t="str">
        <f t="shared" si="90"/>
        <v/>
      </c>
      <c r="AH79" s="641">
        <f t="shared" si="91"/>
        <v>8.9</v>
      </c>
      <c r="AI79" s="638">
        <f t="shared" si="92"/>
        <v>3.8</v>
      </c>
      <c r="AJ79" s="641">
        <f>IF(VLOOKUP(TRUE,$V$2:$AY$80,COUNTA($V$1:AR$1),FALSE)="",AR79,IF(AR79="","",(AR79/VLOOKUP(TRUE,$V$2:$AY$80,COUNTA($V$1:AR$1),FALSE))*100))</f>
        <v>25</v>
      </c>
      <c r="AK79" s="641">
        <f>IF(VLOOKUP(TRUE,$V$2:$AY$80,COUNTA($V$1:AS$1),FALSE)="",AS79,IF(AS79="","",(AS79/VLOOKUP(TRUE,$V$2:$AY$80,COUNTA($V$1:AS$1),FALSE))*100))</f>
        <v>26.45307183265686</v>
      </c>
      <c r="AL79" s="641">
        <f>IF(VLOOKUP(TRUE,$V$2:$AY$80,COUNTA($V$1:AT$1),FALSE)="",AT79,IF(AT79="","",(AT79/VLOOKUP(TRUE,$V$2:$AY$80,COUNTA($V$1:AT$1),FALSE))*100))</f>
        <v>20</v>
      </c>
      <c r="AM79" s="641">
        <f>IF(VLOOKUP(TRUE,$V$2:$AY$80,COUNTA($V$1:AU$1),FALSE)="",AU79,IF(AU79="","",(AU79/VLOOKUP(TRUE,$V$2:$AY$80,COUNTA($V$1:AU$1),FALSE))*100))</f>
        <v>26.895174384117126</v>
      </c>
      <c r="AN79" s="641">
        <f>IF(VLOOKUP(TRUE,$V$2:$AY$80,COUNTA($V$1:AV$1),FALSE)="",AV79,IF(AV79="","",(AV79/VLOOKUP(TRUE,$V$2:$AY$80,COUNTA($V$1:AV$1),FALSE))*100))</f>
        <v>55.481326580047607</v>
      </c>
      <c r="AO79" s="641">
        <f>IF(VLOOKUP(TRUE,$V$2:$AY$80,COUNTA($V$1:AW$1),FALSE)="",AW79,IF(AW79="","",(AW79/VLOOKUP(TRUE,$V$2:$AY$80,COUNTA($V$1:AW$1),FALSE))*100))</f>
        <v>33.645955721537277</v>
      </c>
      <c r="AP79" s="641">
        <f>IF(VLOOKUP(TRUE,$V$2:$AY$80,COUNTA($V$1:AX$1),FALSE)="",AX79,IF(AX79="","",(AX79/VLOOKUP(TRUE,$V$2:$AY$80,COUNTA($V$1:AX$1),FALSE))*100))</f>
        <v>25</v>
      </c>
      <c r="AQ79" s="641">
        <f>IF(VLOOKUP(TRUE,$V$2:$AY$80,COUNTA($V$1:AY$1),FALSE)="",AY79,IF(AY79="","",(AY79/VLOOKUP(TRUE,$V$2:$AY$80,COUNTA($V$1:AY$1),FALSE))*100))</f>
        <v>33.333333333333336</v>
      </c>
      <c r="AR79" s="644">
        <f>IF(BS79="","",BS79*VLOOKUP("UQ",IndexCalc[],3,FALSE))</f>
        <v>25</v>
      </c>
      <c r="AS79" s="641">
        <f>IF(BT79="","",BT79*VLOOKUP("Fneg",IndexCalc[],3,FALSE))</f>
        <v>26.45307183265686</v>
      </c>
      <c r="AT79" s="641">
        <f>IF(BU79="","",BU79*VLOOKUP("ABS",IndexCalc[],3,FALSE))</f>
        <v>20</v>
      </c>
      <c r="AU79" s="641">
        <f>IF(BV79="","",BV79*VLOOKUP("Cnrs",IndexCalc[],3,FALSE))</f>
        <v>26.895174384117126</v>
      </c>
      <c r="AV79" s="641">
        <f>IF(BO79="","",BO79*VLOOKUP("HEC",IndexCalc[],3,FALSE))</f>
        <v>55.481326580047607</v>
      </c>
      <c r="AW79" s="641">
        <f>IF(BP79="","",BP79*VLOOKUP("Aeres",IndexCalc[],3,FALSE))</f>
        <v>33.645955721537277</v>
      </c>
      <c r="AX79" s="641">
        <f>IF(BQ79="","",BQ79*VLOOKUP("Abdc",IndexCalc[],3,FALSE))</f>
        <v>25</v>
      </c>
      <c r="AY79" s="638">
        <f>IF(BR79="","",BR79*VLOOKUP("Vhb",IndexCalc[],3,FALSE))</f>
        <v>33.333333333333336</v>
      </c>
      <c r="AZ79" s="647"/>
      <c r="BA79" s="648"/>
      <c r="BB79" s="652">
        <v>9</v>
      </c>
      <c r="BC79" s="647"/>
      <c r="BD79" s="647">
        <v>0.23499999999999999</v>
      </c>
      <c r="BE79" s="650">
        <v>0.21099999999999999</v>
      </c>
      <c r="BF79" s="652"/>
      <c r="BG79" s="652"/>
      <c r="BH79" s="652" t="s">
        <v>135</v>
      </c>
      <c r="BI79" s="652" t="s">
        <v>135</v>
      </c>
      <c r="BJ79" s="652"/>
      <c r="BK79" s="651">
        <v>4</v>
      </c>
      <c r="BL79" s="652"/>
      <c r="BM79" s="652">
        <v>1</v>
      </c>
      <c r="BN79" s="652"/>
      <c r="BO79" s="695">
        <v>2.2192530632019043</v>
      </c>
      <c r="BP79" s="696">
        <v>1.0093786716461182</v>
      </c>
      <c r="BQ79" s="656">
        <v>1</v>
      </c>
      <c r="BR79" s="655">
        <v>2</v>
      </c>
      <c r="BS79" s="655">
        <v>1</v>
      </c>
      <c r="BT79" s="696">
        <v>1.0581228733062744</v>
      </c>
      <c r="BU79" s="696">
        <v>1</v>
      </c>
      <c r="BV79" s="697">
        <v>1.0758069753646851</v>
      </c>
    </row>
    <row r="80" spans="1:74" x14ac:dyDescent="0.25">
      <c r="A80" s="723" t="s">
        <v>1389</v>
      </c>
      <c r="B80" s="724"/>
      <c r="C80" s="716" t="s">
        <v>1011</v>
      </c>
      <c r="D80" s="724" t="s">
        <v>781</v>
      </c>
      <c r="E80" s="672">
        <f t="shared" si="62"/>
        <v>79</v>
      </c>
      <c r="F80" s="663">
        <f t="shared" si="63"/>
        <v>10</v>
      </c>
      <c r="G80" s="669">
        <f t="shared" si="64"/>
        <v>12.79008613162385</v>
      </c>
      <c r="H80" s="664" t="b">
        <f t="shared" si="65"/>
        <v>0</v>
      </c>
      <c r="I80" s="725">
        <f t="shared" si="66"/>
        <v>10000</v>
      </c>
      <c r="J80" s="725">
        <f t="shared" si="67"/>
        <v>10000</v>
      </c>
      <c r="K80" s="725">
        <f t="shared" si="68"/>
        <v>10000</v>
      </c>
      <c r="L80" s="725">
        <f t="shared" si="69"/>
        <v>10000</v>
      </c>
      <c r="M80" s="725">
        <f t="shared" si="70"/>
        <v>10000</v>
      </c>
      <c r="N80" s="725">
        <f t="shared" si="71"/>
        <v>10000</v>
      </c>
      <c r="O80" s="664" t="b">
        <f t="shared" si="72"/>
        <v>0</v>
      </c>
      <c r="P80" s="663">
        <f t="shared" si="73"/>
        <v>2</v>
      </c>
      <c r="Q80" s="663">
        <f t="shared" si="74"/>
        <v>8</v>
      </c>
      <c r="R80" s="666">
        <f t="shared" si="75"/>
        <v>23.795424154587842</v>
      </c>
      <c r="S80" s="665">
        <f t="shared" si="76"/>
        <v>6.8377794384372956</v>
      </c>
      <c r="T80" s="669">
        <f t="shared" si="77"/>
        <v>28.034835333625477</v>
      </c>
      <c r="U80" s="667">
        <f t="shared" si="78"/>
        <v>23.827868266900381</v>
      </c>
      <c r="V80" s="667" t="b">
        <f t="shared" si="79"/>
        <v>0</v>
      </c>
      <c r="W80" s="668">
        <f t="shared" si="80"/>
        <v>23.795424154587842</v>
      </c>
      <c r="X80" s="672" t="str">
        <f t="shared" si="81"/>
        <v/>
      </c>
      <c r="Y80" s="672" t="str">
        <f t="shared" si="82"/>
        <v/>
      </c>
      <c r="Z80" s="672" t="str">
        <f t="shared" si="83"/>
        <v/>
      </c>
      <c r="AA80" s="672" t="str">
        <f t="shared" si="84"/>
        <v/>
      </c>
      <c r="AB80" s="671">
        <f t="shared" si="85"/>
        <v>5.6912442396313363</v>
      </c>
      <c r="AC80" s="726">
        <f t="shared" si="86"/>
        <v>7.984314637243255</v>
      </c>
      <c r="AD80" s="672" t="str">
        <f t="shared" si="87"/>
        <v/>
      </c>
      <c r="AE80" s="672" t="str">
        <f t="shared" si="88"/>
        <v/>
      </c>
      <c r="AF80" s="672" t="str">
        <f t="shared" si="89"/>
        <v/>
      </c>
      <c r="AG80" s="672" t="str">
        <f t="shared" si="90"/>
        <v/>
      </c>
      <c r="AH80" s="672">
        <f t="shared" si="91"/>
        <v>11.5</v>
      </c>
      <c r="AI80" s="675">
        <f t="shared" si="92"/>
        <v>2.5</v>
      </c>
      <c r="AJ80" s="672">
        <f>IF(VLOOKUP(TRUE,$V$2:$AY$80,COUNTA($V$1:AR$1),FALSE)="",AR80,IF(AR80="","",(AR80/VLOOKUP(TRUE,$V$2:$AY$80,COUNTA($V$1:AR$1),FALSE))*100))</f>
        <v>50</v>
      </c>
      <c r="AK80" s="672">
        <f>IF(VLOOKUP(TRUE,$V$2:$AY$80,COUNTA($V$1:AS$1),FALSE)="",AS80,IF(AS80="","",(AS80/VLOOKUP(TRUE,$V$2:$AY$80,COUNTA($V$1:AS$1),FALSE))*100))</f>
        <v>25.131425261497498</v>
      </c>
      <c r="AL80" s="672">
        <f>IF(VLOOKUP(TRUE,$V$2:$AY$80,COUNTA($V$1:AT$1),FALSE)="",AT80,IF(AT80="","",(AT80/VLOOKUP(TRUE,$V$2:$AY$80,COUNTA($V$1:AT$1),FALSE))*100))</f>
        <v>20</v>
      </c>
      <c r="AM80" s="672">
        <f>IF(VLOOKUP(TRUE,$V$2:$AY$80,COUNTA($V$1:AU$1),FALSE)="",AU80,IF(AU80="","",(AU80/VLOOKUP(TRUE,$V$2:$AY$80,COUNTA($V$1:AU$1),FALSE))*100))</f>
        <v>27.139854431152344</v>
      </c>
      <c r="AN80" s="672">
        <f>IF(VLOOKUP(TRUE,$V$2:$AY$80,COUNTA($V$1:AV$1),FALSE)="",AV80,IF(AV80="","",(AV80/VLOOKUP(TRUE,$V$2:$AY$80,COUNTA($V$1:AV$1),FALSE))*100))</f>
        <v>25</v>
      </c>
      <c r="AO80" s="672">
        <f>IF(VLOOKUP(TRUE,$V$2:$AY$80,COUNTA($V$1:AW$1),FALSE)="",AW80,IF(AW80="","",(AW80/VLOOKUP(TRUE,$V$2:$AY$80,COUNTA($V$1:AW$1),FALSE))*100))</f>
        <v>35.163780053456627</v>
      </c>
      <c r="AP80" s="672">
        <f>IF(VLOOKUP(TRUE,$V$2:$AY$80,COUNTA($V$1:AX$1),FALSE)="",AX80,IF(AX80="","",(AX80/VLOOKUP(TRUE,$V$2:$AY$80,COUNTA($V$1:AX$1),FALSE))*100))</f>
        <v>25</v>
      </c>
      <c r="AQ80" s="672">
        <f>IF(VLOOKUP(TRUE,$V$2:$AY$80,COUNTA($V$1:AY$1),FALSE)="",AY80,IF(AY80="","",(AY80/VLOOKUP(TRUE,$V$2:$AY$80,COUNTA($V$1:AY$1),FALSE))*100))</f>
        <v>16.843622922897339</v>
      </c>
      <c r="AR80" s="665">
        <f>IF(BS80="","",BS80*VLOOKUP("UQ",IndexCalc[],3,FALSE))</f>
        <v>50</v>
      </c>
      <c r="AS80" s="667">
        <f>IF(BT80="","",BT80*VLOOKUP("Fneg",IndexCalc[],3,FALSE))</f>
        <v>25.131425261497498</v>
      </c>
      <c r="AT80" s="667">
        <f>IF(BU80="","",BU80*VLOOKUP("ABS",IndexCalc[],3,FALSE))</f>
        <v>20</v>
      </c>
      <c r="AU80" s="667">
        <f>IF(BV80="","",BV80*VLOOKUP("Cnrs",IndexCalc[],3,FALSE))</f>
        <v>27.139854431152344</v>
      </c>
      <c r="AV80" s="667">
        <f>IF(BO80="","",BO80*VLOOKUP("HEC",IndexCalc[],3,FALSE))</f>
        <v>25</v>
      </c>
      <c r="AW80" s="667">
        <f>IF(BP80="","",BP80*VLOOKUP("Aeres",IndexCalc[],3,FALSE))</f>
        <v>35.163780053456627</v>
      </c>
      <c r="AX80" s="667">
        <f>IF(BQ80="","",BQ80*VLOOKUP("Abdc",IndexCalc[],3,FALSE))</f>
        <v>25</v>
      </c>
      <c r="AY80" s="669">
        <f>IF(BR80="","",BR80*VLOOKUP("Vhb",IndexCalc[],3,FALSE))</f>
        <v>16.843622922897339</v>
      </c>
      <c r="AZ80" s="672"/>
      <c r="BA80" s="672"/>
      <c r="BB80" s="672"/>
      <c r="BC80" s="672"/>
      <c r="BD80" s="672">
        <v>0.247</v>
      </c>
      <c r="BE80" s="727">
        <v>0.15457633137702942</v>
      </c>
      <c r="BF80" s="672"/>
      <c r="BG80" s="672"/>
      <c r="BH80" s="672" t="s">
        <v>135</v>
      </c>
      <c r="BI80" s="672"/>
      <c r="BJ80" s="672"/>
      <c r="BK80" s="674">
        <v>3</v>
      </c>
      <c r="BL80" s="672"/>
      <c r="BM80" s="672">
        <v>1</v>
      </c>
      <c r="BN80" s="672"/>
      <c r="BO80" s="717">
        <v>1</v>
      </c>
      <c r="BP80" s="718">
        <v>1.0549134016036987</v>
      </c>
      <c r="BQ80" s="678">
        <v>1</v>
      </c>
      <c r="BR80" s="718">
        <v>1.0106173753738403</v>
      </c>
      <c r="BS80" s="677">
        <v>2</v>
      </c>
      <c r="BT80" s="718">
        <v>1.0052570104598999</v>
      </c>
      <c r="BU80" s="718">
        <v>1</v>
      </c>
      <c r="BV80" s="719">
        <v>1.0855941772460938</v>
      </c>
    </row>
  </sheetData>
  <sheetProtection sheet="1" formatCells="0" formatColumns="0" formatRows="0" insertRows="0" deleteRows="0" sort="0" autoFilter="0"/>
  <sortState xmlns:xlrd2="http://schemas.microsoft.com/office/spreadsheetml/2017/richdata2" ref="A2:BV82">
    <sortCondition descending="1" ref="R1"/>
  </sortState>
  <conditionalFormatting sqref="V3:V63 O2:O63 H2:H63">
    <cfRule type="cellIs" dxfId="347" priority="40" operator="equal">
      <formula>TRUE</formula>
    </cfRule>
  </conditionalFormatting>
  <conditionalFormatting sqref="V3:V63 O2:O63 H2:H63">
    <cfRule type="cellIs" dxfId="346" priority="39" operator="equal">
      <formula>FALSE</formula>
    </cfRule>
  </conditionalFormatting>
  <conditionalFormatting sqref="A1:A63 A81:A1048576">
    <cfRule type="duplicateValues" dxfId="345" priority="27"/>
  </conditionalFormatting>
  <conditionalFormatting sqref="B1:B63 B81:B1048576">
    <cfRule type="duplicateValues" dxfId="344" priority="25"/>
  </conditionalFormatting>
  <conditionalFormatting sqref="B69:B80">
    <cfRule type="duplicateValues" dxfId="343" priority="24"/>
  </conditionalFormatting>
  <conditionalFormatting sqref="V64:V80">
    <cfRule type="cellIs" dxfId="342" priority="23" operator="equal">
      <formula>TRUE</formula>
    </cfRule>
  </conditionalFormatting>
  <conditionalFormatting sqref="V64:V80">
    <cfRule type="cellIs" dxfId="341" priority="22" operator="equal">
      <formula>FALSE</formula>
    </cfRule>
  </conditionalFormatting>
  <conditionalFormatting sqref="O64:O80">
    <cfRule type="cellIs" dxfId="340" priority="21" operator="equal">
      <formula>TRUE</formula>
    </cfRule>
  </conditionalFormatting>
  <conditionalFormatting sqref="O64:O80">
    <cfRule type="cellIs" dxfId="339" priority="20" operator="equal">
      <formula>FALSE</formula>
    </cfRule>
  </conditionalFormatting>
  <conditionalFormatting sqref="H64:H80">
    <cfRule type="cellIs" dxfId="338" priority="19" operator="equal">
      <formula>TRUE</formula>
    </cfRule>
  </conditionalFormatting>
  <conditionalFormatting sqref="H64:H80">
    <cfRule type="cellIs" dxfId="337" priority="18" operator="equal">
      <formula>FALSE</formula>
    </cfRule>
  </conditionalFormatting>
  <conditionalFormatting sqref="B64:B68">
    <cfRule type="duplicateValues" dxfId="336" priority="17"/>
  </conditionalFormatting>
  <conditionalFormatting sqref="I2:N80">
    <cfRule type="cellIs" dxfId="335" priority="3" operator="equal">
      <formula>10000</formula>
    </cfRule>
  </conditionalFormatting>
  <conditionalFormatting sqref="I2:I80">
    <cfRule type="top10" dxfId="334" priority="4" bottom="1" rank="1"/>
  </conditionalFormatting>
  <conditionalFormatting sqref="J2:J80">
    <cfRule type="top10" dxfId="333" priority="5" bottom="1" rank="1"/>
  </conditionalFormatting>
  <conditionalFormatting sqref="K2:K80">
    <cfRule type="top10" dxfId="332" priority="6" bottom="1" rank="1"/>
  </conditionalFormatting>
  <conditionalFormatting sqref="L2:L80">
    <cfRule type="top10" dxfId="331" priority="7" bottom="1" rank="1"/>
  </conditionalFormatting>
  <conditionalFormatting sqref="M2:M80">
    <cfRule type="top10" dxfId="330" priority="8" bottom="1" rank="1"/>
  </conditionalFormatting>
  <conditionalFormatting sqref="N2:N80">
    <cfRule type="top10" dxfId="329" priority="9" bottom="1" rank="1"/>
  </conditionalFormatting>
  <conditionalFormatting sqref="V2">
    <cfRule type="cellIs" dxfId="328" priority="2" operator="equal">
      <formula>TRUE</formula>
    </cfRule>
  </conditionalFormatting>
  <conditionalFormatting sqref="V2">
    <cfRule type="cellIs" dxfId="327" priority="1" operator="equal">
      <formula>FALSE</formula>
    </cfRule>
  </conditionalFormatting>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
  <dimension ref="A1:CB206"/>
  <sheetViews>
    <sheetView zoomScaleNormal="100" workbookViewId="0">
      <pane xSplit="1" topLeftCell="BI1" activePane="topRight" state="frozen"/>
      <selection activeCell="I19" sqref="I19"/>
      <selection pane="topRight" activeCell="I19" sqref="I19"/>
    </sheetView>
  </sheetViews>
  <sheetFormatPr defaultColWidth="9.140625" defaultRowHeight="15" x14ac:dyDescent="0.25"/>
  <cols>
    <col min="1" max="1" width="42.28515625" style="573" customWidth="1"/>
    <col min="2" max="2" width="10.5703125" style="574" customWidth="1"/>
    <col min="3" max="3" width="10.5703125" style="575" customWidth="1"/>
    <col min="4" max="4" width="12.7109375" style="574" customWidth="1"/>
    <col min="5" max="5" width="12.140625" style="575" customWidth="1"/>
    <col min="6" max="7" width="10.42578125" style="574" customWidth="1"/>
    <col min="8" max="8" width="12.85546875" style="574" hidden="1" customWidth="1"/>
    <col min="9" max="10" width="11.28515625" style="574" hidden="1" customWidth="1"/>
    <col min="11" max="11" width="11" style="574" hidden="1" customWidth="1"/>
    <col min="12" max="14" width="10.85546875" style="574" hidden="1" customWidth="1"/>
    <col min="15" max="15" width="12.7109375" style="574" hidden="1" customWidth="1"/>
    <col min="16" max="17" width="10.42578125" style="574" hidden="1" customWidth="1"/>
    <col min="18" max="18" width="10.42578125" style="574" customWidth="1"/>
    <col min="19" max="20" width="10.42578125" style="574" hidden="1" customWidth="1"/>
    <col min="21" max="21" width="11.85546875" style="574" hidden="1" customWidth="1"/>
    <col min="22" max="22" width="12.85546875" style="574" hidden="1" customWidth="1"/>
    <col min="23" max="23" width="10.42578125" style="574" hidden="1" customWidth="1"/>
    <col min="24" max="27" width="9.140625" style="575" hidden="1" customWidth="1"/>
    <col min="28" max="29" width="9.140625" style="576" customWidth="1"/>
    <col min="30" max="35" width="9.140625" style="575" hidden="1" customWidth="1"/>
    <col min="36" max="36" width="11.28515625" style="575" hidden="1" customWidth="1"/>
    <col min="37" max="38" width="11" style="575" hidden="1" customWidth="1"/>
    <col min="39" max="39" width="11.28515625" style="575" hidden="1" customWidth="1"/>
    <col min="40" max="40" width="11.140625" style="575" hidden="1" customWidth="1"/>
    <col min="41" max="41" width="11.28515625" style="575" hidden="1" customWidth="1"/>
    <col min="42" max="42" width="11" style="575" hidden="1" customWidth="1"/>
    <col min="43" max="43" width="11.5703125" style="575" hidden="1" customWidth="1"/>
    <col min="44" max="44" width="9.140625" style="575" customWidth="1"/>
    <col min="45" max="45" width="9.5703125" style="575" customWidth="1"/>
    <col min="46" max="48" width="9.140625" style="575" customWidth="1"/>
    <col min="49" max="49" width="10.42578125" style="575" customWidth="1"/>
    <col min="50" max="50" width="9.5703125" style="575" customWidth="1"/>
    <col min="51" max="51" width="9.140625" style="575" customWidth="1"/>
    <col min="52" max="55" width="9.140625" style="575" hidden="1" customWidth="1"/>
    <col min="56" max="58" width="9.140625" style="575" customWidth="1"/>
    <col min="59" max="59" width="10.5703125" style="575" customWidth="1"/>
    <col min="60" max="60" width="9.5703125" style="575" customWidth="1"/>
    <col min="61" max="63" width="9.140625" style="575" customWidth="1"/>
    <col min="64" max="64" width="9.5703125" style="575" customWidth="1"/>
    <col min="65" max="66" width="9.140625" style="575" customWidth="1"/>
    <col min="67" max="67" width="9.140625" style="577" customWidth="1"/>
    <col min="68" max="68" width="11.28515625" style="577" customWidth="1"/>
    <col min="69" max="69" width="9.85546875" style="577" customWidth="1"/>
    <col min="70" max="70" width="9.140625" style="577" customWidth="1"/>
    <col min="71" max="71" width="9" style="577" customWidth="1"/>
    <col min="72" max="73" width="9.28515625" style="577" customWidth="1"/>
    <col min="74" max="74" width="9.85546875" style="577" customWidth="1"/>
    <col min="75" max="75" width="9.140625" style="490" customWidth="1"/>
    <col min="76" max="16384" width="9.140625" style="490"/>
  </cols>
  <sheetData>
    <row r="1" spans="1:80" s="461" customFormat="1" ht="109.5" customHeight="1" x14ac:dyDescent="0.25">
      <c r="A1" s="427" t="s">
        <v>2</v>
      </c>
      <c r="B1" s="428" t="s">
        <v>0</v>
      </c>
      <c r="C1" s="429" t="s">
        <v>1</v>
      </c>
      <c r="D1" s="428" t="s">
        <v>3</v>
      </c>
      <c r="E1" s="428" t="s">
        <v>888</v>
      </c>
      <c r="F1" s="428" t="s">
        <v>1007</v>
      </c>
      <c r="G1" s="429" t="s">
        <v>4</v>
      </c>
      <c r="H1" s="430" t="s">
        <v>912</v>
      </c>
      <c r="I1" s="431" t="s">
        <v>913</v>
      </c>
      <c r="J1" s="431" t="s">
        <v>914</v>
      </c>
      <c r="K1" s="431" t="s">
        <v>915</v>
      </c>
      <c r="L1" s="431" t="s">
        <v>916</v>
      </c>
      <c r="M1" s="431" t="s">
        <v>917</v>
      </c>
      <c r="N1" s="432" t="s">
        <v>918</v>
      </c>
      <c r="O1" s="433" t="s">
        <v>358</v>
      </c>
      <c r="P1" s="434" t="s">
        <v>1008</v>
      </c>
      <c r="Q1" s="433" t="s">
        <v>911</v>
      </c>
      <c r="R1" s="435" t="s">
        <v>909</v>
      </c>
      <c r="S1" s="436" t="s">
        <v>1053</v>
      </c>
      <c r="T1" s="437" t="s">
        <v>1054</v>
      </c>
      <c r="U1" s="430" t="s">
        <v>886</v>
      </c>
      <c r="V1" s="433" t="s">
        <v>358</v>
      </c>
      <c r="W1" s="438" t="s">
        <v>910</v>
      </c>
      <c r="X1" s="438" t="s">
        <v>5</v>
      </c>
      <c r="Y1" s="439" t="s">
        <v>6</v>
      </c>
      <c r="Z1" s="439" t="s">
        <v>7</v>
      </c>
      <c r="AA1" s="439" t="s">
        <v>8</v>
      </c>
      <c r="AB1" s="440" t="s">
        <v>9</v>
      </c>
      <c r="AC1" s="441" t="s">
        <v>10</v>
      </c>
      <c r="AD1" s="438" t="s">
        <v>352</v>
      </c>
      <c r="AE1" s="439" t="s">
        <v>353</v>
      </c>
      <c r="AF1" s="439" t="s">
        <v>354</v>
      </c>
      <c r="AG1" s="439" t="s">
        <v>355</v>
      </c>
      <c r="AH1" s="439" t="s">
        <v>356</v>
      </c>
      <c r="AI1" s="442" t="s">
        <v>357</v>
      </c>
      <c r="AJ1" s="443" t="s">
        <v>1043</v>
      </c>
      <c r="AK1" s="444" t="s">
        <v>1044</v>
      </c>
      <c r="AL1" s="444" t="s">
        <v>1045</v>
      </c>
      <c r="AM1" s="444" t="s">
        <v>1046</v>
      </c>
      <c r="AN1" s="444" t="s">
        <v>1047</v>
      </c>
      <c r="AO1" s="444" t="s">
        <v>1048</v>
      </c>
      <c r="AP1" s="444" t="s">
        <v>1049</v>
      </c>
      <c r="AQ1" s="445" t="s">
        <v>1050</v>
      </c>
      <c r="AR1" s="446" t="s">
        <v>11</v>
      </c>
      <c r="AS1" s="447" t="s">
        <v>12</v>
      </c>
      <c r="AT1" s="447" t="s">
        <v>13</v>
      </c>
      <c r="AU1" s="447" t="s">
        <v>14</v>
      </c>
      <c r="AV1" s="447" t="s">
        <v>15</v>
      </c>
      <c r="AW1" s="447" t="s">
        <v>16</v>
      </c>
      <c r="AX1" s="447" t="s">
        <v>17</v>
      </c>
      <c r="AY1" s="448" t="s">
        <v>18</v>
      </c>
      <c r="AZ1" s="449" t="s">
        <v>24</v>
      </c>
      <c r="BA1" s="450" t="s">
        <v>25</v>
      </c>
      <c r="BB1" s="450" t="s">
        <v>26</v>
      </c>
      <c r="BC1" s="450" t="s">
        <v>27</v>
      </c>
      <c r="BD1" s="450" t="s">
        <v>28</v>
      </c>
      <c r="BE1" s="451" t="s">
        <v>29</v>
      </c>
      <c r="BF1" s="452" t="s">
        <v>19</v>
      </c>
      <c r="BG1" s="453" t="s">
        <v>20</v>
      </c>
      <c r="BH1" s="453" t="s">
        <v>21</v>
      </c>
      <c r="BI1" s="453" t="s">
        <v>22</v>
      </c>
      <c r="BJ1" s="454" t="s">
        <v>23</v>
      </c>
      <c r="BK1" s="455" t="s">
        <v>264</v>
      </c>
      <c r="BL1" s="456" t="s">
        <v>265</v>
      </c>
      <c r="BM1" s="456" t="s">
        <v>359</v>
      </c>
      <c r="BN1" s="456" t="s">
        <v>266</v>
      </c>
      <c r="BO1" s="457" t="s">
        <v>31</v>
      </c>
      <c r="BP1" s="458" t="s">
        <v>32</v>
      </c>
      <c r="BQ1" s="458" t="s">
        <v>33</v>
      </c>
      <c r="BR1" s="458" t="s">
        <v>34</v>
      </c>
      <c r="BS1" s="458" t="s">
        <v>267</v>
      </c>
      <c r="BT1" s="458" t="s">
        <v>268</v>
      </c>
      <c r="BU1" s="459" t="s">
        <v>30</v>
      </c>
      <c r="BV1" s="460" t="s">
        <v>361</v>
      </c>
    </row>
    <row r="2" spans="1:80" x14ac:dyDescent="0.25">
      <c r="A2" s="462" t="s">
        <v>38</v>
      </c>
      <c r="B2" s="463" t="s">
        <v>123</v>
      </c>
      <c r="C2" s="464" t="s">
        <v>147</v>
      </c>
      <c r="D2" s="465" t="s">
        <v>363</v>
      </c>
      <c r="E2" s="466">
        <f t="shared" ref="E2:E65" si="0">IF(R2=0,"",RANK($R2,$R$2:$R$206,0))</f>
        <v>1</v>
      </c>
      <c r="F2" s="467">
        <f t="shared" ref="F2:F64" si="1">COUNT($AH2:$AI2,$AR2:$AY2)</f>
        <v>10</v>
      </c>
      <c r="G2" s="468">
        <f t="shared" ref="G2:G64" si="2">IF($F2&lt;=1,"",STDEV($AB2:$AC2,$AJ2:$AQ2))</f>
        <v>0</v>
      </c>
      <c r="H2" s="469" t="b">
        <f t="shared" ref="H2:H64" si="3">IF($Q2=0,FALSE,IF(OR($V2=TRUE,AVERAGE($AJ2:$AQ2)=100),TRUE,FALSE))</f>
        <v>1</v>
      </c>
      <c r="I2" s="470">
        <f t="shared" ref="I2:I64" si="4">IF($H2=TRUE,IF(ISBLANK(AZ2),10000,AZ2),10000)</f>
        <v>0.121</v>
      </c>
      <c r="J2" s="470">
        <f t="shared" ref="J2:J64" si="5">IF($H2=TRUE,IF(ISBLANK(BA2),10000,BA2),10000)</f>
        <v>7</v>
      </c>
      <c r="K2" s="470">
        <f t="shared" ref="K2:K64" si="6">IF($H2=TRUE,IF(ISBLANK(BB2),10000,BB2),10000)</f>
        <v>137</v>
      </c>
      <c r="L2" s="470">
        <f t="shared" ref="L2:L64" si="7">IF($H2=TRUE,IF(ISBLANK(BC2),10000,BC2),10000)</f>
        <v>5.14</v>
      </c>
      <c r="M2" s="470">
        <f t="shared" ref="M2:M64" si="8">IF($H2=TRUE,IF(ISBLANK(BD2),10000,BD2),10000)</f>
        <v>8.048</v>
      </c>
      <c r="N2" s="470">
        <f t="shared" ref="N2:N64" si="9">IF($H2=TRUE,IF(ISBLANK(BE2),10000,BE2),10000)</f>
        <v>3.6970000000000001</v>
      </c>
      <c r="O2" s="471" t="b">
        <f t="shared" ref="O2:O64" si="10">$V2</f>
        <v>0</v>
      </c>
      <c r="P2" s="467">
        <f t="shared" ref="P2:P64" si="11">COUNT($AH2:$AI2)</f>
        <v>2</v>
      </c>
      <c r="Q2" s="467">
        <f t="shared" ref="Q2:Q64" si="12">COUNT($AR2:$AY2)</f>
        <v>8</v>
      </c>
      <c r="R2" s="472">
        <f t="shared" ref="R2:R64" si="13">IF($F2=0,0,AVERAGE($AB2:$AC2,$AR2:$AY2))</f>
        <v>100</v>
      </c>
      <c r="S2" s="471">
        <f t="shared" ref="S2:S64" si="14">IF($P2=0,0,(AVERAGE($AB2:$AC2)))</f>
        <v>100</v>
      </c>
      <c r="T2" s="471">
        <f t="shared" ref="T2:T64" si="15">IF($Q2=0,0,(AVERAGE($AR2:$AY2)))</f>
        <v>100</v>
      </c>
      <c r="U2" s="469">
        <f t="shared" ref="U2:U64" si="16">IF(F2=0,"",(AVERAGE($AH2:$AI2,$AR2:$AY2)))</f>
        <v>99.4</v>
      </c>
      <c r="V2" s="473" t="b">
        <f t="shared" ref="V2:V65" si="17">IF($Q2=0,FALSE,IF(OR(MAX($U$2:$U$26)=$U2,LARGE($U$2:$U$26,2)=$U2),TRUE,FALSE))</f>
        <v>0</v>
      </c>
      <c r="W2" s="474">
        <f t="shared" ref="W2:W64" si="18">IF($F2=0,0,AVERAGE($AB2:$AC2,$AJ2:$AQ2))</f>
        <v>100</v>
      </c>
      <c r="X2" s="475">
        <f t="shared" ref="X2:X65" si="19">IF(AZ2="","",IF(((AZ2/MIN(I$2:I$206))*100)&gt;=100,100,(AZ2/MIN(I$2:I$206))*100))</f>
        <v>100</v>
      </c>
      <c r="Y2" s="475">
        <f t="shared" ref="Y2:Y65" si="20">IF(BA2="","",IF(((BA2/MIN(J$2:J$206))*100)&gt;=100,100,(BA2/MIN(J$2:J$206))*100))</f>
        <v>100</v>
      </c>
      <c r="Z2" s="475">
        <f t="shared" ref="Z2:Z65" si="21">IF(BB2="","",IF(((BB2/MIN(K$2:K$206))*100)&gt;=100,100,(BB2/MIN(K$2:K$206))*100))</f>
        <v>100</v>
      </c>
      <c r="AA2" s="475">
        <f t="shared" ref="AA2:AA65" si="22">IF(BC2="","",IF(((BC2/MIN(L$2:L$206))*100)&gt;=100,100,(BC2/MIN(L$2:L$206))*100))</f>
        <v>100</v>
      </c>
      <c r="AB2" s="476">
        <f t="shared" ref="AB2:AB65" si="23">IF(BD2="","",IF(((BD2/MIN(M$2:M$206))*100)&gt;=100,100,(BD2/MIN(M$2:M$206))*100))</f>
        <v>100</v>
      </c>
      <c r="AC2" s="477">
        <f t="shared" ref="AC2:AC65" si="24">IF(BE2="","",IF(((BE2/MIN(N$2:N$206))*100)&gt;=100,100,(BE2/MIN(N$2:N$206))*100))</f>
        <v>100</v>
      </c>
      <c r="AD2" s="473">
        <f t="shared" ref="AD2:AD65" si="25">IF(ISBLANK(AZ2),"",PERCENTRANK(AZ$2:AZ$206,AZ2,)*100)</f>
        <v>100</v>
      </c>
      <c r="AE2" s="473">
        <f t="shared" ref="AE2:AE65" si="26">IF(ISBLANK(BA2),"",PERCENTRANK(BA$2:BA$206,BA2,)*100)</f>
        <v>93.7</v>
      </c>
      <c r="AF2" s="473">
        <f t="shared" ref="AF2:AF65" si="27">IF(ISBLANK(BB2),"",PERCENTRANK(BB$2:BB$206,BB2,)*100)</f>
        <v>100</v>
      </c>
      <c r="AG2" s="473">
        <f t="shared" ref="AG2:AG65" si="28">IF(ISBLANK(BC2),"",PERCENTRANK(BC$2:BC$206,BC2,)*100)</f>
        <v>94.699999999999989</v>
      </c>
      <c r="AH2" s="473">
        <f t="shared" ref="AH2:AH65" si="29">IF(ISBLANK(BD2),"",PERCENTRANK(BD$2:BD$206,BD2,)*100)</f>
        <v>97.5</v>
      </c>
      <c r="AI2" s="473">
        <f t="shared" ref="AI2:AI65" si="30">IF(ISBLANK(BE2),"",PERCENTRANK(BE$2:BE$206,BE2,)*100)</f>
        <v>96.5</v>
      </c>
      <c r="AJ2" s="478">
        <f>IF(VLOOKUP(TRUE,$V$2:$AY$206,COUNTA($V$1:AR$1),FALSE)="",AR2,IF(AR2="","",(AR2/VLOOKUP(TRUE,$V$2:$AY$206,COUNTA($V$1:AR$1),FALSE))*100))</f>
        <v>100</v>
      </c>
      <c r="AK2" s="473">
        <f>IF(VLOOKUP(TRUE,$V$2:$AY$206,COUNTA($V$1:AS$1),FALSE)="",AS2,IF(AS2="","",(AS2/VLOOKUP(TRUE,$V$2:$AY$206,COUNTA($V$1:AS$1),FALSE))*100))</f>
        <v>100</v>
      </c>
      <c r="AL2" s="473">
        <f>IF(VLOOKUP(TRUE,$V$2:$AY$206,COUNTA($V$1:AT$1),FALSE)="",AT2,IF(AT2="","",(AT2/VLOOKUP(TRUE,$V$2:$AY$206,COUNTA($V$1:AT$1),FALSE))*100))</f>
        <v>100</v>
      </c>
      <c r="AM2" s="473">
        <f>IF(VLOOKUP(TRUE,$V$2:$AY$206,COUNTA($V$1:AU$1),FALSE)="",AU2,IF(AU2="","",(AU2/VLOOKUP(TRUE,$V$2:$AY$206,COUNTA($V$1:AU$1),FALSE))*100))</f>
        <v>100</v>
      </c>
      <c r="AN2" s="473">
        <f>IF(VLOOKUP(TRUE,$V$2:$AY$206,COUNTA($V$1:AV$1),FALSE)="",AV2,IF(AV2="","",(AV2/VLOOKUP(TRUE,$V$2:$AY$206,COUNTA($V$1:AV$1),FALSE))*100))</f>
        <v>100</v>
      </c>
      <c r="AO2" s="473">
        <f>IF(VLOOKUP(TRUE,$V$2:$AY$206,COUNTA($V$1:AW$1),FALSE)="",AW2,IF(AW2="","",(AW2/VLOOKUP(TRUE,$V$2:$AY$206,COUNTA($V$1:AW$1),FALSE))*100))</f>
        <v>100</v>
      </c>
      <c r="AP2" s="473">
        <f>IF(VLOOKUP(TRUE,$V$2:$AY$206,COUNTA($V$1:AX$1),FALSE)="",AX2,IF(AX2="","",(AX2/VLOOKUP(TRUE,$V$2:$AY$206,COUNTA($V$1:AX$1),FALSE))*100))</f>
        <v>100</v>
      </c>
      <c r="AQ2" s="468">
        <f>IF(VLOOKUP(TRUE,$V$2:$AY$206,COUNTA($V$1:AY$1),FALSE)="",AY2,IF(AY2="","",(AY2/VLOOKUP(TRUE,$V$2:$AY$206,COUNTA($V$1:AY$1),FALSE))*100))</f>
        <v>100</v>
      </c>
      <c r="AR2" s="479">
        <f>IF(BS2="","",BS2*VLOOKUP("UQ",IndexCalc[],3,FALSE))</f>
        <v>100</v>
      </c>
      <c r="AS2" s="471">
        <f>IF(BT2="","",BT2*VLOOKUP("Fneg",IndexCalc[],3,FALSE))</f>
        <v>100</v>
      </c>
      <c r="AT2" s="471">
        <f>IF(BU2="","",BU2*VLOOKUP("ABS",IndexCalc[],3,FALSE))</f>
        <v>100</v>
      </c>
      <c r="AU2" s="471">
        <f>IF(BV2="","",BV2*VLOOKUP("Cnrs",IndexCalc[],3,FALSE))</f>
        <v>100</v>
      </c>
      <c r="AV2" s="471">
        <f>IF(BO2="","",BO2*VLOOKUP("HEC",IndexCalc[],3,FALSE))</f>
        <v>100</v>
      </c>
      <c r="AW2" s="471">
        <f>IF(BP2="","",BP2*VLOOKUP("Aeres",IndexCalc[],3,FALSE))</f>
        <v>100</v>
      </c>
      <c r="AX2" s="471">
        <f>IF(BQ2="","",BQ2*VLOOKUP("Abdc",IndexCalc[],3,FALSE))</f>
        <v>100</v>
      </c>
      <c r="AY2" s="480">
        <f>IF(BR2="","",BR2*VLOOKUP("Vhb",IndexCalc[],3,FALSE))</f>
        <v>100</v>
      </c>
      <c r="AZ2" s="481">
        <v>0.121</v>
      </c>
      <c r="BA2" s="473">
        <v>7</v>
      </c>
      <c r="BB2" s="466">
        <v>137</v>
      </c>
      <c r="BC2" s="481">
        <v>5.14</v>
      </c>
      <c r="BD2" s="481">
        <v>8.048</v>
      </c>
      <c r="BE2" s="482">
        <v>3.6970000000000001</v>
      </c>
      <c r="BF2" s="483" t="s">
        <v>127</v>
      </c>
      <c r="BG2" s="466" t="s">
        <v>127</v>
      </c>
      <c r="BH2" s="466" t="s">
        <v>139</v>
      </c>
      <c r="BI2" s="466" t="s">
        <v>128</v>
      </c>
      <c r="BJ2" s="484"/>
      <c r="BK2" s="483"/>
      <c r="BL2" s="466"/>
      <c r="BM2" s="466" t="s">
        <v>129</v>
      </c>
      <c r="BN2" s="466" t="s">
        <v>130</v>
      </c>
      <c r="BO2" s="485">
        <v>4</v>
      </c>
      <c r="BP2" s="486">
        <v>3</v>
      </c>
      <c r="BQ2" s="487">
        <v>4</v>
      </c>
      <c r="BR2" s="486">
        <v>6</v>
      </c>
      <c r="BS2" s="488">
        <v>4</v>
      </c>
      <c r="BT2" s="486">
        <v>4</v>
      </c>
      <c r="BU2" s="488">
        <v>5</v>
      </c>
      <c r="BV2" s="489">
        <v>4</v>
      </c>
    </row>
    <row r="3" spans="1:80" x14ac:dyDescent="0.25">
      <c r="A3" s="491" t="s">
        <v>35</v>
      </c>
      <c r="B3" s="492" t="s">
        <v>120</v>
      </c>
      <c r="C3" s="464" t="s">
        <v>144</v>
      </c>
      <c r="D3" s="465" t="s">
        <v>363</v>
      </c>
      <c r="E3" s="466">
        <f t="shared" si="0"/>
        <v>1</v>
      </c>
      <c r="F3" s="467">
        <f t="shared" si="1"/>
        <v>10</v>
      </c>
      <c r="G3" s="468">
        <f t="shared" si="2"/>
        <v>0</v>
      </c>
      <c r="H3" s="469" t="b">
        <f t="shared" si="3"/>
        <v>1</v>
      </c>
      <c r="I3" s="470">
        <f t="shared" si="4"/>
        <v>5.5E-2</v>
      </c>
      <c r="J3" s="470">
        <f t="shared" si="5"/>
        <v>10.9</v>
      </c>
      <c r="K3" s="470">
        <f t="shared" si="6"/>
        <v>74</v>
      </c>
      <c r="L3" s="470">
        <f t="shared" si="7"/>
        <v>5.399</v>
      </c>
      <c r="M3" s="470">
        <f t="shared" si="8"/>
        <v>12.484999999999999</v>
      </c>
      <c r="N3" s="470">
        <f t="shared" si="9"/>
        <v>4.4160000000000004</v>
      </c>
      <c r="O3" s="471" t="b">
        <f t="shared" si="10"/>
        <v>1</v>
      </c>
      <c r="P3" s="467">
        <f t="shared" si="11"/>
        <v>2</v>
      </c>
      <c r="Q3" s="467">
        <f t="shared" si="12"/>
        <v>8</v>
      </c>
      <c r="R3" s="472">
        <f t="shared" si="13"/>
        <v>100</v>
      </c>
      <c r="S3" s="471">
        <f t="shared" si="14"/>
        <v>100</v>
      </c>
      <c r="T3" s="471">
        <f t="shared" si="15"/>
        <v>100</v>
      </c>
      <c r="U3" s="469">
        <f t="shared" si="16"/>
        <v>99.8</v>
      </c>
      <c r="V3" s="473" t="b">
        <f t="shared" si="17"/>
        <v>1</v>
      </c>
      <c r="W3" s="474">
        <f t="shared" si="18"/>
        <v>100</v>
      </c>
      <c r="X3" s="475">
        <f t="shared" si="19"/>
        <v>100</v>
      </c>
      <c r="Y3" s="475">
        <f t="shared" si="20"/>
        <v>100</v>
      </c>
      <c r="Z3" s="475">
        <f t="shared" si="21"/>
        <v>100</v>
      </c>
      <c r="AA3" s="475">
        <f t="shared" si="22"/>
        <v>100</v>
      </c>
      <c r="AB3" s="493">
        <f t="shared" si="23"/>
        <v>100</v>
      </c>
      <c r="AC3" s="494">
        <f t="shared" si="24"/>
        <v>100</v>
      </c>
      <c r="AD3" s="473">
        <f t="shared" si="25"/>
        <v>97.899999999999991</v>
      </c>
      <c r="AE3" s="473">
        <f t="shared" si="26"/>
        <v>98.9</v>
      </c>
      <c r="AF3" s="473">
        <f t="shared" si="27"/>
        <v>97.8</v>
      </c>
      <c r="AG3" s="473">
        <f t="shared" si="28"/>
        <v>95.7</v>
      </c>
      <c r="AH3" s="473">
        <f t="shared" si="29"/>
        <v>99.5</v>
      </c>
      <c r="AI3" s="473">
        <f t="shared" si="30"/>
        <v>98.5</v>
      </c>
      <c r="AJ3" s="478">
        <f>IF(VLOOKUP(TRUE,$V$2:$AY$206,COUNTA($V$1:AR$1),FALSE)="",AR3,IF(AR3="","",(AR3/VLOOKUP(TRUE,$V$2:$AY$206,COUNTA($V$1:AR$1),FALSE))*100))</f>
        <v>100</v>
      </c>
      <c r="AK3" s="473">
        <f>IF(VLOOKUP(TRUE,$V$2:$AY$206,COUNTA($V$1:AS$1),FALSE)="",AS3,IF(AS3="","",(AS3/VLOOKUP(TRUE,$V$2:$AY$206,COUNTA($V$1:AS$1),FALSE))*100))</f>
        <v>100</v>
      </c>
      <c r="AL3" s="473">
        <f>IF(VLOOKUP(TRUE,$V$2:$AY$206,COUNTA($V$1:AT$1),FALSE)="",AT3,IF(AT3="","",(AT3/VLOOKUP(TRUE,$V$2:$AY$206,COUNTA($V$1:AT$1),FALSE))*100))</f>
        <v>100</v>
      </c>
      <c r="AM3" s="473">
        <f>IF(VLOOKUP(TRUE,$V$2:$AY$206,COUNTA($V$1:AU$1),FALSE)="",AU3,IF(AU3="","",(AU3/VLOOKUP(TRUE,$V$2:$AY$206,COUNTA($V$1:AU$1),FALSE))*100))</f>
        <v>100</v>
      </c>
      <c r="AN3" s="473">
        <f>IF(VLOOKUP(TRUE,$V$2:$AY$206,COUNTA($V$1:AV$1),FALSE)="",AV3,IF(AV3="","",(AV3/VLOOKUP(TRUE,$V$2:$AY$206,COUNTA($V$1:AV$1),FALSE))*100))</f>
        <v>100</v>
      </c>
      <c r="AO3" s="473">
        <f>IF(VLOOKUP(TRUE,$V$2:$AY$206,COUNTA($V$1:AW$1),FALSE)="",AW3,IF(AW3="","",(AW3/VLOOKUP(TRUE,$V$2:$AY$206,COUNTA($V$1:AW$1),FALSE))*100))</f>
        <v>100</v>
      </c>
      <c r="AP3" s="473">
        <f>IF(VLOOKUP(TRUE,$V$2:$AY$206,COUNTA($V$1:AX$1),FALSE)="",AX3,IF(AX3="","",(AX3/VLOOKUP(TRUE,$V$2:$AY$206,COUNTA($V$1:AX$1),FALSE))*100))</f>
        <v>100</v>
      </c>
      <c r="AQ3" s="468">
        <f>IF(VLOOKUP(TRUE,$V$2:$AY$206,COUNTA($V$1:AY$1),FALSE)="",AY3,IF(AY3="","",(AY3/VLOOKUP(TRUE,$V$2:$AY$206,COUNTA($V$1:AY$1),FALSE))*100))</f>
        <v>100</v>
      </c>
      <c r="AR3" s="475">
        <f>IF(BS3="","",BS3*VLOOKUP("UQ",IndexCalc[],3,FALSE))</f>
        <v>100</v>
      </c>
      <c r="AS3" s="471">
        <f>IF(BT3="","",BT3*VLOOKUP("Fneg",IndexCalc[],3,FALSE))</f>
        <v>100</v>
      </c>
      <c r="AT3" s="471">
        <f>IF(BU3="","",BU3*VLOOKUP("ABS",IndexCalc[],3,FALSE))</f>
        <v>100</v>
      </c>
      <c r="AU3" s="471">
        <f>IF(BV3="","",BV3*VLOOKUP("Cnrs",IndexCalc[],3,FALSE))</f>
        <v>100</v>
      </c>
      <c r="AV3" s="471">
        <f>IF(BO3="","",BO3*VLOOKUP("HEC",IndexCalc[],3,FALSE))</f>
        <v>100</v>
      </c>
      <c r="AW3" s="471">
        <f>IF(BP3="","",BP3*VLOOKUP("Aeres",IndexCalc[],3,FALSE))</f>
        <v>100</v>
      </c>
      <c r="AX3" s="471">
        <f>IF(BQ3="","",BQ3*VLOOKUP("Abdc",IndexCalc[],3,FALSE))</f>
        <v>100</v>
      </c>
      <c r="AY3" s="480">
        <f>IF(BR3="","",BR3*VLOOKUP("Vhb",IndexCalc[],3,FALSE))</f>
        <v>100</v>
      </c>
      <c r="AZ3" s="481">
        <v>5.5E-2</v>
      </c>
      <c r="BA3" s="473">
        <v>10.9</v>
      </c>
      <c r="BB3" s="466">
        <v>74</v>
      </c>
      <c r="BC3" s="481">
        <v>5.399</v>
      </c>
      <c r="BD3" s="481">
        <v>12.484999999999999</v>
      </c>
      <c r="BE3" s="482">
        <v>4.4160000000000004</v>
      </c>
      <c r="BF3" s="483" t="s">
        <v>127</v>
      </c>
      <c r="BG3" s="466" t="s">
        <v>127</v>
      </c>
      <c r="BH3" s="495" t="s">
        <v>139</v>
      </c>
      <c r="BI3" s="466" t="s">
        <v>128</v>
      </c>
      <c r="BJ3" s="484"/>
      <c r="BK3" s="483"/>
      <c r="BL3" s="466"/>
      <c r="BM3" s="466" t="s">
        <v>129</v>
      </c>
      <c r="BN3" s="466" t="s">
        <v>130</v>
      </c>
      <c r="BO3" s="485">
        <v>4</v>
      </c>
      <c r="BP3" s="486">
        <v>3</v>
      </c>
      <c r="BQ3" s="487">
        <v>4</v>
      </c>
      <c r="BR3" s="486">
        <v>6</v>
      </c>
      <c r="BS3" s="488">
        <v>4</v>
      </c>
      <c r="BT3" s="486">
        <v>4</v>
      </c>
      <c r="BU3" s="488">
        <v>5</v>
      </c>
      <c r="BV3" s="489">
        <v>4</v>
      </c>
    </row>
    <row r="4" spans="1:80" x14ac:dyDescent="0.25">
      <c r="A4" s="462" t="s">
        <v>37</v>
      </c>
      <c r="B4" s="492" t="s">
        <v>122</v>
      </c>
      <c r="C4" s="464" t="s">
        <v>146</v>
      </c>
      <c r="D4" s="465" t="s">
        <v>363</v>
      </c>
      <c r="E4" s="466">
        <f t="shared" si="0"/>
        <v>1</v>
      </c>
      <c r="F4" s="467">
        <f t="shared" si="1"/>
        <v>10</v>
      </c>
      <c r="G4" s="468">
        <f t="shared" si="2"/>
        <v>0</v>
      </c>
      <c r="H4" s="469" t="b">
        <f t="shared" si="3"/>
        <v>1</v>
      </c>
      <c r="I4" s="470">
        <f t="shared" si="4"/>
        <v>2.5000000000000001E-2</v>
      </c>
      <c r="J4" s="470">
        <f t="shared" si="5"/>
        <v>10.7</v>
      </c>
      <c r="K4" s="470">
        <f t="shared" si="6"/>
        <v>55</v>
      </c>
      <c r="L4" s="470">
        <f t="shared" si="7"/>
        <v>5.9729999999999999</v>
      </c>
      <c r="M4" s="470">
        <f t="shared" si="8"/>
        <v>7.6459999999999999</v>
      </c>
      <c r="N4" s="470">
        <f t="shared" si="9"/>
        <v>3.9790000000000001</v>
      </c>
      <c r="O4" s="471" t="b">
        <f t="shared" si="10"/>
        <v>0</v>
      </c>
      <c r="P4" s="467">
        <f t="shared" si="11"/>
        <v>2</v>
      </c>
      <c r="Q4" s="467">
        <f t="shared" si="12"/>
        <v>8</v>
      </c>
      <c r="R4" s="472">
        <f t="shared" si="13"/>
        <v>100</v>
      </c>
      <c r="S4" s="471">
        <f t="shared" si="14"/>
        <v>100</v>
      </c>
      <c r="T4" s="471">
        <f t="shared" si="15"/>
        <v>100</v>
      </c>
      <c r="U4" s="469">
        <f t="shared" si="16"/>
        <v>99.45</v>
      </c>
      <c r="V4" s="473" t="b">
        <f t="shared" si="17"/>
        <v>0</v>
      </c>
      <c r="W4" s="474">
        <f t="shared" si="18"/>
        <v>100</v>
      </c>
      <c r="X4" s="475">
        <f t="shared" si="19"/>
        <v>100</v>
      </c>
      <c r="Y4" s="475">
        <f t="shared" si="20"/>
        <v>100</v>
      </c>
      <c r="Z4" s="475">
        <f t="shared" si="21"/>
        <v>100</v>
      </c>
      <c r="AA4" s="475">
        <f t="shared" si="22"/>
        <v>100</v>
      </c>
      <c r="AB4" s="493">
        <f t="shared" si="23"/>
        <v>100</v>
      </c>
      <c r="AC4" s="494">
        <f t="shared" si="24"/>
        <v>100</v>
      </c>
      <c r="AD4" s="473">
        <f t="shared" si="25"/>
        <v>91.600000000000009</v>
      </c>
      <c r="AE4" s="473">
        <f t="shared" si="26"/>
        <v>97.899999999999991</v>
      </c>
      <c r="AF4" s="473">
        <f t="shared" si="27"/>
        <v>86.3</v>
      </c>
      <c r="AG4" s="473">
        <f t="shared" si="28"/>
        <v>97.8</v>
      </c>
      <c r="AH4" s="473">
        <f t="shared" si="29"/>
        <v>96.5</v>
      </c>
      <c r="AI4" s="473">
        <f t="shared" si="30"/>
        <v>98</v>
      </c>
      <c r="AJ4" s="478">
        <f>IF(VLOOKUP(TRUE,$V$2:$AY$206,COUNTA($V$1:AR$1),FALSE)="",AR4,IF(AR4="","",(AR4/VLOOKUP(TRUE,$V$2:$AY$206,COUNTA($V$1:AR$1),FALSE))*100))</f>
        <v>100</v>
      </c>
      <c r="AK4" s="473">
        <f>IF(VLOOKUP(TRUE,$V$2:$AY$206,COUNTA($V$1:AS$1),FALSE)="",AS4,IF(AS4="","",(AS4/VLOOKUP(TRUE,$V$2:$AY$206,COUNTA($V$1:AS$1),FALSE))*100))</f>
        <v>100</v>
      </c>
      <c r="AL4" s="473">
        <f>IF(VLOOKUP(TRUE,$V$2:$AY$206,COUNTA($V$1:AT$1),FALSE)="",AT4,IF(AT4="","",(AT4/VLOOKUP(TRUE,$V$2:$AY$206,COUNTA($V$1:AT$1),FALSE))*100))</f>
        <v>100</v>
      </c>
      <c r="AM4" s="473">
        <f>IF(VLOOKUP(TRUE,$V$2:$AY$206,COUNTA($V$1:AU$1),FALSE)="",AU4,IF(AU4="","",(AU4/VLOOKUP(TRUE,$V$2:$AY$206,COUNTA($V$1:AU$1),FALSE))*100))</f>
        <v>100</v>
      </c>
      <c r="AN4" s="473">
        <f>IF(VLOOKUP(TRUE,$V$2:$AY$206,COUNTA($V$1:AV$1),FALSE)="",AV4,IF(AV4="","",(AV4/VLOOKUP(TRUE,$V$2:$AY$206,COUNTA($V$1:AV$1),FALSE))*100))</f>
        <v>100</v>
      </c>
      <c r="AO4" s="473">
        <f>IF(VLOOKUP(TRUE,$V$2:$AY$206,COUNTA($V$1:AW$1),FALSE)="",AW4,IF(AW4="","",(AW4/VLOOKUP(TRUE,$V$2:$AY$206,COUNTA($V$1:AW$1),FALSE))*100))</f>
        <v>100</v>
      </c>
      <c r="AP4" s="473">
        <f>IF(VLOOKUP(TRUE,$V$2:$AY$206,COUNTA($V$1:AX$1),FALSE)="",AX4,IF(AX4="","",(AX4/VLOOKUP(TRUE,$V$2:$AY$206,COUNTA($V$1:AX$1),FALSE))*100))</f>
        <v>100</v>
      </c>
      <c r="AQ4" s="468">
        <f>IF(VLOOKUP(TRUE,$V$2:$AY$206,COUNTA($V$1:AY$1),FALSE)="",AY4,IF(AY4="","",(AY4/VLOOKUP(TRUE,$V$2:$AY$206,COUNTA($V$1:AY$1),FALSE))*100))</f>
        <v>100</v>
      </c>
      <c r="AR4" s="475">
        <f>IF(BS4="","",BS4*VLOOKUP("UQ",IndexCalc[],3,FALSE))</f>
        <v>100</v>
      </c>
      <c r="AS4" s="471">
        <f>IF(BT4="","",BT4*VLOOKUP("Fneg",IndexCalc[],3,FALSE))</f>
        <v>100</v>
      </c>
      <c r="AT4" s="471">
        <f>IF(BU4="","",BU4*VLOOKUP("ABS",IndexCalc[],3,FALSE))</f>
        <v>100</v>
      </c>
      <c r="AU4" s="471">
        <f>IF(BV4="","",BV4*VLOOKUP("Cnrs",IndexCalc[],3,FALSE))</f>
        <v>100</v>
      </c>
      <c r="AV4" s="471">
        <f>IF(BO4="","",BO4*VLOOKUP("HEC",IndexCalc[],3,FALSE))</f>
        <v>100</v>
      </c>
      <c r="AW4" s="471">
        <f>IF(BP4="","",BP4*VLOOKUP("Aeres",IndexCalc[],3,FALSE))</f>
        <v>100</v>
      </c>
      <c r="AX4" s="471">
        <f>IF(BQ4="","",BQ4*VLOOKUP("Abdc",IndexCalc[],3,FALSE))</f>
        <v>100</v>
      </c>
      <c r="AY4" s="480">
        <f>IF(BR4="","",BR4*VLOOKUP("Vhb",IndexCalc[],3,FALSE))</f>
        <v>100</v>
      </c>
      <c r="AZ4" s="481">
        <v>2.5000000000000001E-2</v>
      </c>
      <c r="BA4" s="473">
        <v>10.7</v>
      </c>
      <c r="BB4" s="466">
        <v>55</v>
      </c>
      <c r="BC4" s="481">
        <v>5.9729999999999999</v>
      </c>
      <c r="BD4" s="481">
        <v>7.6459999999999999</v>
      </c>
      <c r="BE4" s="482">
        <v>3.9790000000000001</v>
      </c>
      <c r="BF4" s="483" t="s">
        <v>127</v>
      </c>
      <c r="BG4" s="466" t="s">
        <v>127</v>
      </c>
      <c r="BH4" s="466" t="s">
        <v>139</v>
      </c>
      <c r="BI4" s="466" t="s">
        <v>128</v>
      </c>
      <c r="BJ4" s="484"/>
      <c r="BK4" s="483"/>
      <c r="BL4" s="466"/>
      <c r="BM4" s="466" t="s">
        <v>129</v>
      </c>
      <c r="BN4" s="466" t="s">
        <v>130</v>
      </c>
      <c r="BO4" s="485">
        <v>4</v>
      </c>
      <c r="BP4" s="486">
        <v>3</v>
      </c>
      <c r="BQ4" s="487">
        <v>4</v>
      </c>
      <c r="BR4" s="486">
        <v>6</v>
      </c>
      <c r="BS4" s="488">
        <v>4</v>
      </c>
      <c r="BT4" s="486">
        <v>4</v>
      </c>
      <c r="BU4" s="488">
        <v>5</v>
      </c>
      <c r="BV4" s="489">
        <v>4</v>
      </c>
    </row>
    <row r="5" spans="1:80" x14ac:dyDescent="0.25">
      <c r="A5" s="462" t="s">
        <v>36</v>
      </c>
      <c r="B5" s="492" t="s">
        <v>121</v>
      </c>
      <c r="C5" s="464" t="s">
        <v>145</v>
      </c>
      <c r="D5" s="465" t="s">
        <v>363</v>
      </c>
      <c r="E5" s="466">
        <f t="shared" si="0"/>
        <v>1</v>
      </c>
      <c r="F5" s="467">
        <f t="shared" si="1"/>
        <v>10</v>
      </c>
      <c r="G5" s="468">
        <f t="shared" si="2"/>
        <v>0</v>
      </c>
      <c r="H5" s="469" t="b">
        <f t="shared" si="3"/>
        <v>1</v>
      </c>
      <c r="I5" s="470">
        <f t="shared" si="4"/>
        <v>5.5E-2</v>
      </c>
      <c r="J5" s="470">
        <f t="shared" si="5"/>
        <v>16.100000000000001</v>
      </c>
      <c r="K5" s="470">
        <f t="shared" si="6"/>
        <v>93</v>
      </c>
      <c r="L5" s="470">
        <f t="shared" si="7"/>
        <v>9.6069999999999993</v>
      </c>
      <c r="M5" s="470">
        <f t="shared" si="8"/>
        <v>20.760999999999999</v>
      </c>
      <c r="N5" s="470">
        <f t="shared" si="9"/>
        <v>7.2640000000000002</v>
      </c>
      <c r="O5" s="471" t="b">
        <f t="shared" si="10"/>
        <v>1</v>
      </c>
      <c r="P5" s="467">
        <f t="shared" si="11"/>
        <v>2</v>
      </c>
      <c r="Q5" s="467">
        <f t="shared" si="12"/>
        <v>8</v>
      </c>
      <c r="R5" s="472">
        <f t="shared" si="13"/>
        <v>100</v>
      </c>
      <c r="S5" s="471">
        <f t="shared" si="14"/>
        <v>100</v>
      </c>
      <c r="T5" s="471">
        <f t="shared" si="15"/>
        <v>100</v>
      </c>
      <c r="U5" s="469">
        <f t="shared" si="16"/>
        <v>100</v>
      </c>
      <c r="V5" s="471" t="b">
        <f t="shared" si="17"/>
        <v>1</v>
      </c>
      <c r="W5" s="474">
        <f t="shared" si="18"/>
        <v>100</v>
      </c>
      <c r="X5" s="475">
        <f t="shared" si="19"/>
        <v>100</v>
      </c>
      <c r="Y5" s="475">
        <f t="shared" si="20"/>
        <v>100</v>
      </c>
      <c r="Z5" s="475">
        <f t="shared" si="21"/>
        <v>100</v>
      </c>
      <c r="AA5" s="475">
        <f t="shared" si="22"/>
        <v>100</v>
      </c>
      <c r="AB5" s="493">
        <f t="shared" si="23"/>
        <v>100</v>
      </c>
      <c r="AC5" s="494">
        <f t="shared" si="24"/>
        <v>100</v>
      </c>
      <c r="AD5" s="473">
        <f t="shared" si="25"/>
        <v>97.899999999999991</v>
      </c>
      <c r="AE5" s="473">
        <f t="shared" si="26"/>
        <v>100</v>
      </c>
      <c r="AF5" s="473">
        <f t="shared" si="27"/>
        <v>98.9</v>
      </c>
      <c r="AG5" s="473">
        <f t="shared" si="28"/>
        <v>100</v>
      </c>
      <c r="AH5" s="473">
        <f t="shared" si="29"/>
        <v>100</v>
      </c>
      <c r="AI5" s="473">
        <f t="shared" si="30"/>
        <v>100</v>
      </c>
      <c r="AJ5" s="478">
        <f>IF(VLOOKUP(TRUE,$V$2:$AY$206,COUNTA($V$1:AR$1),FALSE)="",AR5,IF(AR5="","",(AR5/VLOOKUP(TRUE,$V$2:$AY$206,COUNTA($V$1:AR$1),FALSE))*100))</f>
        <v>100</v>
      </c>
      <c r="AK5" s="473">
        <f>IF(VLOOKUP(TRUE,$V$2:$AY$206,COUNTA($V$1:AS$1),FALSE)="",AS5,IF(AS5="","",(AS5/VLOOKUP(TRUE,$V$2:$AY$206,COUNTA($V$1:AS$1),FALSE))*100))</f>
        <v>100</v>
      </c>
      <c r="AL5" s="473">
        <f>IF(VLOOKUP(TRUE,$V$2:$AY$206,COUNTA($V$1:AT$1),FALSE)="",AT5,IF(AT5="","",(AT5/VLOOKUP(TRUE,$V$2:$AY$206,COUNTA($V$1:AT$1),FALSE))*100))</f>
        <v>100</v>
      </c>
      <c r="AM5" s="473">
        <f>IF(VLOOKUP(TRUE,$V$2:$AY$206,COUNTA($V$1:AU$1),FALSE)="",AU5,IF(AU5="","",(AU5/VLOOKUP(TRUE,$V$2:$AY$206,COUNTA($V$1:AU$1),FALSE))*100))</f>
        <v>100</v>
      </c>
      <c r="AN5" s="473">
        <f>IF(VLOOKUP(TRUE,$V$2:$AY$206,COUNTA($V$1:AV$1),FALSE)="",AV5,IF(AV5="","",(AV5/VLOOKUP(TRUE,$V$2:$AY$206,COUNTA($V$1:AV$1),FALSE))*100))</f>
        <v>100</v>
      </c>
      <c r="AO5" s="473">
        <f>IF(VLOOKUP(TRUE,$V$2:$AY$206,COUNTA($V$1:AW$1),FALSE)="",AW5,IF(AW5="","",(AW5/VLOOKUP(TRUE,$V$2:$AY$206,COUNTA($V$1:AW$1),FALSE))*100))</f>
        <v>100</v>
      </c>
      <c r="AP5" s="473">
        <f>IF(VLOOKUP(TRUE,$V$2:$AY$206,COUNTA($V$1:AX$1),FALSE)="",AX5,IF(AX5="","",(AX5/VLOOKUP(TRUE,$V$2:$AY$206,COUNTA($V$1:AX$1),FALSE))*100))</f>
        <v>100</v>
      </c>
      <c r="AQ5" s="468">
        <f>IF(VLOOKUP(TRUE,$V$2:$AY$206,COUNTA($V$1:AY$1),FALSE)="",AY5,IF(AY5="","",(AY5/VLOOKUP(TRUE,$V$2:$AY$206,COUNTA($V$1:AY$1),FALSE))*100))</f>
        <v>100</v>
      </c>
      <c r="AR5" s="475">
        <f>IF(BS5="","",BS5*VLOOKUP("UQ",IndexCalc[],3,FALSE))</f>
        <v>100</v>
      </c>
      <c r="AS5" s="471">
        <f>IF(BT5="","",BT5*VLOOKUP("Fneg",IndexCalc[],3,FALSE))</f>
        <v>100</v>
      </c>
      <c r="AT5" s="471">
        <f>IF(BU5="","",BU5*VLOOKUP("ABS",IndexCalc[],3,FALSE))</f>
        <v>100</v>
      </c>
      <c r="AU5" s="471">
        <f>IF(BV5="","",BV5*VLOOKUP("Cnrs",IndexCalc[],3,FALSE))</f>
        <v>100</v>
      </c>
      <c r="AV5" s="471">
        <f>IF(BO5="","",BO5*VLOOKUP("HEC",IndexCalc[],3,FALSE))</f>
        <v>100</v>
      </c>
      <c r="AW5" s="471">
        <f>IF(BP5="","",BP5*VLOOKUP("Aeres",IndexCalc[],3,FALSE))</f>
        <v>100</v>
      </c>
      <c r="AX5" s="471">
        <f>IF(BQ5="","",BQ5*VLOOKUP("Abdc",IndexCalc[],3,FALSE))</f>
        <v>100</v>
      </c>
      <c r="AY5" s="480">
        <f>IF(BR5="","",BR5*VLOOKUP("Vhb",IndexCalc[],3,FALSE))</f>
        <v>100</v>
      </c>
      <c r="AZ5" s="481">
        <v>5.5E-2</v>
      </c>
      <c r="BA5" s="473">
        <v>16.100000000000001</v>
      </c>
      <c r="BB5" s="466">
        <v>93</v>
      </c>
      <c r="BC5" s="481">
        <v>9.6069999999999993</v>
      </c>
      <c r="BD5" s="481">
        <v>20.760999999999999</v>
      </c>
      <c r="BE5" s="482">
        <v>7.2640000000000002</v>
      </c>
      <c r="BF5" s="483" t="s">
        <v>127</v>
      </c>
      <c r="BG5" s="466" t="s">
        <v>127</v>
      </c>
      <c r="BH5" s="466" t="s">
        <v>139</v>
      </c>
      <c r="BI5" s="466"/>
      <c r="BJ5" s="484"/>
      <c r="BK5" s="483"/>
      <c r="BL5" s="466"/>
      <c r="BM5" s="466" t="s">
        <v>129</v>
      </c>
      <c r="BN5" s="466" t="s">
        <v>130</v>
      </c>
      <c r="BO5" s="485">
        <v>4</v>
      </c>
      <c r="BP5" s="486">
        <v>3</v>
      </c>
      <c r="BQ5" s="487">
        <v>4</v>
      </c>
      <c r="BR5" s="488">
        <v>6</v>
      </c>
      <c r="BS5" s="488">
        <v>4</v>
      </c>
      <c r="BT5" s="486">
        <v>4</v>
      </c>
      <c r="BU5" s="488">
        <v>5</v>
      </c>
      <c r="BV5" s="489">
        <v>4</v>
      </c>
    </row>
    <row r="6" spans="1:80" x14ac:dyDescent="0.25">
      <c r="A6" s="462" t="s">
        <v>39</v>
      </c>
      <c r="B6" s="492" t="s">
        <v>124</v>
      </c>
      <c r="C6" s="464" t="s">
        <v>148</v>
      </c>
      <c r="D6" s="465" t="s">
        <v>363</v>
      </c>
      <c r="E6" s="466">
        <f t="shared" si="0"/>
        <v>1</v>
      </c>
      <c r="F6" s="467">
        <f t="shared" si="1"/>
        <v>10</v>
      </c>
      <c r="G6" s="468">
        <f t="shared" si="2"/>
        <v>0</v>
      </c>
      <c r="H6" s="469" t="b">
        <f t="shared" si="3"/>
        <v>1</v>
      </c>
      <c r="I6" s="470">
        <f t="shared" si="4"/>
        <v>3.6999999999999998E-2</v>
      </c>
      <c r="J6" s="470">
        <f t="shared" si="5"/>
        <v>9.1</v>
      </c>
      <c r="K6" s="470">
        <f t="shared" si="6"/>
        <v>68</v>
      </c>
      <c r="L6" s="470">
        <f t="shared" si="7"/>
        <v>4.9729999999999999</v>
      </c>
      <c r="M6" s="470">
        <f t="shared" si="8"/>
        <v>9.25</v>
      </c>
      <c r="N6" s="470">
        <f t="shared" si="9"/>
        <v>3.8460000000000001</v>
      </c>
      <c r="O6" s="471" t="b">
        <f t="shared" si="10"/>
        <v>0</v>
      </c>
      <c r="P6" s="467">
        <f t="shared" si="11"/>
        <v>2</v>
      </c>
      <c r="Q6" s="467">
        <f t="shared" si="12"/>
        <v>8</v>
      </c>
      <c r="R6" s="472">
        <f t="shared" si="13"/>
        <v>100</v>
      </c>
      <c r="S6" s="471">
        <f t="shared" si="14"/>
        <v>100</v>
      </c>
      <c r="T6" s="471">
        <f t="shared" si="15"/>
        <v>100</v>
      </c>
      <c r="U6" s="469">
        <f t="shared" si="16"/>
        <v>99.65</v>
      </c>
      <c r="V6" s="473" t="b">
        <f t="shared" si="17"/>
        <v>0</v>
      </c>
      <c r="W6" s="474">
        <f t="shared" si="18"/>
        <v>100</v>
      </c>
      <c r="X6" s="475">
        <f t="shared" si="19"/>
        <v>100</v>
      </c>
      <c r="Y6" s="475">
        <f t="shared" si="20"/>
        <v>100</v>
      </c>
      <c r="Z6" s="475">
        <f t="shared" si="21"/>
        <v>100</v>
      </c>
      <c r="AA6" s="475">
        <f t="shared" si="22"/>
        <v>100</v>
      </c>
      <c r="AB6" s="493">
        <f t="shared" si="23"/>
        <v>100</v>
      </c>
      <c r="AC6" s="494">
        <f t="shared" si="24"/>
        <v>100</v>
      </c>
      <c r="AD6" s="473">
        <f t="shared" si="25"/>
        <v>96.8</v>
      </c>
      <c r="AE6" s="473">
        <f t="shared" si="26"/>
        <v>96.8</v>
      </c>
      <c r="AF6" s="473">
        <f t="shared" si="27"/>
        <v>94.699999999999989</v>
      </c>
      <c r="AG6" s="473">
        <f t="shared" si="28"/>
        <v>93.600000000000009</v>
      </c>
      <c r="AH6" s="473">
        <f t="shared" si="29"/>
        <v>99</v>
      </c>
      <c r="AI6" s="473">
        <f t="shared" si="30"/>
        <v>97.5</v>
      </c>
      <c r="AJ6" s="478">
        <f>IF(VLOOKUP(TRUE,$V$2:$AY$206,COUNTA($V$1:AR$1),FALSE)="",AR6,IF(AR6="","",(AR6/VLOOKUP(TRUE,$V$2:$AY$206,COUNTA($V$1:AR$1),FALSE))*100))</f>
        <v>100</v>
      </c>
      <c r="AK6" s="473">
        <f>IF(VLOOKUP(TRUE,$V$2:$AY$206,COUNTA($V$1:AS$1),FALSE)="",AS6,IF(AS6="","",(AS6/VLOOKUP(TRUE,$V$2:$AY$206,COUNTA($V$1:AS$1),FALSE))*100))</f>
        <v>100</v>
      </c>
      <c r="AL6" s="473">
        <f>IF(VLOOKUP(TRUE,$V$2:$AY$206,COUNTA($V$1:AT$1),FALSE)="",AT6,IF(AT6="","",(AT6/VLOOKUP(TRUE,$V$2:$AY$206,COUNTA($V$1:AT$1),FALSE))*100))</f>
        <v>100</v>
      </c>
      <c r="AM6" s="473">
        <f>IF(VLOOKUP(TRUE,$V$2:$AY$206,COUNTA($V$1:AU$1),FALSE)="",AU6,IF(AU6="","",(AU6/VLOOKUP(TRUE,$V$2:$AY$206,COUNTA($V$1:AU$1),FALSE))*100))</f>
        <v>100</v>
      </c>
      <c r="AN6" s="473">
        <f>IF(VLOOKUP(TRUE,$V$2:$AY$206,COUNTA($V$1:AV$1),FALSE)="",AV6,IF(AV6="","",(AV6/VLOOKUP(TRUE,$V$2:$AY$206,COUNTA($V$1:AV$1),FALSE))*100))</f>
        <v>100</v>
      </c>
      <c r="AO6" s="473">
        <f>IF(VLOOKUP(TRUE,$V$2:$AY$206,COUNTA($V$1:AW$1),FALSE)="",AW6,IF(AW6="","",(AW6/VLOOKUP(TRUE,$V$2:$AY$206,COUNTA($V$1:AW$1),FALSE))*100))</f>
        <v>100</v>
      </c>
      <c r="AP6" s="473">
        <f>IF(VLOOKUP(TRUE,$V$2:$AY$206,COUNTA($V$1:AX$1),FALSE)="",AX6,IF(AX6="","",(AX6/VLOOKUP(TRUE,$V$2:$AY$206,COUNTA($V$1:AX$1),FALSE))*100))</f>
        <v>100</v>
      </c>
      <c r="AQ6" s="468">
        <f>IF(VLOOKUP(TRUE,$V$2:$AY$206,COUNTA($V$1:AY$1),FALSE)="",AY6,IF(AY6="","",(AY6/VLOOKUP(TRUE,$V$2:$AY$206,COUNTA($V$1:AY$1),FALSE))*100))</f>
        <v>100</v>
      </c>
      <c r="AR6" s="475">
        <f>IF(BS6="","",BS6*VLOOKUP("UQ",IndexCalc[],3,FALSE))</f>
        <v>100</v>
      </c>
      <c r="AS6" s="471">
        <f>IF(BT6="","",BT6*VLOOKUP("Fneg",IndexCalc[],3,FALSE))</f>
        <v>100</v>
      </c>
      <c r="AT6" s="471">
        <f>IF(BU6="","",BU6*VLOOKUP("ABS",IndexCalc[],3,FALSE))</f>
        <v>100</v>
      </c>
      <c r="AU6" s="471">
        <f>IF(BV6="","",BV6*VLOOKUP("Cnrs",IndexCalc[],3,FALSE))</f>
        <v>100</v>
      </c>
      <c r="AV6" s="471">
        <f>IF(BO6="","",BO6*VLOOKUP("HEC",IndexCalc[],3,FALSE))</f>
        <v>100</v>
      </c>
      <c r="AW6" s="471">
        <f>IF(BP6="","",BP6*VLOOKUP("Aeres",IndexCalc[],3,FALSE))</f>
        <v>100</v>
      </c>
      <c r="AX6" s="471">
        <f>IF(BQ6="","",BQ6*VLOOKUP("Abdc",IndexCalc[],3,FALSE))</f>
        <v>100</v>
      </c>
      <c r="AY6" s="480">
        <f>IF(BR6="","",BR6*VLOOKUP("Vhb",IndexCalc[],3,FALSE))</f>
        <v>100</v>
      </c>
      <c r="AZ6" s="481">
        <v>3.6999999999999998E-2</v>
      </c>
      <c r="BA6" s="473">
        <v>9.1</v>
      </c>
      <c r="BB6" s="466">
        <v>68</v>
      </c>
      <c r="BC6" s="481">
        <v>4.9729999999999999</v>
      </c>
      <c r="BD6" s="481">
        <v>9.25</v>
      </c>
      <c r="BE6" s="482">
        <v>3.8460000000000001</v>
      </c>
      <c r="BF6" s="483" t="s">
        <v>127</v>
      </c>
      <c r="BG6" s="466" t="s">
        <v>127</v>
      </c>
      <c r="BH6" s="466" t="s">
        <v>139</v>
      </c>
      <c r="BI6" s="466"/>
      <c r="BJ6" s="484"/>
      <c r="BK6" s="483"/>
      <c r="BL6" s="466"/>
      <c r="BM6" s="466" t="s">
        <v>129</v>
      </c>
      <c r="BN6" s="466" t="s">
        <v>130</v>
      </c>
      <c r="BO6" s="485">
        <v>4</v>
      </c>
      <c r="BP6" s="486">
        <v>3</v>
      </c>
      <c r="BQ6" s="487">
        <v>4</v>
      </c>
      <c r="BR6" s="488">
        <v>6</v>
      </c>
      <c r="BS6" s="488">
        <v>4</v>
      </c>
      <c r="BT6" s="486">
        <v>4</v>
      </c>
      <c r="BU6" s="488">
        <v>5</v>
      </c>
      <c r="BV6" s="489">
        <v>4</v>
      </c>
    </row>
    <row r="7" spans="1:80" x14ac:dyDescent="0.25">
      <c r="A7" s="496" t="s">
        <v>1341</v>
      </c>
      <c r="B7" s="492"/>
      <c r="C7" s="497" t="s">
        <v>1236</v>
      </c>
      <c r="D7" s="465" t="s">
        <v>363</v>
      </c>
      <c r="E7" s="466">
        <f t="shared" si="0"/>
        <v>6</v>
      </c>
      <c r="F7" s="467">
        <f t="shared" si="1"/>
        <v>10</v>
      </c>
      <c r="G7" s="480">
        <f t="shared" si="2"/>
        <v>6.3245532260707584</v>
      </c>
      <c r="H7" s="469" t="b">
        <f t="shared" si="3"/>
        <v>0</v>
      </c>
      <c r="I7" s="470">
        <f t="shared" si="4"/>
        <v>10000</v>
      </c>
      <c r="J7" s="470">
        <f t="shared" si="5"/>
        <v>10000</v>
      </c>
      <c r="K7" s="470">
        <f t="shared" si="6"/>
        <v>10000</v>
      </c>
      <c r="L7" s="470">
        <f t="shared" si="7"/>
        <v>10000</v>
      </c>
      <c r="M7" s="470">
        <f t="shared" si="8"/>
        <v>10000</v>
      </c>
      <c r="N7" s="470">
        <f t="shared" si="9"/>
        <v>10000</v>
      </c>
      <c r="O7" s="471" t="b">
        <f t="shared" si="10"/>
        <v>0</v>
      </c>
      <c r="P7" s="467">
        <f t="shared" si="11"/>
        <v>2</v>
      </c>
      <c r="Q7" s="467">
        <f t="shared" si="12"/>
        <v>8</v>
      </c>
      <c r="R7" s="472">
        <f t="shared" si="13"/>
        <v>97.999994039535522</v>
      </c>
      <c r="S7" s="471">
        <f t="shared" si="14"/>
        <v>100</v>
      </c>
      <c r="T7" s="471">
        <f t="shared" si="15"/>
        <v>97.499992549419403</v>
      </c>
      <c r="U7" s="469">
        <f t="shared" si="16"/>
        <v>97.749994039535522</v>
      </c>
      <c r="V7" s="471" t="b">
        <f t="shared" si="17"/>
        <v>0</v>
      </c>
      <c r="W7" s="498">
        <f t="shared" si="18"/>
        <v>97.999994039535522</v>
      </c>
      <c r="X7" s="483" t="str">
        <f t="shared" si="19"/>
        <v/>
      </c>
      <c r="Y7" s="483" t="str">
        <f t="shared" si="20"/>
        <v/>
      </c>
      <c r="Z7" s="483" t="str">
        <f t="shared" si="21"/>
        <v/>
      </c>
      <c r="AA7" s="483" t="str">
        <f t="shared" si="22"/>
        <v/>
      </c>
      <c r="AB7" s="499">
        <f t="shared" si="23"/>
        <v>100</v>
      </c>
      <c r="AC7" s="500">
        <f t="shared" si="24"/>
        <v>100</v>
      </c>
      <c r="AD7" s="466" t="str">
        <f t="shared" si="25"/>
        <v/>
      </c>
      <c r="AE7" s="466" t="str">
        <f t="shared" si="26"/>
        <v/>
      </c>
      <c r="AF7" s="466" t="str">
        <f t="shared" si="27"/>
        <v/>
      </c>
      <c r="AG7" s="466" t="str">
        <f t="shared" si="28"/>
        <v/>
      </c>
      <c r="AH7" s="466">
        <f t="shared" si="29"/>
        <v>98.5</v>
      </c>
      <c r="AI7" s="466">
        <f t="shared" si="30"/>
        <v>99</v>
      </c>
      <c r="AJ7" s="483">
        <f>IF(VLOOKUP(TRUE,$V$2:$AY$206,COUNTA($V$1:AR$1),FALSE)="",AR7,IF(AR7="","",(AR7/VLOOKUP(TRUE,$V$2:$AY$206,COUNTA($V$1:AR$1),FALSE))*100))</f>
        <v>99.999940395355225</v>
      </c>
      <c r="AK7" s="466">
        <f>IF(VLOOKUP(TRUE,$V$2:$AY$206,COUNTA($V$1:AS$1),FALSE)="",AS7,IF(AS7="","",(AS7/VLOOKUP(TRUE,$V$2:$AY$206,COUNTA($V$1:AS$1),FALSE))*100))</f>
        <v>100</v>
      </c>
      <c r="AL7" s="466">
        <f>IF(VLOOKUP(TRUE,$V$2:$AY$206,COUNTA($V$1:AT$1),FALSE)="",AT7,IF(AT7="","",(AT7/VLOOKUP(TRUE,$V$2:$AY$206,COUNTA($V$1:AT$1),FALSE))*100))</f>
        <v>80</v>
      </c>
      <c r="AM7" s="466">
        <f>IF(VLOOKUP(TRUE,$V$2:$AY$206,COUNTA($V$1:AU$1),FALSE)="",AU7,IF(AU7="","",(AU7/VLOOKUP(TRUE,$V$2:$AY$206,COUNTA($V$1:AU$1),FALSE))*100))</f>
        <v>100</v>
      </c>
      <c r="AN7" s="466">
        <f>IF(VLOOKUP(TRUE,$V$2:$AY$206,COUNTA($V$1:AV$1),FALSE)="",AV7,IF(AV7="","",(AV7/VLOOKUP(TRUE,$V$2:$AY$206,COUNTA($V$1:AV$1),FALSE))*100))</f>
        <v>100</v>
      </c>
      <c r="AO7" s="466">
        <f>IF(VLOOKUP(TRUE,$V$2:$AY$206,COUNTA($V$1:AW$1),FALSE)="",AW7,IF(AW7="","",(AW7/VLOOKUP(TRUE,$V$2:$AY$206,COUNTA($V$1:AW$1),FALSE))*100))</f>
        <v>100</v>
      </c>
      <c r="AP7" s="466">
        <f>IF(VLOOKUP(TRUE,$V$2:$AY$206,COUNTA($V$1:AX$1),FALSE)="",AX7,IF(AX7="","",(AX7/VLOOKUP(TRUE,$V$2:$AY$206,COUNTA($V$1:AX$1),FALSE))*100))</f>
        <v>100</v>
      </c>
      <c r="AQ7" s="484">
        <f>IF(VLOOKUP(TRUE,$V$2:$AY$206,COUNTA($V$1:AY$1),FALSE)="",AY7,IF(AY7="","",(AY7/VLOOKUP(TRUE,$V$2:$AY$206,COUNTA($V$1:AY$1),FALSE))*100))</f>
        <v>100</v>
      </c>
      <c r="AR7" s="475">
        <f>IF(BS7="","",BS7*VLOOKUP("UQ",IndexCalc[],3,FALSE))</f>
        <v>99.999940395355225</v>
      </c>
      <c r="AS7" s="471">
        <f>IF(BT7="","",BT7*VLOOKUP("Fneg",IndexCalc[],3,FALSE))</f>
        <v>100</v>
      </c>
      <c r="AT7" s="471">
        <f>IF(BU7="","",BU7*VLOOKUP("ABS",IndexCalc[],3,FALSE))</f>
        <v>80</v>
      </c>
      <c r="AU7" s="471">
        <f>IF(BV7="","",BV7*VLOOKUP("Cnrs",IndexCalc[],3,FALSE))</f>
        <v>100</v>
      </c>
      <c r="AV7" s="471">
        <f>IF(BO7="","",BO7*VLOOKUP("HEC",IndexCalc[],3,FALSE))</f>
        <v>100</v>
      </c>
      <c r="AW7" s="471">
        <f>IF(BP7="","",BP7*VLOOKUP("Aeres",IndexCalc[],3,FALSE))</f>
        <v>100</v>
      </c>
      <c r="AX7" s="471">
        <f>IF(BQ7="","",BQ7*VLOOKUP("Abdc",IndexCalc[],3,FALSE))</f>
        <v>100</v>
      </c>
      <c r="AY7" s="480">
        <f>IF(BR7="","",BR7*VLOOKUP("Vhb",IndexCalc[],3,FALSE))</f>
        <v>100</v>
      </c>
      <c r="AZ7" s="466"/>
      <c r="BA7" s="466"/>
      <c r="BB7" s="466"/>
      <c r="BC7" s="466"/>
      <c r="BD7" s="466">
        <v>9.0950000000000006</v>
      </c>
      <c r="BE7" s="484">
        <v>6.24</v>
      </c>
      <c r="BF7" s="483" t="s">
        <v>127</v>
      </c>
      <c r="BG7" s="466" t="s">
        <v>127</v>
      </c>
      <c r="BH7" s="466" t="s">
        <v>139</v>
      </c>
      <c r="BI7" s="466"/>
      <c r="BJ7" s="484"/>
      <c r="BK7" s="483"/>
      <c r="BL7" s="466"/>
      <c r="BM7" s="466">
        <v>4</v>
      </c>
      <c r="BN7" s="466" t="s">
        <v>130</v>
      </c>
      <c r="BO7" s="485">
        <v>4</v>
      </c>
      <c r="BP7" s="486">
        <v>3</v>
      </c>
      <c r="BQ7" s="487">
        <v>4</v>
      </c>
      <c r="BR7" s="488">
        <v>6</v>
      </c>
      <c r="BS7" s="488">
        <v>3.999997615814209</v>
      </c>
      <c r="BT7" s="486">
        <v>4</v>
      </c>
      <c r="BU7" s="488">
        <v>4</v>
      </c>
      <c r="BV7" s="489">
        <v>4</v>
      </c>
    </row>
    <row r="8" spans="1:80" x14ac:dyDescent="0.25">
      <c r="A8" s="496" t="s">
        <v>1359</v>
      </c>
      <c r="B8" s="492" t="s">
        <v>316</v>
      </c>
      <c r="C8" s="501" t="s">
        <v>203</v>
      </c>
      <c r="D8" s="465" t="s">
        <v>363</v>
      </c>
      <c r="E8" s="466">
        <f t="shared" si="0"/>
        <v>7</v>
      </c>
      <c r="F8" s="467">
        <f t="shared" si="1"/>
        <v>10</v>
      </c>
      <c r="G8" s="480">
        <f t="shared" si="2"/>
        <v>7.7212414742381776</v>
      </c>
      <c r="H8" s="469" t="b">
        <f t="shared" si="3"/>
        <v>0</v>
      </c>
      <c r="I8" s="470">
        <f t="shared" si="4"/>
        <v>10000</v>
      </c>
      <c r="J8" s="470">
        <f t="shared" si="5"/>
        <v>10000</v>
      </c>
      <c r="K8" s="470">
        <f t="shared" si="6"/>
        <v>10000</v>
      </c>
      <c r="L8" s="470">
        <f t="shared" si="7"/>
        <v>10000</v>
      </c>
      <c r="M8" s="470">
        <f t="shared" si="8"/>
        <v>10000</v>
      </c>
      <c r="N8" s="470">
        <f t="shared" si="9"/>
        <v>10000</v>
      </c>
      <c r="O8" s="471" t="b">
        <f t="shared" si="10"/>
        <v>0</v>
      </c>
      <c r="P8" s="467">
        <f t="shared" si="11"/>
        <v>2</v>
      </c>
      <c r="Q8" s="467">
        <f t="shared" si="12"/>
        <v>8</v>
      </c>
      <c r="R8" s="472">
        <f t="shared" si="13"/>
        <v>95.624582668322859</v>
      </c>
      <c r="S8" s="471">
        <f t="shared" si="14"/>
        <v>96.45658642142277</v>
      </c>
      <c r="T8" s="471">
        <f t="shared" si="15"/>
        <v>95.416581730047866</v>
      </c>
      <c r="U8" s="469">
        <f t="shared" si="16"/>
        <v>95.533265384038287</v>
      </c>
      <c r="V8" s="471" t="b">
        <f t="shared" si="17"/>
        <v>0</v>
      </c>
      <c r="W8" s="498">
        <f t="shared" si="18"/>
        <v>95.624582668322859</v>
      </c>
      <c r="X8" s="483" t="str">
        <f t="shared" si="19"/>
        <v/>
      </c>
      <c r="Y8" s="483" t="str">
        <f t="shared" si="20"/>
        <v/>
      </c>
      <c r="Z8" s="483" t="str">
        <f t="shared" si="21"/>
        <v/>
      </c>
      <c r="AA8" s="483" t="str">
        <f t="shared" si="22"/>
        <v/>
      </c>
      <c r="AB8" s="499">
        <f t="shared" si="23"/>
        <v>100</v>
      </c>
      <c r="AC8" s="500">
        <f t="shared" si="24"/>
        <v>92.913172842845555</v>
      </c>
      <c r="AD8" s="466" t="str">
        <f t="shared" si="25"/>
        <v/>
      </c>
      <c r="AE8" s="466" t="str">
        <f t="shared" si="26"/>
        <v/>
      </c>
      <c r="AF8" s="466" t="str">
        <f t="shared" si="27"/>
        <v/>
      </c>
      <c r="AG8" s="466" t="str">
        <f t="shared" si="28"/>
        <v/>
      </c>
      <c r="AH8" s="466">
        <f t="shared" si="29"/>
        <v>97</v>
      </c>
      <c r="AI8" s="466">
        <f t="shared" si="30"/>
        <v>95</v>
      </c>
      <c r="AJ8" s="483">
        <f>IF(VLOOKUP(TRUE,$V$2:$AY$206,COUNTA($V$1:AR$1),FALSE)="",AR8,IF(AR8="","",(AR8/VLOOKUP(TRUE,$V$2:$AY$206,COUNTA($V$1:AR$1),FALSE))*100))</f>
        <v>99.999320507049561</v>
      </c>
      <c r="AK8" s="466">
        <f>IF(VLOOKUP(TRUE,$V$2:$AY$206,COUNTA($V$1:AS$1),FALSE)="",AS8,IF(AS8="","",(AS8/VLOOKUP(TRUE,$V$2:$AY$206,COUNTA($V$1:AS$1),FALSE))*100))</f>
        <v>100</v>
      </c>
      <c r="AL8" s="466">
        <f>IF(VLOOKUP(TRUE,$V$2:$AY$206,COUNTA($V$1:AT$1),FALSE)="",AT8,IF(AT8="","",(AT8/VLOOKUP(TRUE,$V$2:$AY$206,COUNTA($V$1:AT$1),FALSE))*100))</f>
        <v>80</v>
      </c>
      <c r="AM8" s="466">
        <f>IF(VLOOKUP(TRUE,$V$2:$AY$206,COUNTA($V$1:AU$1),FALSE)="",AU8,IF(AU8="","",(AU8/VLOOKUP(TRUE,$V$2:$AY$206,COUNTA($V$1:AU$1),FALSE))*100))</f>
        <v>100</v>
      </c>
      <c r="AN8" s="466">
        <f>IF(VLOOKUP(TRUE,$V$2:$AY$206,COUNTA($V$1:AV$1),FALSE)="",AV8,IF(AV8="","",(AV8/VLOOKUP(TRUE,$V$2:$AY$206,COUNTA($V$1:AV$1),FALSE))*100))</f>
        <v>100</v>
      </c>
      <c r="AO8" s="466">
        <f>IF(VLOOKUP(TRUE,$V$2:$AY$206,COUNTA($V$1:AW$1),FALSE)="",AW8,IF(AW8="","",(AW8/VLOOKUP(TRUE,$V$2:$AY$206,COUNTA($V$1:AW$1),FALSE))*100))</f>
        <v>100</v>
      </c>
      <c r="AP8" s="466">
        <f>IF(VLOOKUP(TRUE,$V$2:$AY$206,COUNTA($V$1:AX$1),FALSE)="",AX8,IF(AX8="","",(AX8/VLOOKUP(TRUE,$V$2:$AY$206,COUNTA($V$1:AX$1),FALSE))*100))</f>
        <v>100</v>
      </c>
      <c r="AQ8" s="484">
        <f>IF(VLOOKUP(TRUE,$V$2:$AY$206,COUNTA($V$1:AY$1),FALSE)="",AY8,IF(AY8="","",(AY8/VLOOKUP(TRUE,$V$2:$AY$206,COUNTA($V$1:AY$1),FALSE))*100))</f>
        <v>83.333333333333343</v>
      </c>
      <c r="AR8" s="475">
        <f>IF(BS8="","",BS8*VLOOKUP("UQ",IndexCalc[],3,FALSE))</f>
        <v>99.999320507049561</v>
      </c>
      <c r="AS8" s="471">
        <f>IF(BT8="","",BT8*VLOOKUP("Fneg",IndexCalc[],3,FALSE))</f>
        <v>100</v>
      </c>
      <c r="AT8" s="471">
        <f>IF(BU8="","",BU8*VLOOKUP("ABS",IndexCalc[],3,FALSE))</f>
        <v>80</v>
      </c>
      <c r="AU8" s="471">
        <f>IF(BV8="","",BV8*VLOOKUP("Cnrs",IndexCalc[],3,FALSE))</f>
        <v>100</v>
      </c>
      <c r="AV8" s="471">
        <f>IF(BO8="","",BO8*VLOOKUP("HEC",IndexCalc[],3,FALSE))</f>
        <v>100</v>
      </c>
      <c r="AW8" s="471">
        <f>IF(BP8="","",BP8*VLOOKUP("Aeres",IndexCalc[],3,FALSE))</f>
        <v>100</v>
      </c>
      <c r="AX8" s="471">
        <f>IF(BQ8="","",BQ8*VLOOKUP("Abdc",IndexCalc[],3,FALSE))</f>
        <v>100</v>
      </c>
      <c r="AY8" s="480">
        <f>IF(BR8="","",BR8*VLOOKUP("Vhb",IndexCalc[],3,FALSE))</f>
        <v>83.333333333333343</v>
      </c>
      <c r="AZ8" s="466"/>
      <c r="BA8" s="466"/>
      <c r="BB8" s="466"/>
      <c r="BC8" s="466"/>
      <c r="BD8" s="466">
        <v>7.6840000000000002</v>
      </c>
      <c r="BE8" s="484">
        <v>3.4350000000000001</v>
      </c>
      <c r="BF8" s="483" t="s">
        <v>127</v>
      </c>
      <c r="BG8" s="466" t="s">
        <v>127</v>
      </c>
      <c r="BH8" s="466" t="s">
        <v>139</v>
      </c>
      <c r="BI8" s="466" t="s">
        <v>127</v>
      </c>
      <c r="BJ8" s="484"/>
      <c r="BK8" s="483"/>
      <c r="BL8" s="466"/>
      <c r="BM8" s="466">
        <v>4</v>
      </c>
      <c r="BN8" s="466">
        <v>1</v>
      </c>
      <c r="BO8" s="485">
        <v>4</v>
      </c>
      <c r="BP8" s="486">
        <v>3</v>
      </c>
      <c r="BQ8" s="487">
        <v>4</v>
      </c>
      <c r="BR8" s="486">
        <v>5</v>
      </c>
      <c r="BS8" s="488">
        <v>3.9999728202819824</v>
      </c>
      <c r="BT8" s="486">
        <v>4</v>
      </c>
      <c r="BU8" s="488">
        <v>4</v>
      </c>
      <c r="BV8" s="489">
        <v>4</v>
      </c>
    </row>
    <row r="9" spans="1:80" x14ac:dyDescent="0.25">
      <c r="A9" s="496" t="s">
        <v>1343</v>
      </c>
      <c r="B9" s="492"/>
      <c r="C9" s="497" t="s">
        <v>1238</v>
      </c>
      <c r="D9" s="465" t="s">
        <v>363</v>
      </c>
      <c r="E9" s="466">
        <f t="shared" si="0"/>
        <v>8</v>
      </c>
      <c r="F9" s="467">
        <f t="shared" si="1"/>
        <v>10</v>
      </c>
      <c r="G9" s="480">
        <f t="shared" si="2"/>
        <v>7.9742780691144537</v>
      </c>
      <c r="H9" s="469" t="b">
        <f t="shared" si="3"/>
        <v>0</v>
      </c>
      <c r="I9" s="470">
        <f t="shared" si="4"/>
        <v>10000</v>
      </c>
      <c r="J9" s="470">
        <f t="shared" si="5"/>
        <v>10000</v>
      </c>
      <c r="K9" s="470">
        <f t="shared" si="6"/>
        <v>10000</v>
      </c>
      <c r="L9" s="470">
        <f t="shared" si="7"/>
        <v>10000</v>
      </c>
      <c r="M9" s="470">
        <f t="shared" si="8"/>
        <v>10000</v>
      </c>
      <c r="N9" s="470">
        <f t="shared" si="9"/>
        <v>10000</v>
      </c>
      <c r="O9" s="471" t="b">
        <f t="shared" si="10"/>
        <v>0</v>
      </c>
      <c r="P9" s="467">
        <f t="shared" si="11"/>
        <v>2</v>
      </c>
      <c r="Q9" s="467">
        <f t="shared" si="12"/>
        <v>8</v>
      </c>
      <c r="R9" s="472">
        <f t="shared" si="13"/>
        <v>95.231273684747777</v>
      </c>
      <c r="S9" s="471">
        <f t="shared" si="14"/>
        <v>94.513471095997915</v>
      </c>
      <c r="T9" s="471">
        <f t="shared" si="15"/>
        <v>95.410724331935242</v>
      </c>
      <c r="U9" s="469">
        <f t="shared" si="16"/>
        <v>95.878579465548199</v>
      </c>
      <c r="V9" s="471" t="b">
        <f t="shared" si="17"/>
        <v>0</v>
      </c>
      <c r="W9" s="498">
        <f t="shared" si="18"/>
        <v>95.231273684747777</v>
      </c>
      <c r="X9" s="483" t="str">
        <f t="shared" si="19"/>
        <v/>
      </c>
      <c r="Y9" s="483" t="str">
        <f t="shared" si="20"/>
        <v/>
      </c>
      <c r="Z9" s="483" t="str">
        <f t="shared" si="21"/>
        <v/>
      </c>
      <c r="AA9" s="483" t="str">
        <f t="shared" si="22"/>
        <v/>
      </c>
      <c r="AB9" s="499">
        <f t="shared" si="23"/>
        <v>89.026942191995815</v>
      </c>
      <c r="AC9" s="500">
        <f t="shared" si="24"/>
        <v>100</v>
      </c>
      <c r="AD9" s="466" t="str">
        <f t="shared" si="25"/>
        <v/>
      </c>
      <c r="AE9" s="466" t="str">
        <f t="shared" si="26"/>
        <v/>
      </c>
      <c r="AF9" s="466" t="str">
        <f t="shared" si="27"/>
        <v/>
      </c>
      <c r="AG9" s="466" t="str">
        <f t="shared" si="28"/>
        <v/>
      </c>
      <c r="AH9" s="466">
        <f t="shared" si="29"/>
        <v>96</v>
      </c>
      <c r="AI9" s="466">
        <f t="shared" si="30"/>
        <v>99.5</v>
      </c>
      <c r="AJ9" s="483">
        <f>IF(VLOOKUP(TRUE,$V$2:$AY$206,COUNTA($V$1:AR$1),FALSE)="",AR9,IF(AR9="","",(AR9/VLOOKUP(TRUE,$V$2:$AY$206,COUNTA($V$1:AR$1),FALSE))*100))</f>
        <v>99.99811053276062</v>
      </c>
      <c r="AK9" s="466">
        <f>IF(VLOOKUP(TRUE,$V$2:$AY$206,COUNTA($V$1:AS$1),FALSE)="",AS9,IF(AS9="","",(AS9/VLOOKUP(TRUE,$V$2:$AY$206,COUNTA($V$1:AS$1),FALSE))*100))</f>
        <v>100</v>
      </c>
      <c r="AL9" s="466">
        <f>IF(VLOOKUP(TRUE,$V$2:$AY$206,COUNTA($V$1:AT$1),FALSE)="",AT9,IF(AT9="","",(AT9/VLOOKUP(TRUE,$V$2:$AY$206,COUNTA($V$1:AT$1),FALSE))*100))</f>
        <v>80</v>
      </c>
      <c r="AM9" s="466">
        <f>IF(VLOOKUP(TRUE,$V$2:$AY$206,COUNTA($V$1:AU$1),FALSE)="",AU9,IF(AU9="","",(AU9/VLOOKUP(TRUE,$V$2:$AY$206,COUNTA($V$1:AU$1),FALSE))*100))</f>
        <v>100</v>
      </c>
      <c r="AN9" s="466">
        <f>IF(VLOOKUP(TRUE,$V$2:$AY$206,COUNTA($V$1:AV$1),FALSE)="",AV9,IF(AV9="","",(AV9/VLOOKUP(TRUE,$V$2:$AY$206,COUNTA($V$1:AV$1),FALSE))*100))</f>
        <v>100</v>
      </c>
      <c r="AO9" s="466">
        <f>IF(VLOOKUP(TRUE,$V$2:$AY$206,COUNTA($V$1:AW$1),FALSE)="",AW9,IF(AW9="","",(AW9/VLOOKUP(TRUE,$V$2:$AY$206,COUNTA($V$1:AW$1),FALSE))*100))</f>
        <v>100</v>
      </c>
      <c r="AP9" s="466">
        <f>IF(VLOOKUP(TRUE,$V$2:$AY$206,COUNTA($V$1:AX$1),FALSE)="",AX9,IF(AX9="","",(AX9/VLOOKUP(TRUE,$V$2:$AY$206,COUNTA($V$1:AX$1),FALSE))*100))</f>
        <v>100</v>
      </c>
      <c r="AQ9" s="484">
        <f>IF(VLOOKUP(TRUE,$V$2:$AY$206,COUNTA($V$1:AY$1),FALSE)="",AY9,IF(AY9="","",(AY9/VLOOKUP(TRUE,$V$2:$AY$206,COUNTA($V$1:AY$1),FALSE))*100))</f>
        <v>83.287684122721359</v>
      </c>
      <c r="AR9" s="475">
        <f>IF(BS9="","",BS9*VLOOKUP("UQ",IndexCalc[],3,FALSE))</f>
        <v>99.99811053276062</v>
      </c>
      <c r="AS9" s="471">
        <f>IF(BT9="","",BT9*VLOOKUP("Fneg",IndexCalc[],3,FALSE))</f>
        <v>100</v>
      </c>
      <c r="AT9" s="471">
        <f>IF(BU9="","",BU9*VLOOKUP("ABS",IndexCalc[],3,FALSE))</f>
        <v>80</v>
      </c>
      <c r="AU9" s="471">
        <f>IF(BV9="","",BV9*VLOOKUP("Cnrs",IndexCalc[],3,FALSE))</f>
        <v>100</v>
      </c>
      <c r="AV9" s="471">
        <f>IF(BO9="","",BO9*VLOOKUP("HEC",IndexCalc[],3,FALSE))</f>
        <v>100</v>
      </c>
      <c r="AW9" s="471">
        <f>IF(BP9="","",BP9*VLOOKUP("Aeres",IndexCalc[],3,FALSE))</f>
        <v>100</v>
      </c>
      <c r="AX9" s="471">
        <f>IF(BQ9="","",BQ9*VLOOKUP("Abdc",IndexCalc[],3,FALSE))</f>
        <v>100</v>
      </c>
      <c r="AY9" s="480">
        <f>IF(BR9="","",BR9*VLOOKUP("Vhb",IndexCalc[],3,FALSE))</f>
        <v>83.287684122721359</v>
      </c>
      <c r="AZ9" s="466"/>
      <c r="BA9" s="466"/>
      <c r="BB9" s="466"/>
      <c r="BC9" s="466"/>
      <c r="BD9" s="466">
        <v>6.8070000000000004</v>
      </c>
      <c r="BE9" s="484">
        <v>6.7149999999999999</v>
      </c>
      <c r="BF9" s="483" t="s">
        <v>127</v>
      </c>
      <c r="BG9" s="466" t="s">
        <v>127</v>
      </c>
      <c r="BH9" s="466" t="s">
        <v>139</v>
      </c>
      <c r="BI9" s="466"/>
      <c r="BJ9" s="484"/>
      <c r="BK9" s="483"/>
      <c r="BL9" s="466"/>
      <c r="BM9" s="466">
        <v>4</v>
      </c>
      <c r="BN9" s="466">
        <v>1</v>
      </c>
      <c r="BO9" s="485">
        <v>4</v>
      </c>
      <c r="BP9" s="486">
        <v>3</v>
      </c>
      <c r="BQ9" s="487">
        <v>4</v>
      </c>
      <c r="BR9" s="488">
        <v>4.9972610473632813</v>
      </c>
      <c r="BS9" s="488">
        <v>3.9999244213104248</v>
      </c>
      <c r="BT9" s="258">
        <v>4</v>
      </c>
      <c r="BU9" s="488">
        <v>4</v>
      </c>
      <c r="BV9" s="489">
        <v>4</v>
      </c>
    </row>
    <row r="10" spans="1:80" x14ac:dyDescent="0.25">
      <c r="A10" s="462" t="s">
        <v>42</v>
      </c>
      <c r="B10" s="492" t="s">
        <v>251</v>
      </c>
      <c r="C10" s="464" t="s">
        <v>152</v>
      </c>
      <c r="D10" s="465" t="s">
        <v>363</v>
      </c>
      <c r="E10" s="466">
        <f t="shared" si="0"/>
        <v>9</v>
      </c>
      <c r="F10" s="467">
        <f t="shared" si="1"/>
        <v>10</v>
      </c>
      <c r="G10" s="468">
        <f t="shared" si="2"/>
        <v>13.503736723947016</v>
      </c>
      <c r="H10" s="469" t="b">
        <f t="shared" si="3"/>
        <v>0</v>
      </c>
      <c r="I10" s="470">
        <f t="shared" si="4"/>
        <v>10000</v>
      </c>
      <c r="J10" s="470">
        <f t="shared" si="5"/>
        <v>10000</v>
      </c>
      <c r="K10" s="470">
        <f t="shared" si="6"/>
        <v>10000</v>
      </c>
      <c r="L10" s="470">
        <f t="shared" si="7"/>
        <v>10000</v>
      </c>
      <c r="M10" s="470">
        <f t="shared" si="8"/>
        <v>10000</v>
      </c>
      <c r="N10" s="470">
        <f t="shared" si="9"/>
        <v>10000</v>
      </c>
      <c r="O10" s="471" t="b">
        <f t="shared" si="10"/>
        <v>0</v>
      </c>
      <c r="P10" s="467">
        <f t="shared" si="11"/>
        <v>2</v>
      </c>
      <c r="Q10" s="467">
        <f t="shared" si="12"/>
        <v>8</v>
      </c>
      <c r="R10" s="472">
        <f t="shared" si="13"/>
        <v>92.232595910212723</v>
      </c>
      <c r="S10" s="471">
        <f t="shared" si="14"/>
        <v>79.64860374520886</v>
      </c>
      <c r="T10" s="471">
        <f t="shared" si="15"/>
        <v>95.378593951463699</v>
      </c>
      <c r="U10" s="469">
        <f t="shared" si="16"/>
        <v>95.212875161170956</v>
      </c>
      <c r="V10" s="473" t="b">
        <f t="shared" si="17"/>
        <v>0</v>
      </c>
      <c r="W10" s="474">
        <f t="shared" si="18"/>
        <v>92.232595910212723</v>
      </c>
      <c r="X10" s="475">
        <f t="shared" si="19"/>
        <v>100</v>
      </c>
      <c r="Y10" s="475">
        <f t="shared" si="20"/>
        <v>65.714285714285708</v>
      </c>
      <c r="Z10" s="475">
        <f t="shared" si="21"/>
        <v>100</v>
      </c>
      <c r="AA10" s="475">
        <f t="shared" si="22"/>
        <v>80.213151015483604</v>
      </c>
      <c r="AB10" s="493">
        <f t="shared" si="23"/>
        <v>60.541459586712001</v>
      </c>
      <c r="AC10" s="494">
        <f t="shared" si="24"/>
        <v>98.755747903705711</v>
      </c>
      <c r="AD10" s="473">
        <f t="shared" si="25"/>
        <v>95.8</v>
      </c>
      <c r="AE10" s="473">
        <f t="shared" si="26"/>
        <v>90.600000000000009</v>
      </c>
      <c r="AF10" s="473">
        <f t="shared" si="27"/>
        <v>95.7</v>
      </c>
      <c r="AG10" s="473">
        <f t="shared" si="28"/>
        <v>90.5</v>
      </c>
      <c r="AH10" s="473">
        <f t="shared" si="29"/>
        <v>93.100000000000009</v>
      </c>
      <c r="AI10" s="473">
        <f t="shared" si="30"/>
        <v>96</v>
      </c>
      <c r="AJ10" s="478">
        <f>IF(VLOOKUP(TRUE,$V$2:$AY$206,COUNTA($V$1:AR$1),FALSE)="",AR10,IF(AR10="","",(AR10/VLOOKUP(TRUE,$V$2:$AY$206,COUNTA($V$1:AR$1),FALSE))*100))</f>
        <v>99.938970804214478</v>
      </c>
      <c r="AK10" s="473">
        <f>IF(VLOOKUP(TRUE,$V$2:$AY$206,COUNTA($V$1:AS$1),FALSE)="",AS10,IF(AS10="","",(AS10/VLOOKUP(TRUE,$V$2:$AY$206,COUNTA($V$1:AS$1),FALSE))*100))</f>
        <v>100</v>
      </c>
      <c r="AL10" s="473">
        <f>IF(VLOOKUP(TRUE,$V$2:$AY$206,COUNTA($V$1:AT$1),FALSE)="",AT10,IF(AT10="","",(AT10/VLOOKUP(TRUE,$V$2:$AY$206,COUNTA($V$1:AT$1),FALSE))*100))</f>
        <v>80</v>
      </c>
      <c r="AM10" s="473">
        <f>IF(VLOOKUP(TRUE,$V$2:$AY$206,COUNTA($V$1:AU$1),FALSE)="",AU10,IF(AU10="","",(AU10/VLOOKUP(TRUE,$V$2:$AY$206,COUNTA($V$1:AU$1),FALSE))*100))</f>
        <v>100</v>
      </c>
      <c r="AN10" s="473">
        <f>IF(VLOOKUP(TRUE,$V$2:$AY$206,COUNTA($V$1:AV$1),FALSE)="",AV10,IF(AV10="","",(AV10/VLOOKUP(TRUE,$V$2:$AY$206,COUNTA($V$1:AV$1),FALSE))*100))</f>
        <v>100</v>
      </c>
      <c r="AO10" s="473">
        <f>IF(VLOOKUP(TRUE,$V$2:$AY$206,COUNTA($V$1:AW$1),FALSE)="",AW10,IF(AW10="","",(AW10/VLOOKUP(TRUE,$V$2:$AY$206,COUNTA($V$1:AW$1),FALSE))*100))</f>
        <v>100</v>
      </c>
      <c r="AP10" s="473">
        <f>IF(VLOOKUP(TRUE,$V$2:$AY$206,COUNTA($V$1:AX$1),FALSE)="",AX10,IF(AX10="","",(AX10/VLOOKUP(TRUE,$V$2:$AY$206,COUNTA($V$1:AX$1),FALSE))*100))</f>
        <v>100</v>
      </c>
      <c r="AQ10" s="468">
        <f>IF(VLOOKUP(TRUE,$V$2:$AY$206,COUNTA($V$1:AY$1),FALSE)="",AY10,IF(AY10="","",(AY10/VLOOKUP(TRUE,$V$2:$AY$206,COUNTA($V$1:AY$1),FALSE))*100))</f>
        <v>83.089780807495117</v>
      </c>
      <c r="AR10" s="475">
        <f>IF(BS10="","",BS10*VLOOKUP("UQ",IndexCalc[],3,FALSE))</f>
        <v>99.938970804214478</v>
      </c>
      <c r="AS10" s="471">
        <f>IF(BT10="","",BT10*VLOOKUP("Fneg",IndexCalc[],3,FALSE))</f>
        <v>100</v>
      </c>
      <c r="AT10" s="471">
        <f>IF(BU10="","",BU10*VLOOKUP("ABS",IndexCalc[],3,FALSE))</f>
        <v>80</v>
      </c>
      <c r="AU10" s="471">
        <f>IF(BV10="","",BV10*VLOOKUP("Cnrs",IndexCalc[],3,FALSE))</f>
        <v>100</v>
      </c>
      <c r="AV10" s="471">
        <f>IF(BO10="","",BO10*VLOOKUP("HEC",IndexCalc[],3,FALSE))</f>
        <v>100</v>
      </c>
      <c r="AW10" s="471">
        <f>IF(BP10="","",BP10*VLOOKUP("Aeres",IndexCalc[],3,FALSE))</f>
        <v>100</v>
      </c>
      <c r="AX10" s="471">
        <f>IF(BQ10="","",BQ10*VLOOKUP("Abdc",IndexCalc[],3,FALSE))</f>
        <v>100</v>
      </c>
      <c r="AY10" s="480">
        <f>IF(BR10="","",BR10*VLOOKUP("Vhb",IndexCalc[],3,FALSE))</f>
        <v>83.089780807495117</v>
      </c>
      <c r="AZ10" s="481">
        <v>3.2000000000000001E-2</v>
      </c>
      <c r="BA10" s="473">
        <v>4.5999999999999996</v>
      </c>
      <c r="BB10" s="466">
        <v>72</v>
      </c>
      <c r="BC10" s="481">
        <v>3.9889999999999999</v>
      </c>
      <c r="BD10" s="481">
        <v>4.6289999999999996</v>
      </c>
      <c r="BE10" s="482">
        <v>3.6509999999999998</v>
      </c>
      <c r="BF10" s="483" t="s">
        <v>127</v>
      </c>
      <c r="BG10" s="466" t="s">
        <v>127</v>
      </c>
      <c r="BH10" s="466" t="s">
        <v>139</v>
      </c>
      <c r="BI10" s="466"/>
      <c r="BJ10" s="484"/>
      <c r="BK10" s="483"/>
      <c r="BL10" s="466"/>
      <c r="BM10" s="466">
        <v>4</v>
      </c>
      <c r="BN10" s="466">
        <v>1</v>
      </c>
      <c r="BO10" s="485">
        <v>4</v>
      </c>
      <c r="BP10" s="486">
        <v>3</v>
      </c>
      <c r="BQ10" s="487">
        <v>4</v>
      </c>
      <c r="BR10" s="488">
        <v>4.985386848449707</v>
      </c>
      <c r="BS10" s="488">
        <v>3.9975588321685791</v>
      </c>
      <c r="BT10" s="486">
        <v>4</v>
      </c>
      <c r="BU10" s="488">
        <v>4</v>
      </c>
      <c r="BV10" s="489">
        <v>4</v>
      </c>
    </row>
    <row r="11" spans="1:80" x14ac:dyDescent="0.25">
      <c r="A11" s="502" t="s">
        <v>52</v>
      </c>
      <c r="B11" s="503" t="s">
        <v>261</v>
      </c>
      <c r="C11" s="501" t="s">
        <v>162</v>
      </c>
      <c r="D11" s="504" t="s">
        <v>363</v>
      </c>
      <c r="E11" s="505">
        <f t="shared" si="0"/>
        <v>10</v>
      </c>
      <c r="F11" s="506">
        <f t="shared" si="1"/>
        <v>10</v>
      </c>
      <c r="G11" s="507">
        <f t="shared" si="2"/>
        <v>11.17095117837197</v>
      </c>
      <c r="H11" s="508" t="b">
        <f t="shared" si="3"/>
        <v>0</v>
      </c>
      <c r="I11" s="470">
        <f t="shared" si="4"/>
        <v>10000</v>
      </c>
      <c r="J11" s="470">
        <f t="shared" si="5"/>
        <v>10000</v>
      </c>
      <c r="K11" s="470">
        <f t="shared" si="6"/>
        <v>10000</v>
      </c>
      <c r="L11" s="470">
        <f t="shared" si="7"/>
        <v>10000</v>
      </c>
      <c r="M11" s="470">
        <f t="shared" si="8"/>
        <v>10000</v>
      </c>
      <c r="N11" s="470">
        <f t="shared" si="9"/>
        <v>10000</v>
      </c>
      <c r="O11" s="509" t="b">
        <f t="shared" si="10"/>
        <v>0</v>
      </c>
      <c r="P11" s="506">
        <f t="shared" si="11"/>
        <v>2</v>
      </c>
      <c r="Q11" s="506">
        <f t="shared" si="12"/>
        <v>8</v>
      </c>
      <c r="R11" s="510">
        <f t="shared" si="13"/>
        <v>91.536756643309374</v>
      </c>
      <c r="S11" s="509">
        <f t="shared" si="14"/>
        <v>76.017116549880214</v>
      </c>
      <c r="T11" s="509">
        <f t="shared" si="15"/>
        <v>95.416666666666671</v>
      </c>
      <c r="U11" s="508">
        <f t="shared" si="16"/>
        <v>95.103333333333339</v>
      </c>
      <c r="V11" s="511" t="b">
        <f t="shared" si="17"/>
        <v>0</v>
      </c>
      <c r="W11" s="512">
        <f t="shared" si="18"/>
        <v>91.536756643309374</v>
      </c>
      <c r="X11" s="513">
        <f t="shared" si="19"/>
        <v>35.999999999999993</v>
      </c>
      <c r="Y11" s="513">
        <f t="shared" si="20"/>
        <v>67.142857142857153</v>
      </c>
      <c r="Z11" s="513">
        <f t="shared" si="21"/>
        <v>76.363636363636374</v>
      </c>
      <c r="AA11" s="513">
        <f t="shared" si="22"/>
        <v>67.504524431932438</v>
      </c>
      <c r="AB11" s="514">
        <f t="shared" si="23"/>
        <v>73.646351033219986</v>
      </c>
      <c r="AC11" s="515">
        <f t="shared" si="24"/>
        <v>78.387882066540442</v>
      </c>
      <c r="AD11" s="511">
        <f t="shared" si="25"/>
        <v>65.600000000000009</v>
      </c>
      <c r="AE11" s="511">
        <f t="shared" si="26"/>
        <v>91.600000000000009</v>
      </c>
      <c r="AF11" s="511">
        <f t="shared" si="27"/>
        <v>75.7</v>
      </c>
      <c r="AG11" s="511">
        <f t="shared" si="28"/>
        <v>86.3</v>
      </c>
      <c r="AH11" s="511">
        <f t="shared" si="29"/>
        <v>94.1</v>
      </c>
      <c r="AI11" s="511">
        <f t="shared" si="30"/>
        <v>93.600000000000009</v>
      </c>
      <c r="AJ11" s="516">
        <f>IF(VLOOKUP(TRUE,$V$2:$AY$206,COUNTA($V$1:AR$1),FALSE)="",AR11,IF(AR11="","",(AR11/VLOOKUP(TRUE,$V$2:$AY$206,COUNTA($V$1:AR$1),FALSE))*100))</f>
        <v>100</v>
      </c>
      <c r="AK11" s="511">
        <f>IF(VLOOKUP(TRUE,$V$2:$AY$206,COUNTA($V$1:AS$1),FALSE)="",AS11,IF(AS11="","",(AS11/VLOOKUP(TRUE,$V$2:$AY$206,COUNTA($V$1:AS$1),FALSE))*100))</f>
        <v>100</v>
      </c>
      <c r="AL11" s="511">
        <f>IF(VLOOKUP(TRUE,$V$2:$AY$206,COUNTA($V$1:AT$1),FALSE)="",AT11,IF(AT11="","",(AT11/VLOOKUP(TRUE,$V$2:$AY$206,COUNTA($V$1:AT$1),FALSE))*100))</f>
        <v>80</v>
      </c>
      <c r="AM11" s="511">
        <f>IF(VLOOKUP(TRUE,$V$2:$AY$206,COUNTA($V$1:AU$1),FALSE)="",AU11,IF(AU11="","",(AU11/VLOOKUP(TRUE,$V$2:$AY$206,COUNTA($V$1:AU$1),FALSE))*100))</f>
        <v>100</v>
      </c>
      <c r="AN11" s="511">
        <f>IF(VLOOKUP(TRUE,$V$2:$AY$206,COUNTA($V$1:AV$1),FALSE)="",AV11,IF(AV11="","",(AV11/VLOOKUP(TRUE,$V$2:$AY$206,COUNTA($V$1:AV$1),FALSE))*100))</f>
        <v>100</v>
      </c>
      <c r="AO11" s="511">
        <f>IF(VLOOKUP(TRUE,$V$2:$AY$206,COUNTA($V$1:AW$1),FALSE)="",AW11,IF(AW11="","",(AW11/VLOOKUP(TRUE,$V$2:$AY$206,COUNTA($V$1:AW$1),FALSE))*100))</f>
        <v>100</v>
      </c>
      <c r="AP11" s="511">
        <f>IF(VLOOKUP(TRUE,$V$2:$AY$206,COUNTA($V$1:AX$1),FALSE)="",AX11,IF(AX11="","",(AX11/VLOOKUP(TRUE,$V$2:$AY$206,COUNTA($V$1:AX$1),FALSE))*100))</f>
        <v>100</v>
      </c>
      <c r="AQ11" s="507">
        <f>IF(VLOOKUP(TRUE,$V$2:$AY$206,COUNTA($V$1:AY$1),FALSE)="",AY11,IF(AY11="","",(AY11/VLOOKUP(TRUE,$V$2:$AY$206,COUNTA($V$1:AY$1),FALSE))*100))</f>
        <v>83.333333333333343</v>
      </c>
      <c r="AR11" s="513">
        <f>IF(BS11="","",BS11*VLOOKUP("UQ",IndexCalc[],3,FALSE))</f>
        <v>100</v>
      </c>
      <c r="AS11" s="509">
        <f>IF(BT11="","",BT11*VLOOKUP("Fneg",IndexCalc[],3,FALSE))</f>
        <v>100</v>
      </c>
      <c r="AT11" s="509">
        <f>IF(BU11="","",BU11*VLOOKUP("ABS",IndexCalc[],3,FALSE))</f>
        <v>80</v>
      </c>
      <c r="AU11" s="509">
        <f>IF(BV11="","",BV11*VLOOKUP("Cnrs",IndexCalc[],3,FALSE))</f>
        <v>100</v>
      </c>
      <c r="AV11" s="509">
        <f>IF(BO11="","",BO11*VLOOKUP("HEC",IndexCalc[],3,FALSE))</f>
        <v>100</v>
      </c>
      <c r="AW11" s="509">
        <f>IF(BP11="","",BP11*VLOOKUP("Aeres",IndexCalc[],3,FALSE))</f>
        <v>100</v>
      </c>
      <c r="AX11" s="509">
        <f>IF(BQ11="","",BQ11*VLOOKUP("Abdc",IndexCalc[],3,FALSE))</f>
        <v>100</v>
      </c>
      <c r="AY11" s="517">
        <f>IF(BR11="","",BR11*VLOOKUP("Vhb",IndexCalc[],3,FALSE))</f>
        <v>83.333333333333343</v>
      </c>
      <c r="AZ11" s="518">
        <v>8.9999999999999993E-3</v>
      </c>
      <c r="BA11" s="511">
        <v>4.7</v>
      </c>
      <c r="BB11" s="505">
        <v>42</v>
      </c>
      <c r="BC11" s="518">
        <v>3.3570000000000002</v>
      </c>
      <c r="BD11" s="518">
        <v>5.6310000000000002</v>
      </c>
      <c r="BE11" s="519">
        <v>2.8980000000000001</v>
      </c>
      <c r="BF11" s="520" t="s">
        <v>127</v>
      </c>
      <c r="BG11" s="505" t="s">
        <v>127</v>
      </c>
      <c r="BH11" s="505" t="s">
        <v>139</v>
      </c>
      <c r="BI11" s="505" t="s">
        <v>127</v>
      </c>
      <c r="BJ11" s="521"/>
      <c r="BK11" s="520">
        <v>1</v>
      </c>
      <c r="BL11" s="505"/>
      <c r="BM11" s="505">
        <v>4</v>
      </c>
      <c r="BN11" s="505">
        <v>1</v>
      </c>
      <c r="BO11" s="522">
        <v>4</v>
      </c>
      <c r="BP11" s="523">
        <v>3</v>
      </c>
      <c r="BQ11" s="524">
        <v>4</v>
      </c>
      <c r="BR11" s="523">
        <v>5</v>
      </c>
      <c r="BS11" s="523">
        <v>4</v>
      </c>
      <c r="BT11" s="523">
        <v>4</v>
      </c>
      <c r="BU11" s="525">
        <v>4</v>
      </c>
      <c r="BV11" s="526">
        <v>4</v>
      </c>
    </row>
    <row r="12" spans="1:80" x14ac:dyDescent="0.25">
      <c r="A12" s="527" t="s">
        <v>1374</v>
      </c>
      <c r="B12" s="463"/>
      <c r="C12" s="528" t="s">
        <v>1269</v>
      </c>
      <c r="D12" s="529" t="s">
        <v>363</v>
      </c>
      <c r="E12" s="466">
        <f t="shared" si="0"/>
        <v>11</v>
      </c>
      <c r="F12" s="467">
        <f t="shared" si="1"/>
        <v>10</v>
      </c>
      <c r="G12" s="480">
        <f t="shared" si="2"/>
        <v>16.867377960848952</v>
      </c>
      <c r="H12" s="469" t="b">
        <f t="shared" si="3"/>
        <v>0</v>
      </c>
      <c r="I12" s="470">
        <f t="shared" si="4"/>
        <v>10000</v>
      </c>
      <c r="J12" s="470">
        <f t="shared" si="5"/>
        <v>10000</v>
      </c>
      <c r="K12" s="470">
        <f t="shared" si="6"/>
        <v>10000</v>
      </c>
      <c r="L12" s="470">
        <f t="shared" si="7"/>
        <v>10000</v>
      </c>
      <c r="M12" s="470">
        <f t="shared" si="8"/>
        <v>10000</v>
      </c>
      <c r="N12" s="470">
        <f t="shared" si="9"/>
        <v>10000</v>
      </c>
      <c r="O12" s="471" t="b">
        <f t="shared" si="10"/>
        <v>0</v>
      </c>
      <c r="P12" s="467">
        <f t="shared" si="11"/>
        <v>2</v>
      </c>
      <c r="Q12" s="467">
        <f t="shared" si="12"/>
        <v>8</v>
      </c>
      <c r="R12" s="472">
        <f t="shared" si="13"/>
        <v>89.922088763555053</v>
      </c>
      <c r="S12" s="471">
        <f t="shared" si="14"/>
        <v>67.943777151108577</v>
      </c>
      <c r="T12" s="471">
        <f t="shared" si="15"/>
        <v>95.416666666666671</v>
      </c>
      <c r="U12" s="469">
        <f t="shared" si="16"/>
        <v>94.853333333333339</v>
      </c>
      <c r="V12" s="480" t="b">
        <f t="shared" si="17"/>
        <v>0</v>
      </c>
      <c r="W12" s="498">
        <f t="shared" si="18"/>
        <v>89.922088763555053</v>
      </c>
      <c r="X12" s="483" t="str">
        <f t="shared" si="19"/>
        <v/>
      </c>
      <c r="Y12" s="483" t="str">
        <f t="shared" si="20"/>
        <v/>
      </c>
      <c r="Z12" s="483" t="str">
        <f t="shared" si="21"/>
        <v/>
      </c>
      <c r="AA12" s="483" t="str">
        <f t="shared" si="22"/>
        <v/>
      </c>
      <c r="AB12" s="499">
        <f t="shared" si="23"/>
        <v>47.410410672246925</v>
      </c>
      <c r="AC12" s="500">
        <f t="shared" si="24"/>
        <v>88.477143629970243</v>
      </c>
      <c r="AD12" s="530" t="str">
        <f t="shared" si="25"/>
        <v/>
      </c>
      <c r="AE12" s="530" t="str">
        <f t="shared" si="26"/>
        <v/>
      </c>
      <c r="AF12" s="530" t="str">
        <f t="shared" si="27"/>
        <v/>
      </c>
      <c r="AG12" s="530" t="str">
        <f t="shared" si="28"/>
        <v/>
      </c>
      <c r="AH12" s="530">
        <f t="shared" si="29"/>
        <v>90.600000000000009</v>
      </c>
      <c r="AI12" s="530">
        <f t="shared" si="30"/>
        <v>94.6</v>
      </c>
      <c r="AJ12" s="531">
        <f>IF(VLOOKUP(TRUE,$V$2:$AY$206,COUNTA($V$1:AR$1),FALSE)="",AR12,IF(AR12="","",(AR12/VLOOKUP(TRUE,$V$2:$AY$206,COUNTA($V$1:AR$1),FALSE))*100))</f>
        <v>100</v>
      </c>
      <c r="AK12" s="530">
        <f>IF(VLOOKUP(TRUE,$V$2:$AY$206,COUNTA($V$1:AS$1),FALSE)="",AS12,IF(AS12="","",(AS12/VLOOKUP(TRUE,$V$2:$AY$206,COUNTA($V$1:AS$1),FALSE))*100))</f>
        <v>100</v>
      </c>
      <c r="AL12" s="530">
        <f>IF(VLOOKUP(TRUE,$V$2:$AY$206,COUNTA($V$1:AT$1),FALSE)="",AT12,IF(AT12="","",(AT12/VLOOKUP(TRUE,$V$2:$AY$206,COUNTA($V$1:AT$1),FALSE))*100))</f>
        <v>80</v>
      </c>
      <c r="AM12" s="530">
        <f>IF(VLOOKUP(TRUE,$V$2:$AY$206,COUNTA($V$1:AU$1),FALSE)="",AU12,IF(AU12="","",(AU12/VLOOKUP(TRUE,$V$2:$AY$206,COUNTA($V$1:AU$1),FALSE))*100))</f>
        <v>100</v>
      </c>
      <c r="AN12" s="530">
        <f>IF(VLOOKUP(TRUE,$V$2:$AY$206,COUNTA($V$1:AV$1),FALSE)="",AV12,IF(AV12="","",(AV12/VLOOKUP(TRUE,$V$2:$AY$206,COUNTA($V$1:AV$1),FALSE))*100))</f>
        <v>100</v>
      </c>
      <c r="AO12" s="530">
        <f>IF(VLOOKUP(TRUE,$V$2:$AY$206,COUNTA($V$1:AW$1),FALSE)="",AW12,IF(AW12="","",(AW12/VLOOKUP(TRUE,$V$2:$AY$206,COUNTA($V$1:AW$1),FALSE))*100))</f>
        <v>100</v>
      </c>
      <c r="AP12" s="530">
        <f>IF(VLOOKUP(TRUE,$V$2:$AY$206,COUNTA($V$1:AX$1),FALSE)="",AX12,IF(AX12="","",(AX12/VLOOKUP(TRUE,$V$2:$AY$206,COUNTA($V$1:AX$1),FALSE))*100))</f>
        <v>100</v>
      </c>
      <c r="AQ12" s="532">
        <f>IF(VLOOKUP(TRUE,$V$2:$AY$206,COUNTA($V$1:AY$1),FALSE)="",AY12,IF(AY12="","",(AY12/VLOOKUP(TRUE,$V$2:$AY$206,COUNTA($V$1:AY$1),FALSE))*100))</f>
        <v>83.333333333333343</v>
      </c>
      <c r="AR12" s="475">
        <f>IF(BS12="","",BS12*VLOOKUP("UQ",IndexCalc[],3,FALSE))</f>
        <v>100</v>
      </c>
      <c r="AS12" s="471">
        <f>IF(BT12="","",BT12*VLOOKUP("Fneg",IndexCalc[],3,FALSE))</f>
        <v>100</v>
      </c>
      <c r="AT12" s="471">
        <f>IF(BU12="","",BU12*VLOOKUP("ABS",IndexCalc[],3,FALSE))</f>
        <v>80</v>
      </c>
      <c r="AU12" s="471">
        <f>IF(BV12="","",BV12*VLOOKUP("Cnrs",IndexCalc[],3,FALSE))</f>
        <v>100</v>
      </c>
      <c r="AV12" s="471">
        <f>IF(BO12="","",BO12*VLOOKUP("HEC",IndexCalc[],3,FALSE))</f>
        <v>100</v>
      </c>
      <c r="AW12" s="471">
        <f>IF(BP12="","",BP12*VLOOKUP("Aeres",IndexCalc[],3,FALSE))</f>
        <v>100</v>
      </c>
      <c r="AX12" s="471">
        <f>IF(BQ12="","",BQ12*VLOOKUP("Abdc",IndexCalc[],3,FALSE))</f>
        <v>100</v>
      </c>
      <c r="AY12" s="480">
        <f>IF(BR12="","",BR12*VLOOKUP("Vhb",IndexCalc[],3,FALSE))</f>
        <v>83.333333333333343</v>
      </c>
      <c r="AZ12" s="530"/>
      <c r="BA12" s="530"/>
      <c r="BB12" s="530"/>
      <c r="BC12" s="530"/>
      <c r="BD12" s="530">
        <v>3.625</v>
      </c>
      <c r="BE12" s="532">
        <v>3.2709999999999999</v>
      </c>
      <c r="BF12" s="531" t="s">
        <v>127</v>
      </c>
      <c r="BG12" s="530" t="s">
        <v>127</v>
      </c>
      <c r="BH12" s="530" t="s">
        <v>139</v>
      </c>
      <c r="BI12" s="530" t="s">
        <v>127</v>
      </c>
      <c r="BJ12" s="532" t="s">
        <v>640</v>
      </c>
      <c r="BK12" s="531">
        <v>1</v>
      </c>
      <c r="BL12" s="530">
        <v>1</v>
      </c>
      <c r="BM12" s="530">
        <v>4</v>
      </c>
      <c r="BN12" s="530">
        <v>1</v>
      </c>
      <c r="BO12" s="485">
        <v>4</v>
      </c>
      <c r="BP12" s="486">
        <v>3</v>
      </c>
      <c r="BQ12" s="487">
        <v>4</v>
      </c>
      <c r="BR12" s="486">
        <v>5</v>
      </c>
      <c r="BS12" s="486">
        <v>4</v>
      </c>
      <c r="BT12" s="486">
        <v>4</v>
      </c>
      <c r="BU12" s="486">
        <v>4</v>
      </c>
      <c r="BV12" s="489">
        <v>4</v>
      </c>
    </row>
    <row r="13" spans="1:80" x14ac:dyDescent="0.25">
      <c r="A13" s="462" t="s">
        <v>40</v>
      </c>
      <c r="B13" s="492" t="s">
        <v>125</v>
      </c>
      <c r="C13" s="464" t="s">
        <v>150</v>
      </c>
      <c r="D13" s="529" t="s">
        <v>363</v>
      </c>
      <c r="E13" s="466">
        <f t="shared" si="0"/>
        <v>12</v>
      </c>
      <c r="F13" s="467">
        <f t="shared" si="1"/>
        <v>10</v>
      </c>
      <c r="G13" s="468">
        <f t="shared" si="2"/>
        <v>18.139601634201437</v>
      </c>
      <c r="H13" s="469" t="b">
        <f t="shared" si="3"/>
        <v>0</v>
      </c>
      <c r="I13" s="470">
        <f t="shared" si="4"/>
        <v>10000</v>
      </c>
      <c r="J13" s="470">
        <f t="shared" si="5"/>
        <v>10000</v>
      </c>
      <c r="K13" s="470">
        <f t="shared" si="6"/>
        <v>10000</v>
      </c>
      <c r="L13" s="470">
        <f t="shared" si="7"/>
        <v>10000</v>
      </c>
      <c r="M13" s="470">
        <f t="shared" si="8"/>
        <v>10000</v>
      </c>
      <c r="N13" s="470">
        <f t="shared" si="9"/>
        <v>10000</v>
      </c>
      <c r="O13" s="471" t="b">
        <f t="shared" si="10"/>
        <v>0</v>
      </c>
      <c r="P13" s="467">
        <f t="shared" si="11"/>
        <v>2</v>
      </c>
      <c r="Q13" s="467">
        <f t="shared" si="12"/>
        <v>8</v>
      </c>
      <c r="R13" s="472">
        <f t="shared" si="13"/>
        <v>88.408094112230629</v>
      </c>
      <c r="S13" s="471">
        <f t="shared" si="14"/>
        <v>60.672646682229072</v>
      </c>
      <c r="T13" s="471">
        <f t="shared" si="15"/>
        <v>95.341955969731018</v>
      </c>
      <c r="U13" s="469">
        <f t="shared" si="16"/>
        <v>94.453564775784812</v>
      </c>
      <c r="V13" s="468" t="b">
        <f t="shared" si="17"/>
        <v>0</v>
      </c>
      <c r="W13" s="474">
        <f t="shared" si="18"/>
        <v>88.408094112230629</v>
      </c>
      <c r="X13" s="475">
        <f t="shared" si="19"/>
        <v>92</v>
      </c>
      <c r="Y13" s="475">
        <f t="shared" si="20"/>
        <v>55.714285714285715</v>
      </c>
      <c r="Z13" s="475">
        <f t="shared" si="21"/>
        <v>100</v>
      </c>
      <c r="AA13" s="475">
        <f t="shared" si="22"/>
        <v>71.948522018902068</v>
      </c>
      <c r="AB13" s="493">
        <f t="shared" si="23"/>
        <v>44.33690818728747</v>
      </c>
      <c r="AC13" s="494">
        <f t="shared" si="24"/>
        <v>77.00838517717068</v>
      </c>
      <c r="AD13" s="473">
        <f t="shared" si="25"/>
        <v>88.5</v>
      </c>
      <c r="AE13" s="473">
        <f t="shared" si="26"/>
        <v>89.5</v>
      </c>
      <c r="AF13" s="473">
        <f t="shared" si="27"/>
        <v>89.4</v>
      </c>
      <c r="AG13" s="473">
        <f t="shared" si="28"/>
        <v>88.4</v>
      </c>
      <c r="AH13" s="473">
        <f t="shared" si="29"/>
        <v>89.2</v>
      </c>
      <c r="AI13" s="473">
        <f t="shared" si="30"/>
        <v>92.600000000000009</v>
      </c>
      <c r="AJ13" s="478">
        <f>IF(VLOOKUP(TRUE,$V$2:$AY$206,COUNTA($V$1:AR$1),FALSE)="",AR13,IF(AR13="","",(AR13/VLOOKUP(TRUE,$V$2:$AY$206,COUNTA($V$1:AR$1),FALSE))*100))</f>
        <v>99.402314424514771</v>
      </c>
      <c r="AK13" s="473">
        <f>IF(VLOOKUP(TRUE,$V$2:$AY$206,COUNTA($V$1:AS$1),FALSE)="",AS13,IF(AS13="","",(AS13/VLOOKUP(TRUE,$V$2:$AY$206,COUNTA($V$1:AS$1),FALSE))*100))</f>
        <v>100</v>
      </c>
      <c r="AL13" s="473">
        <f>IF(VLOOKUP(TRUE,$V$2:$AY$206,COUNTA($V$1:AT$1),FALSE)="",AT13,IF(AT13="","",(AT13/VLOOKUP(TRUE,$V$2:$AY$206,COUNTA($V$1:AT$1),FALSE))*100))</f>
        <v>80</v>
      </c>
      <c r="AM13" s="473">
        <f>IF(VLOOKUP(TRUE,$V$2:$AY$206,COUNTA($V$1:AU$1),FALSE)="",AU13,IF(AU13="","",(AU13/VLOOKUP(TRUE,$V$2:$AY$206,COUNTA($V$1:AU$1),FALSE))*100))</f>
        <v>100</v>
      </c>
      <c r="AN13" s="473">
        <f>IF(VLOOKUP(TRUE,$V$2:$AY$206,COUNTA($V$1:AV$1),FALSE)="",AV13,IF(AV13="","",(AV13/VLOOKUP(TRUE,$V$2:$AY$206,COUNTA($V$1:AV$1),FALSE))*100))</f>
        <v>100</v>
      </c>
      <c r="AO13" s="473">
        <f>IF(VLOOKUP(TRUE,$V$2:$AY$206,COUNTA($V$1:AW$1),FALSE)="",AW13,IF(AW13="","",(AW13/VLOOKUP(TRUE,$V$2:$AY$206,COUNTA($V$1:AW$1),FALSE))*100))</f>
        <v>100</v>
      </c>
      <c r="AP13" s="473">
        <f>IF(VLOOKUP(TRUE,$V$2:$AY$206,COUNTA($V$1:AX$1),FALSE)="",AX13,IF(AX13="","",(AX13/VLOOKUP(TRUE,$V$2:$AY$206,COUNTA($V$1:AX$1),FALSE))*100))</f>
        <v>100</v>
      </c>
      <c r="AQ13" s="468">
        <f>IF(VLOOKUP(TRUE,$V$2:$AY$206,COUNTA($V$1:AY$1),FALSE)="",AY13,IF(AY13="","",(AY13/VLOOKUP(TRUE,$V$2:$AY$206,COUNTA($V$1:AY$1),FALSE))*100))</f>
        <v>83.333333333333343</v>
      </c>
      <c r="AR13" s="475">
        <f>IF(BS13="","",BS13*VLOOKUP("UQ",IndexCalc[],3,FALSE))</f>
        <v>99.402314424514771</v>
      </c>
      <c r="AS13" s="471">
        <f>IF(BT13="","",BT13*VLOOKUP("Fneg",IndexCalc[],3,FALSE))</f>
        <v>100</v>
      </c>
      <c r="AT13" s="471">
        <f>IF(BU13="","",BU13*VLOOKUP("ABS",IndexCalc[],3,FALSE))</f>
        <v>80</v>
      </c>
      <c r="AU13" s="471">
        <f>IF(BV13="","",BV13*VLOOKUP("Cnrs",IndexCalc[],3,FALSE))</f>
        <v>100</v>
      </c>
      <c r="AV13" s="471">
        <f>IF(BO13="","",BO13*VLOOKUP("HEC",IndexCalc[],3,FALSE))</f>
        <v>100</v>
      </c>
      <c r="AW13" s="471">
        <f>IF(BP13="","",BP13*VLOOKUP("Aeres",IndexCalc[],3,FALSE))</f>
        <v>100</v>
      </c>
      <c r="AX13" s="471">
        <f>IF(BQ13="","",BQ13*VLOOKUP("Abdc",IndexCalc[],3,FALSE))</f>
        <v>100</v>
      </c>
      <c r="AY13" s="480">
        <f>IF(BR13="","",BR13*VLOOKUP("Vhb",IndexCalc[],3,FALSE))</f>
        <v>83.333333333333343</v>
      </c>
      <c r="AZ13" s="481">
        <v>2.3E-2</v>
      </c>
      <c r="BA13" s="473">
        <v>3.9</v>
      </c>
      <c r="BB13" s="534">
        <v>62</v>
      </c>
      <c r="BC13" s="481">
        <v>3.5779999999999998</v>
      </c>
      <c r="BD13" s="481">
        <v>3.39</v>
      </c>
      <c r="BE13" s="482">
        <v>2.847</v>
      </c>
      <c r="BF13" s="483" t="s">
        <v>127</v>
      </c>
      <c r="BG13" s="466" t="s">
        <v>127</v>
      </c>
      <c r="BH13" s="466" t="s">
        <v>139</v>
      </c>
      <c r="BI13" s="466" t="s">
        <v>127</v>
      </c>
      <c r="BJ13" s="484"/>
      <c r="BK13" s="483"/>
      <c r="BL13" s="466"/>
      <c r="BM13" s="466">
        <v>4</v>
      </c>
      <c r="BN13" s="466">
        <v>1</v>
      </c>
      <c r="BO13" s="485">
        <v>4</v>
      </c>
      <c r="BP13" s="486">
        <v>3</v>
      </c>
      <c r="BQ13" s="487">
        <v>4</v>
      </c>
      <c r="BR13" s="486">
        <v>5</v>
      </c>
      <c r="BS13" s="488">
        <v>3.9760925769805908</v>
      </c>
      <c r="BT13" s="486">
        <v>4</v>
      </c>
      <c r="BU13" s="488">
        <v>4</v>
      </c>
      <c r="BV13" s="489">
        <v>4</v>
      </c>
      <c r="BW13" s="533"/>
    </row>
    <row r="14" spans="1:80" x14ac:dyDescent="0.25">
      <c r="A14" s="592" t="s">
        <v>49</v>
      </c>
      <c r="B14" s="593" t="s">
        <v>258</v>
      </c>
      <c r="C14" s="501" t="s">
        <v>159</v>
      </c>
      <c r="D14" s="529" t="s">
        <v>363</v>
      </c>
      <c r="E14" s="466">
        <f t="shared" si="0"/>
        <v>13</v>
      </c>
      <c r="F14" s="467">
        <f t="shared" si="1"/>
        <v>10</v>
      </c>
      <c r="G14" s="468">
        <f t="shared" si="2"/>
        <v>17.547807588938959</v>
      </c>
      <c r="H14" s="469" t="b">
        <f t="shared" si="3"/>
        <v>0</v>
      </c>
      <c r="I14" s="470">
        <f t="shared" si="4"/>
        <v>10000</v>
      </c>
      <c r="J14" s="470">
        <f t="shared" si="5"/>
        <v>10000</v>
      </c>
      <c r="K14" s="470">
        <f t="shared" si="6"/>
        <v>10000</v>
      </c>
      <c r="L14" s="470">
        <f t="shared" si="7"/>
        <v>10000</v>
      </c>
      <c r="M14" s="470">
        <f t="shared" si="8"/>
        <v>10000</v>
      </c>
      <c r="N14" s="470">
        <f t="shared" si="9"/>
        <v>10000</v>
      </c>
      <c r="O14" s="471" t="b">
        <f t="shared" si="10"/>
        <v>0</v>
      </c>
      <c r="P14" s="467">
        <f t="shared" si="11"/>
        <v>2</v>
      </c>
      <c r="Q14" s="467">
        <f t="shared" si="12"/>
        <v>8</v>
      </c>
      <c r="R14" s="472">
        <f t="shared" si="13"/>
        <v>88.268252006321546</v>
      </c>
      <c r="S14" s="471">
        <f t="shared" si="14"/>
        <v>59.983066276457905</v>
      </c>
      <c r="T14" s="471">
        <f t="shared" si="15"/>
        <v>95.33954843878746</v>
      </c>
      <c r="U14" s="469">
        <f t="shared" si="16"/>
        <v>94.491638751029967</v>
      </c>
      <c r="V14" s="468" t="b">
        <f t="shared" si="17"/>
        <v>0</v>
      </c>
      <c r="W14" s="474">
        <f t="shared" si="18"/>
        <v>88.268252006321546</v>
      </c>
      <c r="X14" s="475">
        <f t="shared" si="19"/>
        <v>68</v>
      </c>
      <c r="Y14" s="475">
        <f t="shared" si="20"/>
        <v>40</v>
      </c>
      <c r="Z14" s="475">
        <f t="shared" si="21"/>
        <v>100</v>
      </c>
      <c r="AA14" s="475">
        <f t="shared" si="22"/>
        <v>66.016489040820431</v>
      </c>
      <c r="AB14" s="493">
        <f t="shared" si="23"/>
        <v>48.692126602144917</v>
      </c>
      <c r="AC14" s="494">
        <f t="shared" si="24"/>
        <v>71.274005950770885</v>
      </c>
      <c r="AD14" s="473">
        <f t="shared" si="25"/>
        <v>82.199999999999989</v>
      </c>
      <c r="AE14" s="473">
        <f t="shared" si="26"/>
        <v>80.2</v>
      </c>
      <c r="AF14" s="473">
        <f t="shared" si="27"/>
        <v>90.5</v>
      </c>
      <c r="AG14" s="473">
        <f t="shared" si="28"/>
        <v>84.2</v>
      </c>
      <c r="AH14" s="473">
        <f t="shared" si="29"/>
        <v>91.100000000000009</v>
      </c>
      <c r="AI14" s="473">
        <f t="shared" si="30"/>
        <v>91.100000000000009</v>
      </c>
      <c r="AJ14" s="478">
        <f>IF(VLOOKUP(TRUE,$V$2:$AY$206,COUNTA($V$1:AR$1),FALSE)="",AR14,IF(AR14="","",(AR14/VLOOKUP(TRUE,$V$2:$AY$206,COUNTA($V$1:AR$1),FALSE))*100))</f>
        <v>99.743503332138062</v>
      </c>
      <c r="AK14" s="473">
        <f>IF(VLOOKUP(TRUE,$V$2:$AY$206,COUNTA($V$1:AS$1),FALSE)="",AS14,IF(AS14="","",(AS14/VLOOKUP(TRUE,$V$2:$AY$206,COUNTA($V$1:AS$1),FALSE))*100))</f>
        <v>100</v>
      </c>
      <c r="AL14" s="473">
        <f>IF(VLOOKUP(TRUE,$V$2:$AY$206,COUNTA($V$1:AT$1),FALSE)="",AT14,IF(AT14="","",(AT14/VLOOKUP(TRUE,$V$2:$AY$206,COUNTA($V$1:AT$1),FALSE))*100))</f>
        <v>80</v>
      </c>
      <c r="AM14" s="473">
        <f>IF(VLOOKUP(TRUE,$V$2:$AY$206,COUNTA($V$1:AU$1),FALSE)="",AU14,IF(AU14="","",(AU14/VLOOKUP(TRUE,$V$2:$AY$206,COUNTA($V$1:AU$1),FALSE))*100))</f>
        <v>100</v>
      </c>
      <c r="AN14" s="473">
        <f>IF(VLOOKUP(TRUE,$V$2:$AY$206,COUNTA($V$1:AV$1),FALSE)="",AV14,IF(AV14="","",(AV14/VLOOKUP(TRUE,$V$2:$AY$206,COUNTA($V$1:AV$1),FALSE))*100))</f>
        <v>100</v>
      </c>
      <c r="AO14" s="473">
        <f>IF(VLOOKUP(TRUE,$V$2:$AY$206,COUNTA($V$1:AW$1),FALSE)="",AW14,IF(AW14="","",(AW14/VLOOKUP(TRUE,$V$2:$AY$206,COUNTA($V$1:AW$1),FALSE))*100))</f>
        <v>100</v>
      </c>
      <c r="AP14" s="473">
        <f>IF(VLOOKUP(TRUE,$V$2:$AY$206,COUNTA($V$1:AX$1),FALSE)="",AX14,IF(AX14="","",(AX14/VLOOKUP(TRUE,$V$2:$AY$206,COUNTA($V$1:AX$1),FALSE))*100))</f>
        <v>100</v>
      </c>
      <c r="AQ14" s="468">
        <f>IF(VLOOKUP(TRUE,$V$2:$AY$206,COUNTA($V$1:AY$1),FALSE)="",AY14,IF(AY14="","",(AY14/VLOOKUP(TRUE,$V$2:$AY$206,COUNTA($V$1:AY$1),FALSE))*100))</f>
        <v>82.972884178161621</v>
      </c>
      <c r="AR14" s="475">
        <f>IF(BS14="","",BS14*VLOOKUP("UQ",IndexCalc[],3,FALSE))</f>
        <v>99.743503332138062</v>
      </c>
      <c r="AS14" s="471">
        <f>IF(BT14="","",BT14*VLOOKUP("Fneg",IndexCalc[],3,FALSE))</f>
        <v>100</v>
      </c>
      <c r="AT14" s="471">
        <f>IF(BU14="","",BU14*VLOOKUP("ABS",IndexCalc[],3,FALSE))</f>
        <v>80</v>
      </c>
      <c r="AU14" s="471">
        <f>IF(BV14="","",BV14*VLOOKUP("Cnrs",IndexCalc[],3,FALSE))</f>
        <v>100</v>
      </c>
      <c r="AV14" s="471">
        <f>IF(BO14="","",BO14*VLOOKUP("HEC",IndexCalc[],3,FALSE))</f>
        <v>100</v>
      </c>
      <c r="AW14" s="471">
        <f>IF(BP14="","",BP14*VLOOKUP("Aeres",IndexCalc[],3,FALSE))</f>
        <v>100</v>
      </c>
      <c r="AX14" s="471">
        <f>IF(BQ14="","",BQ14*VLOOKUP("Abdc",IndexCalc[],3,FALSE))</f>
        <v>100</v>
      </c>
      <c r="AY14" s="480">
        <f>IF(BR14="","",BR14*VLOOKUP("Vhb",IndexCalc[],3,FALSE))</f>
        <v>82.972884178161621</v>
      </c>
      <c r="AZ14" s="481">
        <v>1.7000000000000001E-2</v>
      </c>
      <c r="BA14" s="473">
        <v>2.8</v>
      </c>
      <c r="BB14" s="466">
        <v>64</v>
      </c>
      <c r="BC14" s="481">
        <v>3.2829999999999999</v>
      </c>
      <c r="BD14" s="481">
        <v>3.7229999999999999</v>
      </c>
      <c r="BE14" s="482">
        <v>2.6349999999999998</v>
      </c>
      <c r="BF14" s="535" t="s">
        <v>127</v>
      </c>
      <c r="BG14" s="534" t="s">
        <v>127</v>
      </c>
      <c r="BH14" s="534" t="s">
        <v>139</v>
      </c>
      <c r="BI14" s="534"/>
      <c r="BJ14" s="536"/>
      <c r="BK14" s="535"/>
      <c r="BL14" s="534"/>
      <c r="BM14" s="534">
        <v>4</v>
      </c>
      <c r="BN14" s="534">
        <v>1</v>
      </c>
      <c r="BO14" s="485">
        <v>4</v>
      </c>
      <c r="BP14" s="486">
        <v>3</v>
      </c>
      <c r="BQ14" s="487">
        <v>4</v>
      </c>
      <c r="BR14" s="488">
        <v>4.9783730506896973</v>
      </c>
      <c r="BS14" s="488">
        <v>3.9897401332855225</v>
      </c>
      <c r="BT14" s="486">
        <v>4</v>
      </c>
      <c r="BU14" s="488">
        <v>4</v>
      </c>
      <c r="BV14" s="489">
        <v>4</v>
      </c>
      <c r="BY14" s="533"/>
      <c r="BZ14" s="533"/>
      <c r="CA14" s="533"/>
      <c r="CB14" s="533"/>
    </row>
    <row r="15" spans="1:80" x14ac:dyDescent="0.25">
      <c r="A15" s="462" t="s">
        <v>43</v>
      </c>
      <c r="B15" s="492" t="s">
        <v>252</v>
      </c>
      <c r="C15" s="464" t="s">
        <v>153</v>
      </c>
      <c r="D15" s="529" t="s">
        <v>363</v>
      </c>
      <c r="E15" s="466">
        <f t="shared" si="0"/>
        <v>14</v>
      </c>
      <c r="F15" s="467">
        <f t="shared" si="1"/>
        <v>10</v>
      </c>
      <c r="G15" s="468">
        <f t="shared" si="2"/>
        <v>17.881442366336852</v>
      </c>
      <c r="H15" s="469" t="b">
        <f t="shared" si="3"/>
        <v>0</v>
      </c>
      <c r="I15" s="470">
        <f t="shared" si="4"/>
        <v>10000</v>
      </c>
      <c r="J15" s="470">
        <f t="shared" si="5"/>
        <v>10000</v>
      </c>
      <c r="K15" s="470">
        <f t="shared" si="6"/>
        <v>10000</v>
      </c>
      <c r="L15" s="470">
        <f t="shared" si="7"/>
        <v>10000</v>
      </c>
      <c r="M15" s="470">
        <f t="shared" si="8"/>
        <v>10000</v>
      </c>
      <c r="N15" s="470">
        <f t="shared" si="9"/>
        <v>10000</v>
      </c>
      <c r="O15" s="471" t="b">
        <f t="shared" si="10"/>
        <v>0</v>
      </c>
      <c r="P15" s="467">
        <f t="shared" si="11"/>
        <v>2</v>
      </c>
      <c r="Q15" s="467">
        <f t="shared" si="12"/>
        <v>8</v>
      </c>
      <c r="R15" s="472">
        <f t="shared" si="13"/>
        <v>87.666577843328383</v>
      </c>
      <c r="S15" s="471">
        <f t="shared" si="14"/>
        <v>57.10861915101647</v>
      </c>
      <c r="T15" s="471">
        <f t="shared" si="15"/>
        <v>95.306067516406372</v>
      </c>
      <c r="U15" s="469">
        <f t="shared" si="16"/>
        <v>94.224854013125096</v>
      </c>
      <c r="V15" s="468" t="b">
        <f t="shared" si="17"/>
        <v>0</v>
      </c>
      <c r="W15" s="474">
        <f t="shared" si="18"/>
        <v>87.666577843328383</v>
      </c>
      <c r="X15" s="475">
        <f t="shared" si="19"/>
        <v>71.999999999999986</v>
      </c>
      <c r="Y15" s="475">
        <f t="shared" si="20"/>
        <v>51.428571428571438</v>
      </c>
      <c r="Z15" s="475">
        <f t="shared" si="21"/>
        <v>83.636363636363626</v>
      </c>
      <c r="AA15" s="475">
        <f t="shared" si="22"/>
        <v>58.093706012467315</v>
      </c>
      <c r="AB15" s="493">
        <f t="shared" si="23"/>
        <v>54.276746010986145</v>
      </c>
      <c r="AC15" s="494">
        <f t="shared" si="24"/>
        <v>59.940492291046802</v>
      </c>
      <c r="AD15" s="473">
        <f t="shared" si="25"/>
        <v>85.399999999999991</v>
      </c>
      <c r="AE15" s="473">
        <f t="shared" si="26"/>
        <v>88.5</v>
      </c>
      <c r="AF15" s="473">
        <f t="shared" si="27"/>
        <v>80</v>
      </c>
      <c r="AG15" s="473">
        <f t="shared" si="28"/>
        <v>75.7</v>
      </c>
      <c r="AH15" s="473">
        <f t="shared" si="29"/>
        <v>92.600000000000009</v>
      </c>
      <c r="AI15" s="473">
        <f t="shared" si="30"/>
        <v>87.2</v>
      </c>
      <c r="AJ15" s="478">
        <f>IF(VLOOKUP(TRUE,$V$2:$AY$206,COUNTA($V$1:AR$1),FALSE)="",AR15,IF(AR15="","",(AR15/VLOOKUP(TRUE,$V$2:$AY$206,COUNTA($V$1:AR$1),FALSE))*100))</f>
        <v>99.86833930015564</v>
      </c>
      <c r="AK15" s="473">
        <f>IF(VLOOKUP(TRUE,$V$2:$AY$206,COUNTA($V$1:AS$1),FALSE)="",AS15,IF(AS15="","",(AS15/VLOOKUP(TRUE,$V$2:$AY$206,COUNTA($V$1:AS$1),FALSE))*100))</f>
        <v>100</v>
      </c>
      <c r="AL15" s="473">
        <f>IF(VLOOKUP(TRUE,$V$2:$AY$206,COUNTA($V$1:AT$1),FALSE)="",AT15,IF(AT15="","",(AT15/VLOOKUP(TRUE,$V$2:$AY$206,COUNTA($V$1:AT$1),FALSE))*100))</f>
        <v>80</v>
      </c>
      <c r="AM15" s="473">
        <f>IF(VLOOKUP(TRUE,$V$2:$AY$206,COUNTA($V$1:AU$1),FALSE)="",AU15,IF(AU15="","",(AU15/VLOOKUP(TRUE,$V$2:$AY$206,COUNTA($V$1:AU$1),FALSE))*100))</f>
        <v>100</v>
      </c>
      <c r="AN15" s="473">
        <f>IF(VLOOKUP(TRUE,$V$2:$AY$206,COUNTA($V$1:AV$1),FALSE)="",AV15,IF(AV15="","",(AV15/VLOOKUP(TRUE,$V$2:$AY$206,COUNTA($V$1:AV$1),FALSE))*100))</f>
        <v>100</v>
      </c>
      <c r="AO15" s="473">
        <f>IF(VLOOKUP(TRUE,$V$2:$AY$206,COUNTA($V$1:AW$1),FALSE)="",AW15,IF(AW15="","",(AW15/VLOOKUP(TRUE,$V$2:$AY$206,COUNTA($V$1:AW$1),FALSE))*100))</f>
        <v>100</v>
      </c>
      <c r="AP15" s="473">
        <f>IF(VLOOKUP(TRUE,$V$2:$AY$206,COUNTA($V$1:AX$1),FALSE)="",AX15,IF(AX15="","",(AX15/VLOOKUP(TRUE,$V$2:$AY$206,COUNTA($V$1:AX$1),FALSE))*100))</f>
        <v>100</v>
      </c>
      <c r="AQ15" s="468">
        <f>IF(VLOOKUP(TRUE,$V$2:$AY$206,COUNTA($V$1:AY$1),FALSE)="",AY15,IF(AY15="","",(AY15/VLOOKUP(TRUE,$V$2:$AY$206,COUNTA($V$1:AY$1),FALSE))*100))</f>
        <v>82.580200831095382</v>
      </c>
      <c r="AR15" s="475">
        <f>IF(BS15="","",BS15*VLOOKUP("UQ",IndexCalc[],3,FALSE))</f>
        <v>99.86833930015564</v>
      </c>
      <c r="AS15" s="471">
        <f>IF(BT15="","",BT15*VLOOKUP("Fneg",IndexCalc[],3,FALSE))</f>
        <v>100</v>
      </c>
      <c r="AT15" s="471">
        <f>IF(BU15="","",BU15*VLOOKUP("ABS",IndexCalc[],3,FALSE))</f>
        <v>80</v>
      </c>
      <c r="AU15" s="471">
        <f>IF(BV15="","",BV15*VLOOKUP("Cnrs",IndexCalc[],3,FALSE))</f>
        <v>100</v>
      </c>
      <c r="AV15" s="471">
        <f>IF(BO15="","",BO15*VLOOKUP("HEC",IndexCalc[],3,FALSE))</f>
        <v>100</v>
      </c>
      <c r="AW15" s="471">
        <f>IF(BP15="","",BP15*VLOOKUP("Aeres",IndexCalc[],3,FALSE))</f>
        <v>100</v>
      </c>
      <c r="AX15" s="471">
        <f>IF(BQ15="","",BQ15*VLOOKUP("Abdc",IndexCalc[],3,FALSE))</f>
        <v>100</v>
      </c>
      <c r="AY15" s="480">
        <f>IF(BR15="","",BR15*VLOOKUP("Vhb",IndexCalc[],3,FALSE))</f>
        <v>82.580200831095382</v>
      </c>
      <c r="AZ15" s="481">
        <v>1.7999999999999999E-2</v>
      </c>
      <c r="BA15" s="473">
        <v>3.6</v>
      </c>
      <c r="BB15" s="466">
        <v>46</v>
      </c>
      <c r="BC15" s="481">
        <v>2.8889999999999998</v>
      </c>
      <c r="BD15" s="481">
        <v>4.1500000000000004</v>
      </c>
      <c r="BE15" s="482">
        <v>2.2160000000000002</v>
      </c>
      <c r="BF15" s="483" t="s">
        <v>127</v>
      </c>
      <c r="BG15" s="466" t="s">
        <v>127</v>
      </c>
      <c r="BH15" s="466" t="s">
        <v>139</v>
      </c>
      <c r="BI15" s="466"/>
      <c r="BJ15" s="484"/>
      <c r="BK15" s="483"/>
      <c r="BL15" s="466"/>
      <c r="BM15" s="466">
        <v>4</v>
      </c>
      <c r="BN15" s="466">
        <v>1</v>
      </c>
      <c r="BO15" s="485">
        <v>4</v>
      </c>
      <c r="BP15" s="486">
        <v>3</v>
      </c>
      <c r="BQ15" s="487">
        <v>4</v>
      </c>
      <c r="BR15" s="488">
        <v>4.9548120498657227</v>
      </c>
      <c r="BS15" s="488">
        <v>3.9947335720062256</v>
      </c>
      <c r="BT15" s="486">
        <v>4</v>
      </c>
      <c r="BU15" s="488">
        <v>4</v>
      </c>
      <c r="BV15" s="489">
        <v>4</v>
      </c>
    </row>
    <row r="16" spans="1:80" s="533" customFormat="1" x14ac:dyDescent="0.25">
      <c r="A16" s="462" t="s">
        <v>92</v>
      </c>
      <c r="B16" s="492" t="s">
        <v>317</v>
      </c>
      <c r="C16" s="501" t="s">
        <v>204</v>
      </c>
      <c r="D16" s="529" t="s">
        <v>363</v>
      </c>
      <c r="E16" s="466">
        <f t="shared" si="0"/>
        <v>15</v>
      </c>
      <c r="F16" s="467">
        <f t="shared" si="1"/>
        <v>10</v>
      </c>
      <c r="G16" s="468">
        <f t="shared" si="2"/>
        <v>16.744832929609338</v>
      </c>
      <c r="H16" s="469" t="b">
        <f t="shared" si="3"/>
        <v>0</v>
      </c>
      <c r="I16" s="470">
        <f t="shared" si="4"/>
        <v>10000</v>
      </c>
      <c r="J16" s="470">
        <f t="shared" si="5"/>
        <v>10000</v>
      </c>
      <c r="K16" s="470">
        <f t="shared" si="6"/>
        <v>10000</v>
      </c>
      <c r="L16" s="470">
        <f t="shared" si="7"/>
        <v>10000</v>
      </c>
      <c r="M16" s="470">
        <f t="shared" si="8"/>
        <v>10000</v>
      </c>
      <c r="N16" s="470">
        <f t="shared" si="9"/>
        <v>10000</v>
      </c>
      <c r="O16" s="471" t="b">
        <f t="shared" si="10"/>
        <v>0</v>
      </c>
      <c r="P16" s="467">
        <f t="shared" si="11"/>
        <v>2</v>
      </c>
      <c r="Q16" s="467">
        <f t="shared" si="12"/>
        <v>8</v>
      </c>
      <c r="R16" s="472">
        <f t="shared" si="13"/>
        <v>87.475641926129668</v>
      </c>
      <c r="S16" s="471">
        <f t="shared" si="14"/>
        <v>100</v>
      </c>
      <c r="T16" s="471">
        <f t="shared" si="15"/>
        <v>84.344552407662079</v>
      </c>
      <c r="U16" s="469">
        <f t="shared" si="16"/>
        <v>86.975641926129668</v>
      </c>
      <c r="V16" s="468" t="b">
        <f t="shared" si="17"/>
        <v>0</v>
      </c>
      <c r="W16" s="474">
        <f t="shared" si="18"/>
        <v>87.475641926129668</v>
      </c>
      <c r="X16" s="475">
        <f t="shared" si="19"/>
        <v>100</v>
      </c>
      <c r="Y16" s="475">
        <f t="shared" si="20"/>
        <v>100</v>
      </c>
      <c r="Z16" s="475">
        <f t="shared" si="21"/>
        <v>98.181818181818187</v>
      </c>
      <c r="AA16" s="475">
        <f t="shared" si="22"/>
        <v>100</v>
      </c>
      <c r="AB16" s="493">
        <f t="shared" si="23"/>
        <v>100</v>
      </c>
      <c r="AC16" s="494">
        <f t="shared" si="24"/>
        <v>100</v>
      </c>
      <c r="AD16" s="473">
        <f t="shared" si="25"/>
        <v>91.600000000000009</v>
      </c>
      <c r="AE16" s="473">
        <f t="shared" si="26"/>
        <v>95.8</v>
      </c>
      <c r="AF16" s="473">
        <f t="shared" si="27"/>
        <v>85.2</v>
      </c>
      <c r="AG16" s="473">
        <f t="shared" si="28"/>
        <v>96.8</v>
      </c>
      <c r="AH16" s="473">
        <f t="shared" si="29"/>
        <v>98</v>
      </c>
      <c r="AI16" s="473">
        <f t="shared" si="30"/>
        <v>97</v>
      </c>
      <c r="AJ16" s="478">
        <f>IF(VLOOKUP(TRUE,$V$2:$AY$206,COUNTA($V$1:AR$1),FALSE)="",AR16,IF(AR16="","",(AR16/VLOOKUP(TRUE,$V$2:$AY$206,COUNTA($V$1:AR$1),FALSE))*100))</f>
        <v>99.999862909317017</v>
      </c>
      <c r="AK16" s="473">
        <f>IF(VLOOKUP(TRUE,$V$2:$AY$206,COUNTA($V$1:AS$1),FALSE)="",AS16,IF(AS16="","",(AS16/VLOOKUP(TRUE,$V$2:$AY$206,COUNTA($V$1:AS$1),FALSE))*100))</f>
        <v>100</v>
      </c>
      <c r="AL16" s="473">
        <f>IF(VLOOKUP(TRUE,$V$2:$AY$206,COUNTA($V$1:AT$1),FALSE)="",AT16,IF(AT16="","",(AT16/VLOOKUP(TRUE,$V$2:$AY$206,COUNTA($V$1:AT$1),FALSE))*100))</f>
        <v>60</v>
      </c>
      <c r="AM16" s="473">
        <f>IF(VLOOKUP(TRUE,$V$2:$AY$206,COUNTA($V$1:AU$1),FALSE)="",AU16,IF(AU16="","",(AU16/VLOOKUP(TRUE,$V$2:$AY$206,COUNTA($V$1:AU$1),FALSE))*100))</f>
        <v>75</v>
      </c>
      <c r="AN16" s="473">
        <f>IF(VLOOKUP(TRUE,$V$2:$AY$206,COUNTA($V$1:AV$1),FALSE)="",AV16,IF(AV16="","",(AV16/VLOOKUP(TRUE,$V$2:$AY$206,COUNTA($V$1:AV$1),FALSE))*100))</f>
        <v>75</v>
      </c>
      <c r="AO16" s="473">
        <f>IF(VLOOKUP(TRUE,$V$2:$AY$206,COUNTA($V$1:AW$1),FALSE)="",AW16,IF(AW16="","",(AW16/VLOOKUP(TRUE,$V$2:$AY$206,COUNTA($V$1:AW$1),FALSE))*100))</f>
        <v>100</v>
      </c>
      <c r="AP16" s="473">
        <f>IF(VLOOKUP(TRUE,$V$2:$AY$206,COUNTA($V$1:AX$1),FALSE)="",AX16,IF(AX16="","",(AX16/VLOOKUP(TRUE,$V$2:$AY$206,COUNTA($V$1:AX$1),FALSE))*100))</f>
        <v>100</v>
      </c>
      <c r="AQ16" s="468">
        <f>IF(VLOOKUP(TRUE,$V$2:$AY$206,COUNTA($V$1:AY$1),FALSE)="",AY16,IF(AY16="","",(AY16/VLOOKUP(TRUE,$V$2:$AY$206,COUNTA($V$1:AY$1),FALSE))*100))</f>
        <v>64.756556351979583</v>
      </c>
      <c r="AR16" s="475">
        <f>IF(BS16="","",BS16*VLOOKUP("UQ",IndexCalc[],3,FALSE))</f>
        <v>99.999862909317017</v>
      </c>
      <c r="AS16" s="471">
        <f>IF(BT16="","",BT16*VLOOKUP("Fneg",IndexCalc[],3,FALSE))</f>
        <v>100</v>
      </c>
      <c r="AT16" s="471">
        <f>IF(BU16="","",BU16*VLOOKUP("ABS",IndexCalc[],3,FALSE))</f>
        <v>60</v>
      </c>
      <c r="AU16" s="471">
        <f>IF(BV16="","",BV16*VLOOKUP("Cnrs",IndexCalc[],3,FALSE))</f>
        <v>75</v>
      </c>
      <c r="AV16" s="471">
        <f>IF(BO16="","",BO16*VLOOKUP("HEC",IndexCalc[],3,FALSE))</f>
        <v>75</v>
      </c>
      <c r="AW16" s="471">
        <f>IF(BP16="","",BP16*VLOOKUP("Aeres",IndexCalc[],3,FALSE))</f>
        <v>100</v>
      </c>
      <c r="AX16" s="471">
        <f>IF(BQ16="","",BQ16*VLOOKUP("Abdc",IndexCalc[],3,FALSE))</f>
        <v>100</v>
      </c>
      <c r="AY16" s="480">
        <f>IF(BR16="","",BR16*VLOOKUP("Vhb",IndexCalc[],3,FALSE))</f>
        <v>64.756556351979583</v>
      </c>
      <c r="AZ16" s="481">
        <v>2.5000000000000001E-2</v>
      </c>
      <c r="BA16" s="473">
        <v>8.3000000000000007</v>
      </c>
      <c r="BB16" s="466">
        <v>54</v>
      </c>
      <c r="BC16" s="481">
        <v>5.4279999999999999</v>
      </c>
      <c r="BD16" s="481">
        <v>8.2390000000000008</v>
      </c>
      <c r="BE16" s="482">
        <v>3.8029999999999999</v>
      </c>
      <c r="BF16" s="483" t="s">
        <v>134</v>
      </c>
      <c r="BG16" s="466"/>
      <c r="BH16" s="466" t="s">
        <v>139</v>
      </c>
      <c r="BI16" s="466"/>
      <c r="BJ16" s="484"/>
      <c r="BK16" s="483"/>
      <c r="BL16" s="466"/>
      <c r="BM16" s="466">
        <v>3</v>
      </c>
      <c r="BN16" s="466">
        <v>2</v>
      </c>
      <c r="BO16" s="485">
        <v>3</v>
      </c>
      <c r="BP16" s="488">
        <v>3</v>
      </c>
      <c r="BQ16" s="487">
        <v>4</v>
      </c>
      <c r="BR16" s="488">
        <v>3.8853933811187744</v>
      </c>
      <c r="BS16" s="488">
        <v>3.9999945163726807</v>
      </c>
      <c r="BT16" s="486">
        <v>4</v>
      </c>
      <c r="BU16" s="488">
        <v>3</v>
      </c>
      <c r="BV16" s="489">
        <v>3</v>
      </c>
      <c r="BW16" s="490"/>
      <c r="BY16" s="490"/>
      <c r="BZ16" s="490"/>
      <c r="CA16" s="490"/>
      <c r="CB16" s="490"/>
    </row>
    <row r="17" spans="1:74" x14ac:dyDescent="0.25">
      <c r="A17" s="462" t="s">
        <v>48</v>
      </c>
      <c r="B17" s="492" t="s">
        <v>257</v>
      </c>
      <c r="C17" s="501" t="s">
        <v>158</v>
      </c>
      <c r="D17" s="529" t="s">
        <v>363</v>
      </c>
      <c r="E17" s="466">
        <f t="shared" si="0"/>
        <v>16</v>
      </c>
      <c r="F17" s="467">
        <f t="shared" si="1"/>
        <v>10</v>
      </c>
      <c r="G17" s="468">
        <f t="shared" si="2"/>
        <v>19.898316346099563</v>
      </c>
      <c r="H17" s="469" t="b">
        <f t="shared" si="3"/>
        <v>0</v>
      </c>
      <c r="I17" s="470">
        <f t="shared" si="4"/>
        <v>10000</v>
      </c>
      <c r="J17" s="470">
        <f t="shared" si="5"/>
        <v>10000</v>
      </c>
      <c r="K17" s="470">
        <f t="shared" si="6"/>
        <v>10000</v>
      </c>
      <c r="L17" s="470">
        <f t="shared" si="7"/>
        <v>10000</v>
      </c>
      <c r="M17" s="470">
        <f t="shared" si="8"/>
        <v>10000</v>
      </c>
      <c r="N17" s="470">
        <f t="shared" si="9"/>
        <v>10000</v>
      </c>
      <c r="O17" s="471" t="b">
        <f t="shared" si="10"/>
        <v>0</v>
      </c>
      <c r="P17" s="467">
        <f t="shared" si="11"/>
        <v>2</v>
      </c>
      <c r="Q17" s="467">
        <f t="shared" si="12"/>
        <v>8</v>
      </c>
      <c r="R17" s="472">
        <f t="shared" si="13"/>
        <v>86.59817335411887</v>
      </c>
      <c r="S17" s="471">
        <f t="shared" si="14"/>
        <v>51.801354160158844</v>
      </c>
      <c r="T17" s="471">
        <f t="shared" si="15"/>
        <v>95.297378152608871</v>
      </c>
      <c r="U17" s="469">
        <f t="shared" si="16"/>
        <v>93.577902522087101</v>
      </c>
      <c r="V17" s="468" t="b">
        <f t="shared" si="17"/>
        <v>0</v>
      </c>
      <c r="W17" s="474">
        <f t="shared" si="18"/>
        <v>86.59817335411887</v>
      </c>
      <c r="X17" s="475">
        <f t="shared" si="19"/>
        <v>100</v>
      </c>
      <c r="Y17" s="475">
        <f t="shared" si="20"/>
        <v>40</v>
      </c>
      <c r="Z17" s="475">
        <f t="shared" si="21"/>
        <v>100</v>
      </c>
      <c r="AA17" s="475">
        <f t="shared" si="22"/>
        <v>49.969837120450435</v>
      </c>
      <c r="AB17" s="493">
        <f t="shared" si="23"/>
        <v>49.45069317290087</v>
      </c>
      <c r="AC17" s="494">
        <f t="shared" si="24"/>
        <v>54.152015147416819</v>
      </c>
      <c r="AD17" s="473">
        <f t="shared" si="25"/>
        <v>94.699999999999989</v>
      </c>
      <c r="AE17" s="473">
        <f t="shared" si="26"/>
        <v>80.2</v>
      </c>
      <c r="AF17" s="473">
        <f t="shared" si="27"/>
        <v>87.3</v>
      </c>
      <c r="AG17" s="473">
        <f t="shared" si="28"/>
        <v>70.5</v>
      </c>
      <c r="AH17" s="473">
        <f t="shared" si="29"/>
        <v>91.600000000000009</v>
      </c>
      <c r="AI17" s="473">
        <f t="shared" si="30"/>
        <v>81.8</v>
      </c>
      <c r="AJ17" s="478">
        <f>IF(VLOOKUP(TRUE,$V$2:$AY$206,COUNTA($V$1:AR$1),FALSE)="",AR17,IF(AR17="","",(AR17/VLOOKUP(TRUE,$V$2:$AY$206,COUNTA($V$1:AR$1),FALSE))*100))</f>
        <v>99.764388799667358</v>
      </c>
      <c r="AK17" s="473">
        <f>IF(VLOOKUP(TRUE,$V$2:$AY$206,COUNTA($V$1:AS$1),FALSE)="",AS17,IF(AS17="","",(AS17/VLOOKUP(TRUE,$V$2:$AY$206,COUNTA($V$1:AS$1),FALSE))*100))</f>
        <v>100</v>
      </c>
      <c r="AL17" s="473">
        <f>IF(VLOOKUP(TRUE,$V$2:$AY$206,COUNTA($V$1:AT$1),FALSE)="",AT17,IF(AT17="","",(AT17/VLOOKUP(TRUE,$V$2:$AY$206,COUNTA($V$1:AT$1),FALSE))*100))</f>
        <v>80</v>
      </c>
      <c r="AM17" s="473">
        <f>IF(VLOOKUP(TRUE,$V$2:$AY$206,COUNTA($V$1:AU$1),FALSE)="",AU17,IF(AU17="","",(AU17/VLOOKUP(TRUE,$V$2:$AY$206,COUNTA($V$1:AU$1),FALSE))*100))</f>
        <v>100</v>
      </c>
      <c r="AN17" s="473">
        <f>IF(VLOOKUP(TRUE,$V$2:$AY$206,COUNTA($V$1:AV$1),FALSE)="",AV17,IF(AV17="","",(AV17/VLOOKUP(TRUE,$V$2:$AY$206,COUNTA($V$1:AV$1),FALSE))*100))</f>
        <v>100</v>
      </c>
      <c r="AO17" s="473">
        <f>IF(VLOOKUP(TRUE,$V$2:$AY$206,COUNTA($V$1:AW$1),FALSE)="",AW17,IF(AW17="","",(AW17/VLOOKUP(TRUE,$V$2:$AY$206,COUNTA($V$1:AW$1),FALSE))*100))</f>
        <v>100</v>
      </c>
      <c r="AP17" s="473">
        <f>IF(VLOOKUP(TRUE,$V$2:$AY$206,COUNTA($V$1:AX$1),FALSE)="",AX17,IF(AX17="","",(AX17/VLOOKUP(TRUE,$V$2:$AY$206,COUNTA($V$1:AX$1),FALSE))*100))</f>
        <v>100</v>
      </c>
      <c r="AQ17" s="468">
        <f>IF(VLOOKUP(TRUE,$V$2:$AY$206,COUNTA($V$1:AY$1),FALSE)="",AY17,IF(AY17="","",(AY17/VLOOKUP(TRUE,$V$2:$AY$206,COUNTA($V$1:AY$1),FALSE))*100))</f>
        <v>82.614636421203613</v>
      </c>
      <c r="AR17" s="475">
        <f>IF(BS17="","",BS17*VLOOKUP("UQ",IndexCalc[],3,FALSE))</f>
        <v>99.764388799667358</v>
      </c>
      <c r="AS17" s="471">
        <f>IF(BT17="","",BT17*VLOOKUP("Fneg",IndexCalc[],3,FALSE))</f>
        <v>100</v>
      </c>
      <c r="AT17" s="471">
        <f>IF(BU17="","",BU17*VLOOKUP("ABS",IndexCalc[],3,FALSE))</f>
        <v>80</v>
      </c>
      <c r="AU17" s="471">
        <f>IF(BV17="","",BV17*VLOOKUP("Cnrs",IndexCalc[],3,FALSE))</f>
        <v>100</v>
      </c>
      <c r="AV17" s="471">
        <f>IF(BO17="","",BO17*VLOOKUP("HEC",IndexCalc[],3,FALSE))</f>
        <v>100</v>
      </c>
      <c r="AW17" s="471">
        <f>IF(BP17="","",BP17*VLOOKUP("Aeres",IndexCalc[],3,FALSE))</f>
        <v>100</v>
      </c>
      <c r="AX17" s="471">
        <f>IF(BQ17="","",BQ17*VLOOKUP("Abdc",IndexCalc[],3,FALSE))</f>
        <v>100</v>
      </c>
      <c r="AY17" s="480">
        <f>IF(BR17="","",BR17*VLOOKUP("Vhb",IndexCalc[],3,FALSE))</f>
        <v>82.614636421203613</v>
      </c>
      <c r="AZ17" s="481">
        <v>2.9000000000000001E-2</v>
      </c>
      <c r="BA17" s="473">
        <v>2.8</v>
      </c>
      <c r="BB17" s="466">
        <v>56</v>
      </c>
      <c r="BC17" s="481">
        <v>2.4849999999999999</v>
      </c>
      <c r="BD17" s="481">
        <v>3.7810000000000001</v>
      </c>
      <c r="BE17" s="482">
        <v>2.0019999999999998</v>
      </c>
      <c r="BF17" s="483" t="s">
        <v>127</v>
      </c>
      <c r="BG17" s="466" t="s">
        <v>127</v>
      </c>
      <c r="BH17" s="466" t="s">
        <v>139</v>
      </c>
      <c r="BI17" s="466"/>
      <c r="BJ17" s="484"/>
      <c r="BK17" s="483"/>
      <c r="BL17" s="466"/>
      <c r="BM17" s="466">
        <v>4</v>
      </c>
      <c r="BN17" s="466">
        <v>1</v>
      </c>
      <c r="BO17" s="485">
        <v>4</v>
      </c>
      <c r="BP17" s="486">
        <v>3</v>
      </c>
      <c r="BQ17" s="487">
        <v>4</v>
      </c>
      <c r="BR17" s="488">
        <v>4.9568781852722168</v>
      </c>
      <c r="BS17" s="488">
        <v>3.9905755519866943</v>
      </c>
      <c r="BT17" s="486">
        <v>4</v>
      </c>
      <c r="BU17" s="488">
        <v>4</v>
      </c>
      <c r="BV17" s="489">
        <v>4</v>
      </c>
    </row>
    <row r="18" spans="1:74" x14ac:dyDescent="0.25">
      <c r="A18" s="462" t="s">
        <v>94</v>
      </c>
      <c r="B18" s="492" t="s">
        <v>319</v>
      </c>
      <c r="C18" s="501" t="s">
        <v>206</v>
      </c>
      <c r="D18" s="529" t="s">
        <v>363</v>
      </c>
      <c r="E18" s="466">
        <f t="shared" si="0"/>
        <v>17</v>
      </c>
      <c r="F18" s="467">
        <f t="shared" si="1"/>
        <v>10</v>
      </c>
      <c r="G18" s="468">
        <f t="shared" si="2"/>
        <v>15.596654993193839</v>
      </c>
      <c r="H18" s="469" t="b">
        <f t="shared" si="3"/>
        <v>0</v>
      </c>
      <c r="I18" s="470">
        <f t="shared" si="4"/>
        <v>10000</v>
      </c>
      <c r="J18" s="470">
        <f t="shared" si="5"/>
        <v>10000</v>
      </c>
      <c r="K18" s="470">
        <f t="shared" si="6"/>
        <v>10000</v>
      </c>
      <c r="L18" s="470">
        <f t="shared" si="7"/>
        <v>10000</v>
      </c>
      <c r="M18" s="470">
        <f t="shared" si="8"/>
        <v>10000</v>
      </c>
      <c r="N18" s="470">
        <f t="shared" si="9"/>
        <v>10000</v>
      </c>
      <c r="O18" s="471" t="b">
        <f t="shared" si="10"/>
        <v>0</v>
      </c>
      <c r="P18" s="467">
        <f t="shared" si="11"/>
        <v>2</v>
      </c>
      <c r="Q18" s="467">
        <f t="shared" si="12"/>
        <v>8</v>
      </c>
      <c r="R18" s="472">
        <f t="shared" si="13"/>
        <v>85.978314941190675</v>
      </c>
      <c r="S18" s="471">
        <f t="shared" si="14"/>
        <v>77.59459865621227</v>
      </c>
      <c r="T18" s="471">
        <f t="shared" si="15"/>
        <v>88.074244012435273</v>
      </c>
      <c r="U18" s="469">
        <f t="shared" si="16"/>
        <v>89.219395209948217</v>
      </c>
      <c r="V18" s="468" t="b">
        <f t="shared" si="17"/>
        <v>0</v>
      </c>
      <c r="W18" s="474">
        <f t="shared" si="18"/>
        <v>85.978314941190675</v>
      </c>
      <c r="X18" s="475">
        <f t="shared" si="19"/>
        <v>71.999999999999986</v>
      </c>
      <c r="Y18" s="475">
        <f t="shared" si="20"/>
        <v>100</v>
      </c>
      <c r="Z18" s="475">
        <f t="shared" si="21"/>
        <v>85.454545454545453</v>
      </c>
      <c r="AA18" s="475">
        <f t="shared" si="22"/>
        <v>90.750050271465923</v>
      </c>
      <c r="AB18" s="493">
        <f t="shared" si="23"/>
        <v>78.694742348940622</v>
      </c>
      <c r="AC18" s="494">
        <f t="shared" si="24"/>
        <v>76.494454963483903</v>
      </c>
      <c r="AD18" s="473">
        <f t="shared" si="25"/>
        <v>85.399999999999991</v>
      </c>
      <c r="AE18" s="473">
        <f t="shared" si="26"/>
        <v>94.699999999999989</v>
      </c>
      <c r="AF18" s="473">
        <f t="shared" si="27"/>
        <v>82.1</v>
      </c>
      <c r="AG18" s="473">
        <f t="shared" si="28"/>
        <v>92.600000000000009</v>
      </c>
      <c r="AH18" s="473">
        <f t="shared" si="29"/>
        <v>95.5</v>
      </c>
      <c r="AI18" s="473">
        <f t="shared" si="30"/>
        <v>92.100000000000009</v>
      </c>
      <c r="AJ18" s="478">
        <f>IF(VLOOKUP(TRUE,$V$2:$AY$206,COUNTA($V$1:AR$1),FALSE)="",AR18,IF(AR18="","",(AR18/VLOOKUP(TRUE,$V$2:$AY$206,COUNTA($V$1:AR$1),FALSE))*100))</f>
        <v>99.990540742874146</v>
      </c>
      <c r="AK18" s="473">
        <f>IF(VLOOKUP(TRUE,$V$2:$AY$206,COUNTA($V$1:AS$1),FALSE)="",AS18,IF(AS18="","",(AS18/VLOOKUP(TRUE,$V$2:$AY$206,COUNTA($V$1:AS$1),FALSE))*100))</f>
        <v>100</v>
      </c>
      <c r="AL18" s="473">
        <f>IF(VLOOKUP(TRUE,$V$2:$AY$206,COUNTA($V$1:AT$1),FALSE)="",AT18,IF(AT18="","",(AT18/VLOOKUP(TRUE,$V$2:$AY$206,COUNTA($V$1:AT$1),FALSE))*100))</f>
        <v>60</v>
      </c>
      <c r="AM18" s="473">
        <f>IF(VLOOKUP(TRUE,$V$2:$AY$206,COUNTA($V$1:AU$1),FALSE)="",AU18,IF(AU18="","",(AU18/VLOOKUP(TRUE,$V$2:$AY$206,COUNTA($V$1:AU$1),FALSE))*100))</f>
        <v>100</v>
      </c>
      <c r="AN18" s="473">
        <f>IF(VLOOKUP(TRUE,$V$2:$AY$206,COUNTA($V$1:AV$1),FALSE)="",AV18,IF(AV18="","",(AV18/VLOOKUP(TRUE,$V$2:$AY$206,COUNTA($V$1:AV$1),FALSE))*100))</f>
        <v>75</v>
      </c>
      <c r="AO18" s="473">
        <f>IF(VLOOKUP(TRUE,$V$2:$AY$206,COUNTA($V$1:AW$1),FALSE)="",AW18,IF(AW18="","",(AW18/VLOOKUP(TRUE,$V$2:$AY$206,COUNTA($V$1:AW$1),FALSE))*100))</f>
        <v>100</v>
      </c>
      <c r="AP18" s="473">
        <f>IF(VLOOKUP(TRUE,$V$2:$AY$206,COUNTA($V$1:AX$1),FALSE)="",AX18,IF(AX18="","",(AX18/VLOOKUP(TRUE,$V$2:$AY$206,COUNTA($V$1:AX$1),FALSE))*100))</f>
        <v>100</v>
      </c>
      <c r="AQ18" s="468">
        <f>IF(VLOOKUP(TRUE,$V$2:$AY$206,COUNTA($V$1:AY$1),FALSE)="",AY18,IF(AY18="","",(AY18/VLOOKUP(TRUE,$V$2:$AY$206,COUNTA($V$1:AY$1),FALSE))*100))</f>
        <v>69.603411356608078</v>
      </c>
      <c r="AR18" s="475">
        <f>IF(BS18="","",BS18*VLOOKUP("UQ",IndexCalc[],3,FALSE))</f>
        <v>99.990540742874146</v>
      </c>
      <c r="AS18" s="471">
        <f>IF(BT18="","",BT18*VLOOKUP("Fneg",IndexCalc[],3,FALSE))</f>
        <v>100</v>
      </c>
      <c r="AT18" s="471">
        <f>IF(BU18="","",BU18*VLOOKUP("ABS",IndexCalc[],3,FALSE))</f>
        <v>60</v>
      </c>
      <c r="AU18" s="471">
        <f>IF(BV18="","",BV18*VLOOKUP("Cnrs",IndexCalc[],3,FALSE))</f>
        <v>100</v>
      </c>
      <c r="AV18" s="471">
        <f>IF(BO18="","",BO18*VLOOKUP("HEC",IndexCalc[],3,FALSE))</f>
        <v>75</v>
      </c>
      <c r="AW18" s="471">
        <f>IF(BP18="","",BP18*VLOOKUP("Aeres",IndexCalc[],3,FALSE))</f>
        <v>100</v>
      </c>
      <c r="AX18" s="471">
        <f>IF(BQ18="","",BQ18*VLOOKUP("Abdc",IndexCalc[],3,FALSE))</f>
        <v>100</v>
      </c>
      <c r="AY18" s="480">
        <f>IF(BR18="","",BR18*VLOOKUP("Vhb",IndexCalc[],3,FALSE))</f>
        <v>69.603411356608078</v>
      </c>
      <c r="AZ18" s="481">
        <v>1.7999999999999999E-2</v>
      </c>
      <c r="BA18" s="473">
        <v>7.8</v>
      </c>
      <c r="BB18" s="466">
        <v>47</v>
      </c>
      <c r="BC18" s="481">
        <v>4.5129999999999999</v>
      </c>
      <c r="BD18" s="481">
        <v>6.0170000000000003</v>
      </c>
      <c r="BE18" s="482">
        <v>2.8279999999999998</v>
      </c>
      <c r="BF18" s="483" t="s">
        <v>134</v>
      </c>
      <c r="BG18" s="466"/>
      <c r="BH18" s="466" t="s">
        <v>139</v>
      </c>
      <c r="BI18" s="466"/>
      <c r="BJ18" s="484"/>
      <c r="BK18" s="483"/>
      <c r="BL18" s="466"/>
      <c r="BM18" s="466">
        <v>3</v>
      </c>
      <c r="BN18" s="466">
        <v>1</v>
      </c>
      <c r="BO18" s="485">
        <v>3</v>
      </c>
      <c r="BP18" s="488">
        <v>3</v>
      </c>
      <c r="BQ18" s="487">
        <v>4</v>
      </c>
      <c r="BR18" s="488">
        <v>4.1762046813964844</v>
      </c>
      <c r="BS18" s="488">
        <v>3.9996216297149658</v>
      </c>
      <c r="BT18" s="486">
        <v>4</v>
      </c>
      <c r="BU18" s="488">
        <v>3</v>
      </c>
      <c r="BV18" s="489">
        <v>4</v>
      </c>
    </row>
    <row r="19" spans="1:74" x14ac:dyDescent="0.25">
      <c r="A19" s="462" t="s">
        <v>41</v>
      </c>
      <c r="B19" s="492" t="s">
        <v>126</v>
      </c>
      <c r="C19" s="464" t="s">
        <v>151</v>
      </c>
      <c r="D19" s="529" t="s">
        <v>363</v>
      </c>
      <c r="E19" s="466">
        <f t="shared" si="0"/>
        <v>18</v>
      </c>
      <c r="F19" s="467">
        <f t="shared" si="1"/>
        <v>10</v>
      </c>
      <c r="G19" s="468">
        <f t="shared" si="2"/>
        <v>21.385590882351401</v>
      </c>
      <c r="H19" s="469" t="b">
        <f t="shared" si="3"/>
        <v>0</v>
      </c>
      <c r="I19" s="470">
        <f t="shared" si="4"/>
        <v>10000</v>
      </c>
      <c r="J19" s="470">
        <f t="shared" si="5"/>
        <v>10000</v>
      </c>
      <c r="K19" s="470">
        <f t="shared" si="6"/>
        <v>10000</v>
      </c>
      <c r="L19" s="470">
        <f t="shared" si="7"/>
        <v>10000</v>
      </c>
      <c r="M19" s="470">
        <f t="shared" si="8"/>
        <v>10000</v>
      </c>
      <c r="N19" s="470">
        <f t="shared" si="9"/>
        <v>10000</v>
      </c>
      <c r="O19" s="471" t="b">
        <f t="shared" si="10"/>
        <v>0</v>
      </c>
      <c r="P19" s="467">
        <f t="shared" si="11"/>
        <v>2</v>
      </c>
      <c r="Q19" s="467">
        <f t="shared" si="12"/>
        <v>8</v>
      </c>
      <c r="R19" s="472">
        <f t="shared" si="13"/>
        <v>85.862753842658307</v>
      </c>
      <c r="S19" s="471">
        <f t="shared" si="14"/>
        <v>47.884740304879898</v>
      </c>
      <c r="T19" s="471">
        <f t="shared" si="15"/>
        <v>95.35725722710292</v>
      </c>
      <c r="U19" s="469">
        <f t="shared" si="16"/>
        <v>93.23580578168233</v>
      </c>
      <c r="V19" s="468" t="b">
        <f t="shared" si="17"/>
        <v>0</v>
      </c>
      <c r="W19" s="474">
        <f t="shared" si="18"/>
        <v>85.862753842658307</v>
      </c>
      <c r="X19" s="475">
        <f t="shared" si="19"/>
        <v>32</v>
      </c>
      <c r="Y19" s="475">
        <f t="shared" si="20"/>
        <v>42.857142857142854</v>
      </c>
      <c r="Z19" s="475">
        <f t="shared" si="21"/>
        <v>60</v>
      </c>
      <c r="AA19" s="475">
        <f t="shared" si="22"/>
        <v>42.891614719485219</v>
      </c>
      <c r="AB19" s="493">
        <f t="shared" si="23"/>
        <v>46.351033219984302</v>
      </c>
      <c r="AC19" s="494">
        <f t="shared" si="24"/>
        <v>49.418447389775494</v>
      </c>
      <c r="AD19" s="473">
        <f t="shared" si="25"/>
        <v>57.199999999999996</v>
      </c>
      <c r="AE19" s="473">
        <f t="shared" si="26"/>
        <v>84.3</v>
      </c>
      <c r="AF19" s="473">
        <f t="shared" si="27"/>
        <v>52.6</v>
      </c>
      <c r="AG19" s="473">
        <f t="shared" si="28"/>
        <v>65.2</v>
      </c>
      <c r="AH19" s="473">
        <f t="shared" si="29"/>
        <v>90.100000000000009</v>
      </c>
      <c r="AI19" s="473">
        <f t="shared" si="30"/>
        <v>79.400000000000006</v>
      </c>
      <c r="AJ19" s="478">
        <f>IF(VLOOKUP(TRUE,$V$2:$AY$206,COUNTA($V$1:AR$1),FALSE)="",AR19,IF(AR19="","",(AR19/VLOOKUP(TRUE,$V$2:$AY$206,COUNTA($V$1:AR$1),FALSE))*100))</f>
        <v>99.52472448348999</v>
      </c>
      <c r="AK19" s="473">
        <f>IF(VLOOKUP(TRUE,$V$2:$AY$206,COUNTA($V$1:AS$1),FALSE)="",AS19,IF(AS19="","",(AS19/VLOOKUP(TRUE,$V$2:$AY$206,COUNTA($V$1:AS$1),FALSE))*100))</f>
        <v>100</v>
      </c>
      <c r="AL19" s="473">
        <f>IF(VLOOKUP(TRUE,$V$2:$AY$206,COUNTA($V$1:AT$1),FALSE)="",AT19,IF(AT19="","",(AT19/VLOOKUP(TRUE,$V$2:$AY$206,COUNTA($V$1:AT$1),FALSE))*100))</f>
        <v>80</v>
      </c>
      <c r="AM19" s="473">
        <f>IF(VLOOKUP(TRUE,$V$2:$AY$206,COUNTA($V$1:AU$1),FALSE)="",AU19,IF(AU19="","",(AU19/VLOOKUP(TRUE,$V$2:$AY$206,COUNTA($V$1:AU$1),FALSE))*100))</f>
        <v>100</v>
      </c>
      <c r="AN19" s="473">
        <f>IF(VLOOKUP(TRUE,$V$2:$AY$206,COUNTA($V$1:AV$1),FALSE)="",AV19,IF(AV19="","",(AV19/VLOOKUP(TRUE,$V$2:$AY$206,COUNTA($V$1:AV$1),FALSE))*100))</f>
        <v>100</v>
      </c>
      <c r="AO19" s="473">
        <f>IF(VLOOKUP(TRUE,$V$2:$AY$206,COUNTA($V$1:AW$1),FALSE)="",AW19,IF(AW19="","",(AW19/VLOOKUP(TRUE,$V$2:$AY$206,COUNTA($V$1:AW$1),FALSE))*100))</f>
        <v>100</v>
      </c>
      <c r="AP19" s="473">
        <f>IF(VLOOKUP(TRUE,$V$2:$AY$206,COUNTA($V$1:AX$1),FALSE)="",AX19,IF(AX19="","",(AX19/VLOOKUP(TRUE,$V$2:$AY$206,COUNTA($V$1:AX$1),FALSE))*100))</f>
        <v>100</v>
      </c>
      <c r="AQ19" s="468">
        <f>IF(VLOOKUP(TRUE,$V$2:$AY$206,COUNTA($V$1:AY$1),FALSE)="",AY19,IF(AY19="","",(AY19/VLOOKUP(TRUE,$V$2:$AY$206,COUNTA($V$1:AY$1),FALSE))*100))</f>
        <v>83.333333333333343</v>
      </c>
      <c r="AR19" s="475">
        <f>IF(BS19="","",BS19*VLOOKUP("UQ",IndexCalc[],3,FALSE))</f>
        <v>99.52472448348999</v>
      </c>
      <c r="AS19" s="471">
        <f>IF(BT19="","",BT19*VLOOKUP("Fneg",IndexCalc[],3,FALSE))</f>
        <v>100</v>
      </c>
      <c r="AT19" s="471">
        <f>IF(BU19="","",BU19*VLOOKUP("ABS",IndexCalc[],3,FALSE))</f>
        <v>80</v>
      </c>
      <c r="AU19" s="471">
        <f>IF(BV19="","",BV19*VLOOKUP("Cnrs",IndexCalc[],3,FALSE))</f>
        <v>100</v>
      </c>
      <c r="AV19" s="471">
        <f>IF(BO19="","",BO19*VLOOKUP("HEC",IndexCalc[],3,FALSE))</f>
        <v>100</v>
      </c>
      <c r="AW19" s="471">
        <f>IF(BP19="","",BP19*VLOOKUP("Aeres",IndexCalc[],3,FALSE))</f>
        <v>100</v>
      </c>
      <c r="AX19" s="471">
        <f>IF(BQ19="","",BQ19*VLOOKUP("Abdc",IndexCalc[],3,FALSE))</f>
        <v>100</v>
      </c>
      <c r="AY19" s="480">
        <f>IF(BR19="","",BR19*VLOOKUP("Vhb",IndexCalc[],3,FALSE))</f>
        <v>83.333333333333343</v>
      </c>
      <c r="AZ19" s="481">
        <v>8.0000000000000002E-3</v>
      </c>
      <c r="BA19" s="473">
        <v>3</v>
      </c>
      <c r="BB19" s="534">
        <v>33</v>
      </c>
      <c r="BC19" s="481">
        <v>2.133</v>
      </c>
      <c r="BD19" s="481">
        <v>3.544</v>
      </c>
      <c r="BE19" s="482">
        <v>1.827</v>
      </c>
      <c r="BF19" s="483" t="s">
        <v>127</v>
      </c>
      <c r="BG19" s="466" t="s">
        <v>127</v>
      </c>
      <c r="BH19" s="466" t="s">
        <v>139</v>
      </c>
      <c r="BI19" s="466" t="s">
        <v>127</v>
      </c>
      <c r="BJ19" s="484"/>
      <c r="BK19" s="483"/>
      <c r="BL19" s="466"/>
      <c r="BM19" s="466">
        <v>4</v>
      </c>
      <c r="BN19" s="466">
        <v>1</v>
      </c>
      <c r="BO19" s="485">
        <v>4</v>
      </c>
      <c r="BP19" s="486">
        <v>3</v>
      </c>
      <c r="BQ19" s="487">
        <v>4</v>
      </c>
      <c r="BR19" s="486">
        <v>5</v>
      </c>
      <c r="BS19" s="488">
        <v>3.9809889793395996</v>
      </c>
      <c r="BT19" s="486">
        <v>4</v>
      </c>
      <c r="BU19" s="488">
        <v>4</v>
      </c>
      <c r="BV19" s="489">
        <v>4</v>
      </c>
    </row>
    <row r="20" spans="1:74" x14ac:dyDescent="0.25">
      <c r="A20" s="496" t="s">
        <v>1381</v>
      </c>
      <c r="B20" s="492"/>
      <c r="C20" s="497" t="s">
        <v>1276</v>
      </c>
      <c r="D20" s="529" t="s">
        <v>363</v>
      </c>
      <c r="E20" s="466">
        <f t="shared" si="0"/>
        <v>19</v>
      </c>
      <c r="F20" s="467">
        <f t="shared" si="1"/>
        <v>10</v>
      </c>
      <c r="G20" s="480">
        <f t="shared" si="2"/>
        <v>18.204203942782904</v>
      </c>
      <c r="H20" s="469" t="b">
        <f t="shared" si="3"/>
        <v>0</v>
      </c>
      <c r="I20" s="470">
        <f t="shared" si="4"/>
        <v>10000</v>
      </c>
      <c r="J20" s="470">
        <f t="shared" si="5"/>
        <v>10000</v>
      </c>
      <c r="K20" s="470">
        <f t="shared" si="6"/>
        <v>10000</v>
      </c>
      <c r="L20" s="470">
        <f t="shared" si="7"/>
        <v>10000</v>
      </c>
      <c r="M20" s="470">
        <f t="shared" si="8"/>
        <v>10000</v>
      </c>
      <c r="N20" s="470">
        <f t="shared" si="9"/>
        <v>10000</v>
      </c>
      <c r="O20" s="471" t="b">
        <f t="shared" si="10"/>
        <v>0</v>
      </c>
      <c r="P20" s="467">
        <f t="shared" si="11"/>
        <v>2</v>
      </c>
      <c r="Q20" s="467">
        <f t="shared" si="12"/>
        <v>8</v>
      </c>
      <c r="R20" s="472">
        <f t="shared" si="13"/>
        <v>84.528035133702957</v>
      </c>
      <c r="S20" s="471">
        <f t="shared" si="14"/>
        <v>65.832879392422228</v>
      </c>
      <c r="T20" s="471">
        <f t="shared" si="15"/>
        <v>89.201824069023132</v>
      </c>
      <c r="U20" s="469">
        <f t="shared" si="16"/>
        <v>89.341459255218496</v>
      </c>
      <c r="V20" s="480" t="b">
        <f t="shared" si="17"/>
        <v>0</v>
      </c>
      <c r="W20" s="498">
        <f t="shared" si="18"/>
        <v>84.528035133702957</v>
      </c>
      <c r="X20" s="483" t="str">
        <f t="shared" si="19"/>
        <v/>
      </c>
      <c r="Y20" s="483" t="str">
        <f t="shared" si="20"/>
        <v/>
      </c>
      <c r="Z20" s="483" t="str">
        <f t="shared" si="21"/>
        <v/>
      </c>
      <c r="AA20" s="483" t="str">
        <f t="shared" si="22"/>
        <v/>
      </c>
      <c r="AB20" s="499">
        <f t="shared" si="23"/>
        <v>72.076902955793884</v>
      </c>
      <c r="AC20" s="500">
        <f t="shared" si="24"/>
        <v>59.58885582905058</v>
      </c>
      <c r="AD20" s="466" t="str">
        <f t="shared" si="25"/>
        <v/>
      </c>
      <c r="AE20" s="466" t="str">
        <f t="shared" si="26"/>
        <v/>
      </c>
      <c r="AF20" s="466" t="str">
        <f t="shared" si="27"/>
        <v/>
      </c>
      <c r="AG20" s="466" t="str">
        <f t="shared" si="28"/>
        <v/>
      </c>
      <c r="AH20" s="466">
        <f t="shared" si="29"/>
        <v>93.600000000000009</v>
      </c>
      <c r="AI20" s="466">
        <f t="shared" si="30"/>
        <v>86.2</v>
      </c>
      <c r="AJ20" s="483">
        <f>IF(VLOOKUP(TRUE,$V$2:$AY$206,COUNTA($V$1:AR$1),FALSE)="",AR20,IF(AR20="","",(AR20/VLOOKUP(TRUE,$V$2:$AY$206,COUNTA($V$1:AR$1),FALSE))*100))</f>
        <v>99.945646524429321</v>
      </c>
      <c r="AK20" s="466">
        <f>IF(VLOOKUP(TRUE,$V$2:$AY$206,COUNTA($V$1:AS$1),FALSE)="",AS20,IF(AS20="","",(AS20/VLOOKUP(TRUE,$V$2:$AY$206,COUNTA($V$1:AS$1),FALSE))*100))</f>
        <v>100</v>
      </c>
      <c r="AL20" s="466">
        <f>IF(VLOOKUP(TRUE,$V$2:$AY$206,COUNTA($V$1:AT$1),FALSE)="",AT20,IF(AT20="","",(AT20/VLOOKUP(TRUE,$V$2:$AY$206,COUNTA($V$1:AT$1),FALSE))*100))</f>
        <v>60</v>
      </c>
      <c r="AM20" s="466">
        <f>IF(VLOOKUP(TRUE,$V$2:$AY$206,COUNTA($V$1:AU$1),FALSE)="",AU20,IF(AU20="","",(AU20/VLOOKUP(TRUE,$V$2:$AY$206,COUNTA($V$1:AU$1),FALSE))*100))</f>
        <v>100</v>
      </c>
      <c r="AN20" s="466">
        <f>IF(VLOOKUP(TRUE,$V$2:$AY$206,COUNTA($V$1:AV$1),FALSE)="",AV20,IF(AV20="","",(AV20/VLOOKUP(TRUE,$V$2:$AY$206,COUNTA($V$1:AV$1),FALSE))*100))</f>
        <v>88.882464170455933</v>
      </c>
      <c r="AO20" s="466">
        <f>IF(VLOOKUP(TRUE,$V$2:$AY$206,COUNTA($V$1:AW$1),FALSE)="",AW20,IF(AW20="","",(AW20/VLOOKUP(TRUE,$V$2:$AY$206,COUNTA($V$1:AW$1),FALSE))*100))</f>
        <v>100</v>
      </c>
      <c r="AP20" s="466">
        <f>IF(VLOOKUP(TRUE,$V$2:$AY$206,COUNTA($V$1:AX$1),FALSE)="",AX20,IF(AX20="","",(AX20/VLOOKUP(TRUE,$V$2:$AY$206,COUNTA($V$1:AX$1),FALSE))*100))</f>
        <v>100</v>
      </c>
      <c r="AQ20" s="484">
        <f>IF(VLOOKUP(TRUE,$V$2:$AY$206,COUNTA($V$1:AY$1),FALSE)="",AY20,IF(AY20="","",(AY20/VLOOKUP(TRUE,$V$2:$AY$206,COUNTA($V$1:AY$1),FALSE))*100))</f>
        <v>64.786481857299805</v>
      </c>
      <c r="AR20" s="475">
        <f>IF(BS20="","",BS20*VLOOKUP("UQ",IndexCalc[],3,FALSE))</f>
        <v>99.945646524429321</v>
      </c>
      <c r="AS20" s="471">
        <f>IF(BT20="","",BT20*VLOOKUP("Fneg",IndexCalc[],3,FALSE))</f>
        <v>100</v>
      </c>
      <c r="AT20" s="471">
        <f>IF(BU20="","",BU20*VLOOKUP("ABS",IndexCalc[],3,FALSE))</f>
        <v>60</v>
      </c>
      <c r="AU20" s="471">
        <f>IF(BV20="","",BV20*VLOOKUP("Cnrs",IndexCalc[],3,FALSE))</f>
        <v>100</v>
      </c>
      <c r="AV20" s="471">
        <f>IF(BO20="","",BO20*VLOOKUP("HEC",IndexCalc[],3,FALSE))</f>
        <v>88.882464170455933</v>
      </c>
      <c r="AW20" s="471">
        <f>IF(BP20="","",BP20*VLOOKUP("Aeres",IndexCalc[],3,FALSE))</f>
        <v>100</v>
      </c>
      <c r="AX20" s="471">
        <f>IF(BQ20="","",BQ20*VLOOKUP("Abdc",IndexCalc[],3,FALSE))</f>
        <v>100</v>
      </c>
      <c r="AY20" s="480">
        <f>IF(BR20="","",BR20*VLOOKUP("Vhb",IndexCalc[],3,FALSE))</f>
        <v>64.786481857299805</v>
      </c>
      <c r="AZ20" s="466"/>
      <c r="BA20" s="466"/>
      <c r="BB20" s="466"/>
      <c r="BC20" s="466"/>
      <c r="BD20" s="466">
        <v>5.5110000000000001</v>
      </c>
      <c r="BE20" s="484">
        <v>2.2029999999999998</v>
      </c>
      <c r="BF20" s="483"/>
      <c r="BG20" s="466" t="s">
        <v>127</v>
      </c>
      <c r="BH20" s="466" t="s">
        <v>139</v>
      </c>
      <c r="BI20" s="466"/>
      <c r="BJ20" s="484"/>
      <c r="BK20" s="483"/>
      <c r="BL20" s="466"/>
      <c r="BM20" s="466">
        <v>3</v>
      </c>
      <c r="BN20" s="466">
        <v>1</v>
      </c>
      <c r="BO20" s="537">
        <v>3.5552985668182373</v>
      </c>
      <c r="BP20" s="486">
        <v>3</v>
      </c>
      <c r="BQ20" s="487">
        <v>4</v>
      </c>
      <c r="BR20" s="488">
        <v>3.8871889114379883</v>
      </c>
      <c r="BS20" s="488">
        <v>3.9978258609771729</v>
      </c>
      <c r="BT20" s="258">
        <v>4</v>
      </c>
      <c r="BU20" s="488">
        <v>3</v>
      </c>
      <c r="BV20" s="489">
        <v>4</v>
      </c>
    </row>
    <row r="21" spans="1:74" x14ac:dyDescent="0.25">
      <c r="A21" s="462" t="s">
        <v>55</v>
      </c>
      <c r="B21" s="492" t="s">
        <v>275</v>
      </c>
      <c r="C21" s="501" t="s">
        <v>165</v>
      </c>
      <c r="D21" s="529" t="s">
        <v>363</v>
      </c>
      <c r="E21" s="466">
        <f t="shared" si="0"/>
        <v>20</v>
      </c>
      <c r="F21" s="467">
        <f t="shared" si="1"/>
        <v>10</v>
      </c>
      <c r="G21" s="468">
        <f t="shared" si="2"/>
        <v>22.400306893150812</v>
      </c>
      <c r="H21" s="469" t="b">
        <f t="shared" si="3"/>
        <v>0</v>
      </c>
      <c r="I21" s="470">
        <f t="shared" si="4"/>
        <v>10000</v>
      </c>
      <c r="J21" s="470">
        <f t="shared" si="5"/>
        <v>10000</v>
      </c>
      <c r="K21" s="470">
        <f t="shared" si="6"/>
        <v>10000</v>
      </c>
      <c r="L21" s="470">
        <f t="shared" si="7"/>
        <v>10000</v>
      </c>
      <c r="M21" s="470">
        <f t="shared" si="8"/>
        <v>10000</v>
      </c>
      <c r="N21" s="470">
        <f t="shared" si="9"/>
        <v>10000</v>
      </c>
      <c r="O21" s="471" t="b">
        <f t="shared" si="10"/>
        <v>0</v>
      </c>
      <c r="P21" s="467">
        <f t="shared" si="11"/>
        <v>2</v>
      </c>
      <c r="Q21" s="467">
        <f t="shared" si="12"/>
        <v>8</v>
      </c>
      <c r="R21" s="472">
        <f t="shared" si="13"/>
        <v>84.51931300930778</v>
      </c>
      <c r="S21" s="471">
        <f t="shared" si="14"/>
        <v>52.491196352869267</v>
      </c>
      <c r="T21" s="471">
        <f t="shared" si="15"/>
        <v>92.526342173417405</v>
      </c>
      <c r="U21" s="469">
        <f t="shared" si="16"/>
        <v>91.511073738733927</v>
      </c>
      <c r="V21" s="468" t="b">
        <f t="shared" si="17"/>
        <v>0</v>
      </c>
      <c r="W21" s="474">
        <f t="shared" si="18"/>
        <v>84.51931300930778</v>
      </c>
      <c r="X21" s="475">
        <f t="shared" si="19"/>
        <v>71.999999999999986</v>
      </c>
      <c r="Y21" s="475">
        <f t="shared" si="20"/>
        <v>37.142857142857146</v>
      </c>
      <c r="Z21" s="475">
        <f t="shared" si="21"/>
        <v>100</v>
      </c>
      <c r="AA21" s="475">
        <f t="shared" si="22"/>
        <v>58.41544339432938</v>
      </c>
      <c r="AB21" s="493">
        <f t="shared" si="23"/>
        <v>37.143604499084489</v>
      </c>
      <c r="AC21" s="494">
        <f t="shared" si="24"/>
        <v>67.838788206654044</v>
      </c>
      <c r="AD21" s="473">
        <f t="shared" si="25"/>
        <v>85.399999999999991</v>
      </c>
      <c r="AE21" s="473">
        <f t="shared" si="26"/>
        <v>78.100000000000009</v>
      </c>
      <c r="AF21" s="473">
        <f t="shared" si="27"/>
        <v>92.600000000000009</v>
      </c>
      <c r="AG21" s="473">
        <f t="shared" si="28"/>
        <v>76.8</v>
      </c>
      <c r="AH21" s="473">
        <f t="shared" si="29"/>
        <v>85.2</v>
      </c>
      <c r="AI21" s="473">
        <f t="shared" si="30"/>
        <v>89.7</v>
      </c>
      <c r="AJ21" s="478">
        <f>IF(VLOOKUP(TRUE,$V$2:$AY$206,COUNTA($V$1:AR$1),FALSE)="",AR21,IF(AR21="","",(AR21/VLOOKUP(TRUE,$V$2:$AY$206,COUNTA($V$1:AR$1),FALSE))*100))</f>
        <v>98.211014270782471</v>
      </c>
      <c r="AK21" s="473">
        <f>IF(VLOOKUP(TRUE,$V$2:$AY$206,COUNTA($V$1:AS$1),FALSE)="",AS21,IF(AS21="","",(AS21/VLOOKUP(TRUE,$V$2:$AY$206,COUNTA($V$1:AS$1),FALSE))*100))</f>
        <v>100</v>
      </c>
      <c r="AL21" s="473">
        <f>IF(VLOOKUP(TRUE,$V$2:$AY$206,COUNTA($V$1:AT$1),FALSE)="",AT21,IF(AT21="","",(AT21/VLOOKUP(TRUE,$V$2:$AY$206,COUNTA($V$1:AT$1),FALSE))*100))</f>
        <v>60</v>
      </c>
      <c r="AM21" s="473">
        <f>IF(VLOOKUP(TRUE,$V$2:$AY$206,COUNTA($V$1:AU$1),FALSE)="",AU21,IF(AU21="","",(AU21/VLOOKUP(TRUE,$V$2:$AY$206,COUNTA($V$1:AU$1),FALSE))*100))</f>
        <v>100</v>
      </c>
      <c r="AN21" s="473">
        <f>IF(VLOOKUP(TRUE,$V$2:$AY$206,COUNTA($V$1:AV$1),FALSE)="",AV21,IF(AV21="","",(AV21/VLOOKUP(TRUE,$V$2:$AY$206,COUNTA($V$1:AV$1),FALSE))*100))</f>
        <v>100</v>
      </c>
      <c r="AO21" s="473">
        <f>IF(VLOOKUP(TRUE,$V$2:$AY$206,COUNTA($V$1:AW$1),FALSE)="",AW21,IF(AW21="","",(AW21/VLOOKUP(TRUE,$V$2:$AY$206,COUNTA($V$1:AW$1),FALSE))*100))</f>
        <v>100</v>
      </c>
      <c r="AP21" s="473">
        <f>IF(VLOOKUP(TRUE,$V$2:$AY$206,COUNTA($V$1:AX$1),FALSE)="",AX21,IF(AX21="","",(AX21/VLOOKUP(TRUE,$V$2:$AY$206,COUNTA($V$1:AX$1),FALSE))*100))</f>
        <v>100</v>
      </c>
      <c r="AQ21" s="468">
        <f>IF(VLOOKUP(TRUE,$V$2:$AY$206,COUNTA($V$1:AY$1),FALSE)="",AY21,IF(AY21="","",(AY21/VLOOKUP(TRUE,$V$2:$AY$206,COUNTA($V$1:AY$1),FALSE))*100))</f>
        <v>81.999723116556808</v>
      </c>
      <c r="AR21" s="475">
        <f>IF(BS21="","",BS21*VLOOKUP("UQ",IndexCalc[],3,FALSE))</f>
        <v>98.211014270782471</v>
      </c>
      <c r="AS21" s="471">
        <f>IF(BT21="","",BT21*VLOOKUP("Fneg",IndexCalc[],3,FALSE))</f>
        <v>100</v>
      </c>
      <c r="AT21" s="471">
        <f>IF(BU21="","",BU21*VLOOKUP("ABS",IndexCalc[],3,FALSE))</f>
        <v>60</v>
      </c>
      <c r="AU21" s="471">
        <f>IF(BV21="","",BV21*VLOOKUP("Cnrs",IndexCalc[],3,FALSE))</f>
        <v>100</v>
      </c>
      <c r="AV21" s="471">
        <f>IF(BO21="","",BO21*VLOOKUP("HEC",IndexCalc[],3,FALSE))</f>
        <v>100</v>
      </c>
      <c r="AW21" s="471">
        <f>IF(BP21="","",BP21*VLOOKUP("Aeres",IndexCalc[],3,FALSE))</f>
        <v>100</v>
      </c>
      <c r="AX21" s="471">
        <f>IF(BQ21="","",BQ21*VLOOKUP("Abdc",IndexCalc[],3,FALSE))</f>
        <v>100</v>
      </c>
      <c r="AY21" s="480">
        <f>IF(BR21="","",BR21*VLOOKUP("Vhb",IndexCalc[],3,FALSE))</f>
        <v>81.999723116556808</v>
      </c>
      <c r="AZ21" s="481">
        <v>1.7999999999999999E-2</v>
      </c>
      <c r="BA21" s="473">
        <v>2.6</v>
      </c>
      <c r="BB21" s="466">
        <v>65</v>
      </c>
      <c r="BC21" s="481">
        <v>2.9049999999999998</v>
      </c>
      <c r="BD21" s="481">
        <v>2.84</v>
      </c>
      <c r="BE21" s="482">
        <v>2.508</v>
      </c>
      <c r="BF21" s="483" t="s">
        <v>127</v>
      </c>
      <c r="BG21" s="466" t="s">
        <v>127</v>
      </c>
      <c r="BH21" s="466" t="s">
        <v>139</v>
      </c>
      <c r="BI21" s="466"/>
      <c r="BJ21" s="484"/>
      <c r="BK21" s="483"/>
      <c r="BL21" s="466"/>
      <c r="BM21" s="466">
        <v>3</v>
      </c>
      <c r="BN21" s="466">
        <v>1</v>
      </c>
      <c r="BO21" s="485">
        <v>4</v>
      </c>
      <c r="BP21" s="486">
        <v>3</v>
      </c>
      <c r="BQ21" s="487">
        <v>4</v>
      </c>
      <c r="BR21" s="488">
        <v>4.9199833869934082</v>
      </c>
      <c r="BS21" s="488">
        <v>3.9284405708312988</v>
      </c>
      <c r="BT21" s="486">
        <v>4</v>
      </c>
      <c r="BU21" s="488">
        <v>3</v>
      </c>
      <c r="BV21" s="489">
        <v>4</v>
      </c>
    </row>
    <row r="22" spans="1:74" x14ac:dyDescent="0.25">
      <c r="A22" s="496" t="s">
        <v>1357</v>
      </c>
      <c r="B22" s="492"/>
      <c r="C22" s="497" t="s">
        <v>1252</v>
      </c>
      <c r="D22" s="529" t="s">
        <v>363</v>
      </c>
      <c r="E22" s="466">
        <f t="shared" si="0"/>
        <v>21</v>
      </c>
      <c r="F22" s="467">
        <f t="shared" si="1"/>
        <v>10</v>
      </c>
      <c r="G22" s="480">
        <f t="shared" si="2"/>
        <v>23.673363137199591</v>
      </c>
      <c r="H22" s="469" t="b">
        <f t="shared" si="3"/>
        <v>0</v>
      </c>
      <c r="I22" s="470">
        <f t="shared" si="4"/>
        <v>10000</v>
      </c>
      <c r="J22" s="470">
        <f t="shared" si="5"/>
        <v>10000</v>
      </c>
      <c r="K22" s="470">
        <f t="shared" si="6"/>
        <v>10000</v>
      </c>
      <c r="L22" s="470">
        <f t="shared" si="7"/>
        <v>10000</v>
      </c>
      <c r="M22" s="470">
        <f t="shared" si="8"/>
        <v>10000</v>
      </c>
      <c r="N22" s="470">
        <f t="shared" si="9"/>
        <v>10000</v>
      </c>
      <c r="O22" s="471" t="b">
        <f t="shared" si="10"/>
        <v>0</v>
      </c>
      <c r="P22" s="467">
        <f t="shared" si="11"/>
        <v>2</v>
      </c>
      <c r="Q22" s="467">
        <f t="shared" si="12"/>
        <v>8</v>
      </c>
      <c r="R22" s="472">
        <f t="shared" si="13"/>
        <v>84.378341651465419</v>
      </c>
      <c r="S22" s="471">
        <f t="shared" si="14"/>
        <v>42.158793094286956</v>
      </c>
      <c r="T22" s="471">
        <f t="shared" si="15"/>
        <v>94.93322879076004</v>
      </c>
      <c r="U22" s="469">
        <f t="shared" si="16"/>
        <v>92.206583032608037</v>
      </c>
      <c r="V22" s="480" t="b">
        <f t="shared" si="17"/>
        <v>0</v>
      </c>
      <c r="W22" s="498">
        <f t="shared" si="18"/>
        <v>84.378341651465419</v>
      </c>
      <c r="X22" s="483" t="str">
        <f t="shared" si="19"/>
        <v/>
      </c>
      <c r="Y22" s="483" t="str">
        <f t="shared" si="20"/>
        <v/>
      </c>
      <c r="Z22" s="483" t="str">
        <f t="shared" si="21"/>
        <v/>
      </c>
      <c r="AA22" s="483" t="str">
        <f t="shared" si="22"/>
        <v/>
      </c>
      <c r="AB22" s="499">
        <f t="shared" si="23"/>
        <v>37.522887784462469</v>
      </c>
      <c r="AC22" s="500">
        <f t="shared" si="24"/>
        <v>46.794698404111443</v>
      </c>
      <c r="AD22" s="466" t="str">
        <f t="shared" si="25"/>
        <v/>
      </c>
      <c r="AE22" s="466" t="str">
        <f t="shared" si="26"/>
        <v/>
      </c>
      <c r="AF22" s="466" t="str">
        <f t="shared" si="27"/>
        <v/>
      </c>
      <c r="AG22" s="466" t="str">
        <f t="shared" si="28"/>
        <v/>
      </c>
      <c r="AH22" s="466">
        <f t="shared" si="29"/>
        <v>85.7</v>
      </c>
      <c r="AI22" s="466">
        <f t="shared" si="30"/>
        <v>76.900000000000006</v>
      </c>
      <c r="AJ22" s="483">
        <f>IF(VLOOKUP(TRUE,$V$2:$AY$206,COUNTA($V$1:AR$1),FALSE)="",AR22,IF(AR22="","",(AR22/VLOOKUP(TRUE,$V$2:$AY$206,COUNTA($V$1:AR$1),FALSE))*100))</f>
        <v>99.320632219314575</v>
      </c>
      <c r="AK22" s="466">
        <f>IF(VLOOKUP(TRUE,$V$2:$AY$206,COUNTA($V$1:AS$1),FALSE)="",AS22,IF(AS22="","",(AS22/VLOOKUP(TRUE,$V$2:$AY$206,COUNTA($V$1:AS$1),FALSE))*100))</f>
        <v>99.999672174453735</v>
      </c>
      <c r="AL22" s="466">
        <f>IF(VLOOKUP(TRUE,$V$2:$AY$206,COUNTA($V$1:AT$1),FALSE)="",AT22,IF(AT22="","",(AT22/VLOOKUP(TRUE,$V$2:$AY$206,COUNTA($V$1:AT$1),FALSE))*100))</f>
        <v>80</v>
      </c>
      <c r="AM22" s="466">
        <f>IF(VLOOKUP(TRUE,$V$2:$AY$206,COUNTA($V$1:AU$1),FALSE)="",AU22,IF(AU22="","",(AU22/VLOOKUP(TRUE,$V$2:$AY$206,COUNTA($V$1:AU$1),FALSE))*100))</f>
        <v>98.956823348999023</v>
      </c>
      <c r="AN22" s="466">
        <f>IF(VLOOKUP(TRUE,$V$2:$AY$206,COUNTA($V$1:AV$1),FALSE)="",AV22,IF(AV22="","",(AV22/VLOOKUP(TRUE,$V$2:$AY$206,COUNTA($V$1:AV$1),FALSE))*100))</f>
        <v>100</v>
      </c>
      <c r="AO22" s="466">
        <f>IF(VLOOKUP(TRUE,$V$2:$AY$206,COUNTA($V$1:AW$1),FALSE)="",AW22,IF(AW22="","",(AW22/VLOOKUP(TRUE,$V$2:$AY$206,COUNTA($V$1:AW$1),FALSE))*100))</f>
        <v>99.855542182922363</v>
      </c>
      <c r="AP22" s="466">
        <f>IF(VLOOKUP(TRUE,$V$2:$AY$206,COUNTA($V$1:AX$1),FALSE)="",AX22,IF(AX22="","",(AX22/VLOOKUP(TRUE,$V$2:$AY$206,COUNTA($V$1:AX$1),FALSE))*100))</f>
        <v>100</v>
      </c>
      <c r="AQ22" s="484">
        <f>IF(VLOOKUP(TRUE,$V$2:$AY$206,COUNTA($V$1:AY$1),FALSE)="",AY22,IF(AY22="","",(AY22/VLOOKUP(TRUE,$V$2:$AY$206,COUNTA($V$1:AY$1),FALSE))*100))</f>
        <v>81.333160400390625</v>
      </c>
      <c r="AR22" s="475">
        <f>IF(BS22="","",BS22*VLOOKUP("UQ",IndexCalc[],3,FALSE))</f>
        <v>99.320632219314575</v>
      </c>
      <c r="AS22" s="471">
        <f>IF(BT22="","",BT22*VLOOKUP("Fneg",IndexCalc[],3,FALSE))</f>
        <v>99.999672174453735</v>
      </c>
      <c r="AT22" s="471">
        <f>IF(BU22="","",BU22*VLOOKUP("ABS",IndexCalc[],3,FALSE))</f>
        <v>80</v>
      </c>
      <c r="AU22" s="471">
        <f>IF(BV22="","",BV22*VLOOKUP("Cnrs",IndexCalc[],3,FALSE))</f>
        <v>98.956823348999023</v>
      </c>
      <c r="AV22" s="471">
        <f>IF(BO22="","",BO22*VLOOKUP("HEC",IndexCalc[],3,FALSE))</f>
        <v>100</v>
      </c>
      <c r="AW22" s="471">
        <f>IF(BP22="","",BP22*VLOOKUP("Aeres",IndexCalc[],3,FALSE))</f>
        <v>99.855542182922363</v>
      </c>
      <c r="AX22" s="471">
        <f>IF(BQ22="","",BQ22*VLOOKUP("Abdc",IndexCalc[],3,FALSE))</f>
        <v>100</v>
      </c>
      <c r="AY22" s="480">
        <f>IF(BR22="","",BR22*VLOOKUP("Vhb",IndexCalc[],3,FALSE))</f>
        <v>81.333160400390625</v>
      </c>
      <c r="AZ22" s="466"/>
      <c r="BA22" s="466"/>
      <c r="BB22" s="466"/>
      <c r="BC22" s="466"/>
      <c r="BD22" s="466">
        <v>2.8690000000000002</v>
      </c>
      <c r="BE22" s="484">
        <v>1.73</v>
      </c>
      <c r="BF22" s="483" t="s">
        <v>127</v>
      </c>
      <c r="BG22" s="466"/>
      <c r="BH22" s="466" t="s">
        <v>139</v>
      </c>
      <c r="BI22" s="466"/>
      <c r="BJ22" s="484"/>
      <c r="BK22" s="483"/>
      <c r="BL22" s="466"/>
      <c r="BM22" s="466">
        <v>4</v>
      </c>
      <c r="BN22" s="466"/>
      <c r="BO22" s="485">
        <v>4</v>
      </c>
      <c r="BP22" s="488">
        <v>2.9956662654876709</v>
      </c>
      <c r="BQ22" s="487">
        <v>4</v>
      </c>
      <c r="BR22" s="488">
        <v>4.8799896240234375</v>
      </c>
      <c r="BS22" s="488">
        <v>3.972825288772583</v>
      </c>
      <c r="BT22" s="486">
        <v>3.9999868869781494</v>
      </c>
      <c r="BU22" s="488">
        <v>4</v>
      </c>
      <c r="BV22" s="540">
        <v>3.9582729339599609</v>
      </c>
    </row>
    <row r="23" spans="1:74" x14ac:dyDescent="0.25">
      <c r="A23" s="496" t="s">
        <v>100</v>
      </c>
      <c r="B23" s="492"/>
      <c r="C23" s="497" t="s">
        <v>1235</v>
      </c>
      <c r="D23" s="529" t="s">
        <v>363</v>
      </c>
      <c r="E23" s="466">
        <f t="shared" si="0"/>
        <v>22</v>
      </c>
      <c r="F23" s="467">
        <f t="shared" si="1"/>
        <v>10</v>
      </c>
      <c r="G23" s="480">
        <f t="shared" si="2"/>
        <v>18.308732962751105</v>
      </c>
      <c r="H23" s="469" t="b">
        <f t="shared" si="3"/>
        <v>0</v>
      </c>
      <c r="I23" s="470">
        <f t="shared" si="4"/>
        <v>10000</v>
      </c>
      <c r="J23" s="470">
        <f t="shared" si="5"/>
        <v>10000</v>
      </c>
      <c r="K23" s="470">
        <f t="shared" si="6"/>
        <v>10000</v>
      </c>
      <c r="L23" s="470">
        <f t="shared" si="7"/>
        <v>10000</v>
      </c>
      <c r="M23" s="470">
        <f t="shared" si="8"/>
        <v>10000</v>
      </c>
      <c r="N23" s="470">
        <f t="shared" si="9"/>
        <v>10000</v>
      </c>
      <c r="O23" s="471" t="b">
        <f t="shared" si="10"/>
        <v>0</v>
      </c>
      <c r="P23" s="467">
        <f t="shared" si="11"/>
        <v>2</v>
      </c>
      <c r="Q23" s="467">
        <f t="shared" si="12"/>
        <v>8</v>
      </c>
      <c r="R23" s="472">
        <f t="shared" si="13"/>
        <v>83.761708190632348</v>
      </c>
      <c r="S23" s="471">
        <f t="shared" si="14"/>
        <v>63.903256707352838</v>
      </c>
      <c r="T23" s="471">
        <f t="shared" si="15"/>
        <v>88.726321061452225</v>
      </c>
      <c r="U23" s="469">
        <f t="shared" si="16"/>
        <v>89.351056849161779</v>
      </c>
      <c r="V23" s="480" t="b">
        <f t="shared" si="17"/>
        <v>0</v>
      </c>
      <c r="W23" s="498">
        <f t="shared" si="18"/>
        <v>83.761708190632348</v>
      </c>
      <c r="X23" s="483" t="str">
        <f t="shared" si="19"/>
        <v/>
      </c>
      <c r="Y23" s="483" t="str">
        <f t="shared" si="20"/>
        <v/>
      </c>
      <c r="Z23" s="483" t="str">
        <f t="shared" si="21"/>
        <v/>
      </c>
      <c r="AA23" s="483" t="str">
        <f t="shared" si="22"/>
        <v/>
      </c>
      <c r="AB23" s="499">
        <f t="shared" si="23"/>
        <v>53.962856395500921</v>
      </c>
      <c r="AC23" s="500">
        <f t="shared" si="24"/>
        <v>73.843657019204755</v>
      </c>
      <c r="AD23" s="466" t="str">
        <f t="shared" si="25"/>
        <v/>
      </c>
      <c r="AE23" s="466" t="str">
        <f t="shared" si="26"/>
        <v/>
      </c>
      <c r="AF23" s="466" t="str">
        <f t="shared" si="27"/>
        <v/>
      </c>
      <c r="AG23" s="466" t="str">
        <f t="shared" si="28"/>
        <v/>
      </c>
      <c r="AH23" s="466">
        <f t="shared" si="29"/>
        <v>92.100000000000009</v>
      </c>
      <c r="AI23" s="466">
        <f t="shared" si="30"/>
        <v>91.600000000000009</v>
      </c>
      <c r="AJ23" s="483">
        <f>IF(VLOOKUP(TRUE,$V$2:$AY$206,COUNTA($V$1:AR$1),FALSE)="",AR23,IF(AR23="","",(AR23/VLOOKUP(TRUE,$V$2:$AY$206,COUNTA($V$1:AR$1),FALSE))*100))</f>
        <v>99.812579154968262</v>
      </c>
      <c r="AK23" s="466">
        <f>IF(VLOOKUP(TRUE,$V$2:$AY$206,COUNTA($V$1:AS$1),FALSE)="",AS23,IF(AS23="","",(AS23/VLOOKUP(TRUE,$V$2:$AY$206,COUNTA($V$1:AS$1),FALSE))*100))</f>
        <v>100</v>
      </c>
      <c r="AL23" s="466">
        <f>IF(VLOOKUP(TRUE,$V$2:$AY$206,COUNTA($V$1:AT$1),FALSE)="",AT23,IF(AT23="","",(AT23/VLOOKUP(TRUE,$V$2:$AY$206,COUNTA($V$1:AT$1),FALSE))*100))</f>
        <v>60</v>
      </c>
      <c r="AM23" s="466">
        <f>IF(VLOOKUP(TRUE,$V$2:$AY$206,COUNTA($V$1:AU$1),FALSE)="",AU23,IF(AU23="","",(AU23/VLOOKUP(TRUE,$V$2:$AY$206,COUNTA($V$1:AU$1),FALSE))*100))</f>
        <v>100</v>
      </c>
      <c r="AN23" s="466">
        <f>IF(VLOOKUP(TRUE,$V$2:$AY$206,COUNTA($V$1:AV$1),FALSE)="",AV23,IF(AV23="","",(AV23/VLOOKUP(TRUE,$V$2:$AY$206,COUNTA($V$1:AV$1),FALSE))*100))</f>
        <v>75</v>
      </c>
      <c r="AO23" s="466">
        <f>IF(VLOOKUP(TRUE,$V$2:$AY$206,COUNTA($V$1:AW$1),FALSE)="",AW23,IF(AW23="","",(AW23/VLOOKUP(TRUE,$V$2:$AY$206,COUNTA($V$1:AW$1),FALSE))*100))</f>
        <v>100</v>
      </c>
      <c r="AP23" s="466">
        <f>IF(VLOOKUP(TRUE,$V$2:$AY$206,COUNTA($V$1:AX$1),FALSE)="",AX23,IF(AX23="","",(AX23/VLOOKUP(TRUE,$V$2:$AY$206,COUNTA($V$1:AX$1),FALSE))*100))</f>
        <v>100</v>
      </c>
      <c r="AQ23" s="484">
        <f>IF(VLOOKUP(TRUE,$V$2:$AY$206,COUNTA($V$1:AY$1),FALSE)="",AY23,IF(AY23="","",(AY23/VLOOKUP(TRUE,$V$2:$AY$206,COUNTA($V$1:AY$1),FALSE))*100))</f>
        <v>74.997989336649582</v>
      </c>
      <c r="AR23" s="475">
        <f>IF(BS23="","",BS23*VLOOKUP("UQ",IndexCalc[],3,FALSE))</f>
        <v>99.812579154968262</v>
      </c>
      <c r="AS23" s="471">
        <f>IF(BT23="","",BT23*VLOOKUP("Fneg",IndexCalc[],3,FALSE))</f>
        <v>100</v>
      </c>
      <c r="AT23" s="471">
        <f>IF(BU23="","",BU23*VLOOKUP("ABS",IndexCalc[],3,FALSE))</f>
        <v>60</v>
      </c>
      <c r="AU23" s="471">
        <f>IF(BV23="","",BV23*VLOOKUP("Cnrs",IndexCalc[],3,FALSE))</f>
        <v>100</v>
      </c>
      <c r="AV23" s="471">
        <f>IF(BO23="","",BO23*VLOOKUP("HEC",IndexCalc[],3,FALSE))</f>
        <v>75</v>
      </c>
      <c r="AW23" s="471">
        <f>IF(BP23="","",BP23*VLOOKUP("Aeres",IndexCalc[],3,FALSE))</f>
        <v>100</v>
      </c>
      <c r="AX23" s="471">
        <f>IF(BQ23="","",BQ23*VLOOKUP("Abdc",IndexCalc[],3,FALSE))</f>
        <v>100</v>
      </c>
      <c r="AY23" s="480">
        <f>IF(BR23="","",BR23*VLOOKUP("Vhb",IndexCalc[],3,FALSE))</f>
        <v>74.997989336649582</v>
      </c>
      <c r="AZ23" s="466"/>
      <c r="BA23" s="466"/>
      <c r="BB23" s="466"/>
      <c r="BC23" s="466"/>
      <c r="BD23" s="466">
        <v>4.1260000000000003</v>
      </c>
      <c r="BE23" s="484">
        <v>2.73</v>
      </c>
      <c r="BF23" s="483" t="s">
        <v>134</v>
      </c>
      <c r="BG23" s="466" t="s">
        <v>127</v>
      </c>
      <c r="BH23" s="466" t="s">
        <v>139</v>
      </c>
      <c r="BI23" s="466"/>
      <c r="BJ23" s="484"/>
      <c r="BK23" s="483"/>
      <c r="BL23" s="466"/>
      <c r="BM23" s="466">
        <v>3</v>
      </c>
      <c r="BN23" s="466">
        <v>1</v>
      </c>
      <c r="BO23" s="485">
        <v>3</v>
      </c>
      <c r="BP23" s="486">
        <v>3</v>
      </c>
      <c r="BQ23" s="487">
        <v>4</v>
      </c>
      <c r="BR23" s="488">
        <v>4.4998793601989746</v>
      </c>
      <c r="BS23" s="488">
        <v>3.9925031661987305</v>
      </c>
      <c r="BT23" s="486">
        <v>4</v>
      </c>
      <c r="BU23" s="488">
        <v>3</v>
      </c>
      <c r="BV23" s="489">
        <v>4</v>
      </c>
    </row>
    <row r="24" spans="1:74" x14ac:dyDescent="0.25">
      <c r="A24" s="462" t="s">
        <v>100</v>
      </c>
      <c r="B24" s="492" t="s">
        <v>326</v>
      </c>
      <c r="C24" s="538" t="s">
        <v>213</v>
      </c>
      <c r="D24" s="529" t="s">
        <v>363</v>
      </c>
      <c r="E24" s="466">
        <f t="shared" si="0"/>
        <v>23</v>
      </c>
      <c r="F24" s="467">
        <f t="shared" si="1"/>
        <v>10</v>
      </c>
      <c r="G24" s="468">
        <f t="shared" si="2"/>
        <v>20.15149419360182</v>
      </c>
      <c r="H24" s="469" t="b">
        <f t="shared" si="3"/>
        <v>0</v>
      </c>
      <c r="I24" s="470">
        <f t="shared" si="4"/>
        <v>10000</v>
      </c>
      <c r="J24" s="470">
        <f t="shared" si="5"/>
        <v>10000</v>
      </c>
      <c r="K24" s="470">
        <f t="shared" si="6"/>
        <v>10000</v>
      </c>
      <c r="L24" s="470">
        <f t="shared" si="7"/>
        <v>10000</v>
      </c>
      <c r="M24" s="470">
        <f t="shared" si="8"/>
        <v>10000</v>
      </c>
      <c r="N24" s="470">
        <f t="shared" si="9"/>
        <v>10000</v>
      </c>
      <c r="O24" s="471" t="b">
        <f t="shared" si="10"/>
        <v>0</v>
      </c>
      <c r="P24" s="467">
        <f t="shared" si="11"/>
        <v>2</v>
      </c>
      <c r="Q24" s="467">
        <f t="shared" si="12"/>
        <v>8</v>
      </c>
      <c r="R24" s="472">
        <f t="shared" si="13"/>
        <v>83.577794535145543</v>
      </c>
      <c r="S24" s="471">
        <f t="shared" si="14"/>
        <v>61.476380344159267</v>
      </c>
      <c r="T24" s="471">
        <f t="shared" si="15"/>
        <v>89.103148082892105</v>
      </c>
      <c r="U24" s="469">
        <f t="shared" si="16"/>
        <v>89.562518466313676</v>
      </c>
      <c r="V24" s="468" t="b">
        <f t="shared" si="17"/>
        <v>0</v>
      </c>
      <c r="W24" s="474">
        <f t="shared" si="18"/>
        <v>83.577794535145543</v>
      </c>
      <c r="X24" s="475">
        <f t="shared" si="19"/>
        <v>12</v>
      </c>
      <c r="Y24" s="475">
        <f t="shared" si="20"/>
        <v>41.428571428571423</v>
      </c>
      <c r="Z24" s="475" t="str">
        <f t="shared" si="21"/>
        <v/>
      </c>
      <c r="AA24" s="475">
        <f t="shared" si="22"/>
        <v>66.257792077216976</v>
      </c>
      <c r="AB24" s="493">
        <f t="shared" si="23"/>
        <v>42.806696311797019</v>
      </c>
      <c r="AC24" s="494">
        <f t="shared" si="24"/>
        <v>80.146064376521508</v>
      </c>
      <c r="AD24" s="473">
        <f t="shared" si="25"/>
        <v>19.7</v>
      </c>
      <c r="AE24" s="473">
        <f t="shared" si="26"/>
        <v>83.3</v>
      </c>
      <c r="AF24" s="473" t="str">
        <f t="shared" si="27"/>
        <v/>
      </c>
      <c r="AG24" s="473">
        <f t="shared" si="28"/>
        <v>85.2</v>
      </c>
      <c r="AH24" s="473">
        <f t="shared" si="29"/>
        <v>88.7</v>
      </c>
      <c r="AI24" s="473">
        <f t="shared" si="30"/>
        <v>94.1</v>
      </c>
      <c r="AJ24" s="478">
        <f>IF(VLOOKUP(TRUE,$V$2:$AY$206,COUNTA($V$1:AR$1),FALSE)="",AR24,IF(AR24="","",(AR24/VLOOKUP(TRUE,$V$2:$AY$206,COUNTA($V$1:AR$1),FALSE))*100))</f>
        <v>99.293315410614014</v>
      </c>
      <c r="AK24" s="473">
        <f>IF(VLOOKUP(TRUE,$V$2:$AY$206,COUNTA($V$1:AS$1),FALSE)="",AS24,IF(AS24="","",(AS24/VLOOKUP(TRUE,$V$2:$AY$206,COUNTA($V$1:AS$1),FALSE))*100))</f>
        <v>100</v>
      </c>
      <c r="AL24" s="473">
        <f>IF(VLOOKUP(TRUE,$V$2:$AY$206,COUNTA($V$1:AT$1),FALSE)="",AT24,IF(AT24="","",(AT24/VLOOKUP(TRUE,$V$2:$AY$206,COUNTA($V$1:AT$1),FALSE))*100))</f>
        <v>60</v>
      </c>
      <c r="AM24" s="473">
        <f>IF(VLOOKUP(TRUE,$V$2:$AY$206,COUNTA($V$1:AU$1),FALSE)="",AU24,IF(AU24="","",(AU24/VLOOKUP(TRUE,$V$2:$AY$206,COUNTA($V$1:AU$1),FALSE))*100))</f>
        <v>100</v>
      </c>
      <c r="AN24" s="473">
        <f>IF(VLOOKUP(TRUE,$V$2:$AY$206,COUNTA($V$1:AV$1),FALSE)="",AV24,IF(AV24="","",(AV24/VLOOKUP(TRUE,$V$2:$AY$206,COUNTA($V$1:AV$1),FALSE))*100))</f>
        <v>75</v>
      </c>
      <c r="AO24" s="473">
        <f>IF(VLOOKUP(TRUE,$V$2:$AY$206,COUNTA($V$1:AW$1),FALSE)="",AW24,IF(AW24="","",(AW24/VLOOKUP(TRUE,$V$2:$AY$206,COUNTA($V$1:AW$1),FALSE))*100))</f>
        <v>100</v>
      </c>
      <c r="AP24" s="473">
        <f>IF(VLOOKUP(TRUE,$V$2:$AY$206,COUNTA($V$1:AX$1),FALSE)="",AX24,IF(AX24="","",(AX24/VLOOKUP(TRUE,$V$2:$AY$206,COUNTA($V$1:AX$1),FALSE))*100))</f>
        <v>100</v>
      </c>
      <c r="AQ24" s="468">
        <f>IF(VLOOKUP(TRUE,$V$2:$AY$206,COUNTA($V$1:AY$1),FALSE)="",AY24,IF(AY24="","",(AY24/VLOOKUP(TRUE,$V$2:$AY$206,COUNTA($V$1:AY$1),FALSE))*100))</f>
        <v>78.531869252522796</v>
      </c>
      <c r="AR24" s="475">
        <f>IF(BS24="","",BS24*VLOOKUP("UQ",IndexCalc[],3,FALSE))</f>
        <v>99.293315410614014</v>
      </c>
      <c r="AS24" s="471">
        <f>IF(BT24="","",BT24*VLOOKUP("Fneg",IndexCalc[],3,FALSE))</f>
        <v>100</v>
      </c>
      <c r="AT24" s="471">
        <f>IF(BU24="","",BU24*VLOOKUP("ABS",IndexCalc[],3,FALSE))</f>
        <v>60</v>
      </c>
      <c r="AU24" s="471">
        <f>IF(BV24="","",BV24*VLOOKUP("Cnrs",IndexCalc[],3,FALSE))</f>
        <v>100</v>
      </c>
      <c r="AV24" s="471">
        <f>IF(BO24="","",BO24*VLOOKUP("HEC",IndexCalc[],3,FALSE))</f>
        <v>75</v>
      </c>
      <c r="AW24" s="471">
        <f>IF(BP24="","",BP24*VLOOKUP("Aeres",IndexCalc[],3,FALSE))</f>
        <v>100</v>
      </c>
      <c r="AX24" s="471">
        <f>IF(BQ24="","",BQ24*VLOOKUP("Abdc",IndexCalc[],3,FALSE))</f>
        <v>100</v>
      </c>
      <c r="AY24" s="480">
        <f>IF(BR24="","",BR24*VLOOKUP("Vhb",IndexCalc[],3,FALSE))</f>
        <v>78.531869252522796</v>
      </c>
      <c r="AZ24" s="481">
        <v>3.0000000000000001E-3</v>
      </c>
      <c r="BA24" s="473">
        <v>2.9</v>
      </c>
      <c r="BB24" s="466"/>
      <c r="BC24" s="481">
        <v>3.2949999999999999</v>
      </c>
      <c r="BD24" s="481">
        <v>3.2730000000000001</v>
      </c>
      <c r="BE24" s="482">
        <v>2.9630000000000001</v>
      </c>
      <c r="BF24" s="483" t="s">
        <v>134</v>
      </c>
      <c r="BG24" s="466" t="s">
        <v>127</v>
      </c>
      <c r="BH24" s="466" t="s">
        <v>139</v>
      </c>
      <c r="BI24" s="466"/>
      <c r="BJ24" s="484"/>
      <c r="BK24" s="483"/>
      <c r="BL24" s="466"/>
      <c r="BM24" s="466">
        <v>3</v>
      </c>
      <c r="BN24" s="466">
        <v>1</v>
      </c>
      <c r="BO24" s="485">
        <v>3</v>
      </c>
      <c r="BP24" s="486">
        <v>3</v>
      </c>
      <c r="BQ24" s="487">
        <v>4</v>
      </c>
      <c r="BR24" s="488">
        <v>4.7119121551513672</v>
      </c>
      <c r="BS24" s="488">
        <v>3.9717326164245605</v>
      </c>
      <c r="BT24" s="486">
        <v>4</v>
      </c>
      <c r="BU24" s="488">
        <v>3</v>
      </c>
      <c r="BV24" s="489">
        <v>4</v>
      </c>
    </row>
    <row r="25" spans="1:74" x14ac:dyDescent="0.25">
      <c r="A25" s="539" t="s">
        <v>1083</v>
      </c>
      <c r="B25" s="492" t="s">
        <v>1084</v>
      </c>
      <c r="C25" s="464" t="s">
        <v>149</v>
      </c>
      <c r="D25" s="529" t="s">
        <v>363</v>
      </c>
      <c r="E25" s="466">
        <f t="shared" si="0"/>
        <v>24</v>
      </c>
      <c r="F25" s="467">
        <f t="shared" si="1"/>
        <v>10</v>
      </c>
      <c r="G25" s="468">
        <f t="shared" si="2"/>
        <v>25.677947336862029</v>
      </c>
      <c r="H25" s="469" t="b">
        <f t="shared" si="3"/>
        <v>0</v>
      </c>
      <c r="I25" s="470">
        <f t="shared" si="4"/>
        <v>10000</v>
      </c>
      <c r="J25" s="470">
        <f t="shared" si="5"/>
        <v>10000</v>
      </c>
      <c r="K25" s="470">
        <f t="shared" si="6"/>
        <v>10000</v>
      </c>
      <c r="L25" s="470">
        <f t="shared" si="7"/>
        <v>10000</v>
      </c>
      <c r="M25" s="470">
        <f t="shared" si="8"/>
        <v>10000</v>
      </c>
      <c r="N25" s="470">
        <f t="shared" si="9"/>
        <v>10000</v>
      </c>
      <c r="O25" s="471" t="b">
        <f t="shared" si="10"/>
        <v>0</v>
      </c>
      <c r="P25" s="467">
        <f t="shared" si="11"/>
        <v>2</v>
      </c>
      <c r="Q25" s="467">
        <f t="shared" si="12"/>
        <v>8</v>
      </c>
      <c r="R25" s="472">
        <f t="shared" si="13"/>
        <v>83.544003915869226</v>
      </c>
      <c r="S25" s="471">
        <f t="shared" si="14"/>
        <v>37.055292090192538</v>
      </c>
      <c r="T25" s="471">
        <f t="shared" si="15"/>
        <v>95.166181872288391</v>
      </c>
      <c r="U25" s="469">
        <f t="shared" si="16"/>
        <v>91.42294549783071</v>
      </c>
      <c r="V25" s="468" t="b">
        <f t="shared" si="17"/>
        <v>0</v>
      </c>
      <c r="W25" s="474">
        <f t="shared" si="18"/>
        <v>83.544003915869226</v>
      </c>
      <c r="X25" s="475">
        <f t="shared" si="19"/>
        <v>96</v>
      </c>
      <c r="Y25" s="475">
        <f t="shared" si="20"/>
        <v>40</v>
      </c>
      <c r="Z25" s="475">
        <f t="shared" si="21"/>
        <v>78.181818181818187</v>
      </c>
      <c r="AA25" s="475">
        <f t="shared" si="22"/>
        <v>28.936255781218584</v>
      </c>
      <c r="AB25" s="493">
        <f t="shared" si="23"/>
        <v>33.83468480251112</v>
      </c>
      <c r="AC25" s="494">
        <f t="shared" si="24"/>
        <v>40.275899377873955</v>
      </c>
      <c r="AD25" s="473">
        <f t="shared" si="25"/>
        <v>90.600000000000009</v>
      </c>
      <c r="AE25" s="473">
        <f t="shared" si="26"/>
        <v>80.2</v>
      </c>
      <c r="AF25" s="473">
        <f t="shared" si="27"/>
        <v>77.8</v>
      </c>
      <c r="AG25" s="473">
        <f t="shared" si="28"/>
        <v>38.9</v>
      </c>
      <c r="AH25" s="473">
        <f t="shared" si="29"/>
        <v>83.8</v>
      </c>
      <c r="AI25" s="473">
        <f t="shared" si="30"/>
        <v>69.099999999999994</v>
      </c>
      <c r="AJ25" s="478">
        <f>IF(VLOOKUP(TRUE,$V$2:$AY$206,COUNTA($V$1:AR$1),FALSE)="",AR25,IF(AR25="","",(AR25/VLOOKUP(TRUE,$V$2:$AY$206,COUNTA($V$1:AR$1),FALSE))*100))</f>
        <v>98.510080575942993</v>
      </c>
      <c r="AK25" s="473">
        <f>IF(VLOOKUP(TRUE,$V$2:$AY$206,COUNTA($V$1:AS$1),FALSE)="",AS25,IF(AS25="","",(AS25/VLOOKUP(TRUE,$V$2:$AY$206,COUNTA($V$1:AS$1),FALSE))*100))</f>
        <v>100</v>
      </c>
      <c r="AL25" s="473">
        <f>IF(VLOOKUP(TRUE,$V$2:$AY$206,COUNTA($V$1:AT$1),FALSE)="",AT25,IF(AT25="","",(AT25/VLOOKUP(TRUE,$V$2:$AY$206,COUNTA($V$1:AT$1),FALSE))*100))</f>
        <v>80</v>
      </c>
      <c r="AM25" s="473">
        <f>IF(VLOOKUP(TRUE,$V$2:$AY$206,COUNTA($V$1:AU$1),FALSE)="",AU25,IF(AU25="","",(AU25/VLOOKUP(TRUE,$V$2:$AY$206,COUNTA($V$1:AU$1),FALSE))*100))</f>
        <v>100</v>
      </c>
      <c r="AN25" s="473">
        <f>IF(VLOOKUP(TRUE,$V$2:$AY$206,COUNTA($V$1:AV$1),FALSE)="",AV25,IF(AV25="","",(AV25/VLOOKUP(TRUE,$V$2:$AY$206,COUNTA($V$1:AV$1),FALSE))*100))</f>
        <v>100</v>
      </c>
      <c r="AO25" s="473">
        <f>IF(VLOOKUP(TRUE,$V$2:$AY$206,COUNTA($V$1:AW$1),FALSE)="",AW25,IF(AW25="","",(AW25/VLOOKUP(TRUE,$V$2:$AY$206,COUNTA($V$1:AW$1),FALSE))*100))</f>
        <v>100</v>
      </c>
      <c r="AP25" s="473">
        <f>IF(VLOOKUP(TRUE,$V$2:$AY$206,COUNTA($V$1:AX$1),FALSE)="",AX25,IF(AX25="","",(AX25/VLOOKUP(TRUE,$V$2:$AY$206,COUNTA($V$1:AX$1),FALSE))*100))</f>
        <v>100</v>
      </c>
      <c r="AQ25" s="468">
        <f>IF(VLOOKUP(TRUE,$V$2:$AY$206,COUNTA($V$1:AY$1),FALSE)="",AY25,IF(AY25="","",(AY25/VLOOKUP(TRUE,$V$2:$AY$206,COUNTA($V$1:AY$1),FALSE))*100))</f>
        <v>82.819374402364105</v>
      </c>
      <c r="AR25" s="475">
        <f>IF(BS25="","",BS25*VLOOKUP("UQ",IndexCalc[],3,FALSE))</f>
        <v>98.510080575942993</v>
      </c>
      <c r="AS25" s="471">
        <f>IF(BT25="","",BT25*VLOOKUP("Fneg",IndexCalc[],3,FALSE))</f>
        <v>100</v>
      </c>
      <c r="AT25" s="471">
        <f>IF(BU25="","",BU25*VLOOKUP("ABS",IndexCalc[],3,FALSE))</f>
        <v>80</v>
      </c>
      <c r="AU25" s="471">
        <f>IF(BV25="","",BV25*VLOOKUP("Cnrs",IndexCalc[],3,FALSE))</f>
        <v>100</v>
      </c>
      <c r="AV25" s="471">
        <f>IF(BO25="","",BO25*VLOOKUP("HEC",IndexCalc[],3,FALSE))</f>
        <v>100</v>
      </c>
      <c r="AW25" s="471">
        <f>IF(BP25="","",BP25*VLOOKUP("Aeres",IndexCalc[],3,FALSE))</f>
        <v>100</v>
      </c>
      <c r="AX25" s="471">
        <f>IF(BQ25="","",BQ25*VLOOKUP("Abdc",IndexCalc[],3,FALSE))</f>
        <v>100</v>
      </c>
      <c r="AY25" s="480">
        <f>IF(BR25="","",BR25*VLOOKUP("Vhb",IndexCalc[],3,FALSE))</f>
        <v>82.819374402364105</v>
      </c>
      <c r="AZ25" s="481">
        <v>2.4E-2</v>
      </c>
      <c r="BA25" s="473">
        <v>2.8</v>
      </c>
      <c r="BB25" s="534">
        <v>43</v>
      </c>
      <c r="BC25" s="481">
        <v>1.4390000000000001</v>
      </c>
      <c r="BD25" s="481">
        <v>2.5870000000000002</v>
      </c>
      <c r="BE25" s="482">
        <v>1.4890000000000001</v>
      </c>
      <c r="BF25" s="483" t="s">
        <v>127</v>
      </c>
      <c r="BG25" s="466" t="s">
        <v>127</v>
      </c>
      <c r="BH25" s="466" t="s">
        <v>139</v>
      </c>
      <c r="BI25" s="466"/>
      <c r="BJ25" s="484"/>
      <c r="BK25" s="483"/>
      <c r="BL25" s="466"/>
      <c r="BM25" s="466">
        <v>4</v>
      </c>
      <c r="BN25" s="466">
        <v>1</v>
      </c>
      <c r="BO25" s="485">
        <v>4</v>
      </c>
      <c r="BP25" s="486">
        <v>3</v>
      </c>
      <c r="BQ25" s="487">
        <v>4</v>
      </c>
      <c r="BR25" s="488">
        <v>4.9691624641418457</v>
      </c>
      <c r="BS25" s="488">
        <v>3.9404032230377197</v>
      </c>
      <c r="BT25" s="486">
        <v>4</v>
      </c>
      <c r="BU25" s="488">
        <v>4</v>
      </c>
      <c r="BV25" s="489">
        <v>4</v>
      </c>
    </row>
    <row r="26" spans="1:74" x14ac:dyDescent="0.25">
      <c r="A26" s="462" t="s">
        <v>93</v>
      </c>
      <c r="B26" s="492" t="s">
        <v>318</v>
      </c>
      <c r="C26" s="501" t="s">
        <v>205</v>
      </c>
      <c r="D26" s="529" t="s">
        <v>363</v>
      </c>
      <c r="E26" s="466">
        <f t="shared" si="0"/>
        <v>25</v>
      </c>
      <c r="F26" s="467">
        <f t="shared" si="1"/>
        <v>10</v>
      </c>
      <c r="G26" s="468">
        <f t="shared" si="2"/>
        <v>15.345554322329027</v>
      </c>
      <c r="H26" s="469" t="b">
        <f t="shared" si="3"/>
        <v>0</v>
      </c>
      <c r="I26" s="470">
        <f t="shared" si="4"/>
        <v>10000</v>
      </c>
      <c r="J26" s="470">
        <f t="shared" si="5"/>
        <v>10000</v>
      </c>
      <c r="K26" s="470">
        <f t="shared" si="6"/>
        <v>10000</v>
      </c>
      <c r="L26" s="470">
        <f t="shared" si="7"/>
        <v>10000</v>
      </c>
      <c r="M26" s="470">
        <f t="shared" si="8"/>
        <v>10000</v>
      </c>
      <c r="N26" s="470">
        <f t="shared" si="9"/>
        <v>10000</v>
      </c>
      <c r="O26" s="471" t="b">
        <f t="shared" si="10"/>
        <v>0</v>
      </c>
      <c r="P26" s="467">
        <f t="shared" si="11"/>
        <v>2</v>
      </c>
      <c r="Q26" s="467">
        <f t="shared" si="12"/>
        <v>8</v>
      </c>
      <c r="R26" s="472">
        <f t="shared" si="13"/>
        <v>83.200602790644638</v>
      </c>
      <c r="S26" s="471">
        <f t="shared" si="14"/>
        <v>77.229872847253475</v>
      </c>
      <c r="T26" s="471">
        <f t="shared" si="15"/>
        <v>84.693285276492432</v>
      </c>
      <c r="U26" s="469">
        <f t="shared" si="16"/>
        <v>86.564628221193942</v>
      </c>
      <c r="V26" s="468" t="b">
        <f t="shared" si="17"/>
        <v>0</v>
      </c>
      <c r="W26" s="474">
        <f t="shared" si="18"/>
        <v>83.200602790644638</v>
      </c>
      <c r="X26" s="475">
        <f t="shared" si="19"/>
        <v>55.999999999999993</v>
      </c>
      <c r="Y26" s="475">
        <f t="shared" si="20"/>
        <v>82.857142857142847</v>
      </c>
      <c r="Z26" s="475">
        <f t="shared" si="21"/>
        <v>94.545454545454547</v>
      </c>
      <c r="AA26" s="475">
        <f t="shared" si="22"/>
        <v>75.387090287552795</v>
      </c>
      <c r="AB26" s="493">
        <f t="shared" si="23"/>
        <v>76.288255296887257</v>
      </c>
      <c r="AC26" s="494">
        <f t="shared" si="24"/>
        <v>78.171490397619692</v>
      </c>
      <c r="AD26" s="473">
        <f t="shared" si="25"/>
        <v>77</v>
      </c>
      <c r="AE26" s="473">
        <f t="shared" si="26"/>
        <v>92.7</v>
      </c>
      <c r="AF26" s="473">
        <f t="shared" si="27"/>
        <v>84.2</v>
      </c>
      <c r="AG26" s="473">
        <f t="shared" si="28"/>
        <v>89.4</v>
      </c>
      <c r="AH26" s="473">
        <f t="shared" si="29"/>
        <v>95</v>
      </c>
      <c r="AI26" s="473">
        <f t="shared" si="30"/>
        <v>93.100000000000009</v>
      </c>
      <c r="AJ26" s="478">
        <f>IF(VLOOKUP(TRUE,$V$2:$AY$206,COUNTA($V$1:AR$1),FALSE)="",AR26,IF(AR26="","",(AR26/VLOOKUP(TRUE,$V$2:$AY$206,COUNTA($V$1:AR$1),FALSE))*100))</f>
        <v>99.993795156478882</v>
      </c>
      <c r="AK26" s="473">
        <f>IF(VLOOKUP(TRUE,$V$2:$AY$206,COUNTA($V$1:AS$1),FALSE)="",AS26,IF(AS26="","",(AS26/VLOOKUP(TRUE,$V$2:$AY$206,COUNTA($V$1:AS$1),FALSE))*100))</f>
        <v>100</v>
      </c>
      <c r="AL26" s="473">
        <f>IF(VLOOKUP(TRUE,$V$2:$AY$206,COUNTA($V$1:AT$1),FALSE)="",AT26,IF(AT26="","",(AT26/VLOOKUP(TRUE,$V$2:$AY$206,COUNTA($V$1:AT$1),FALSE))*100))</f>
        <v>60</v>
      </c>
      <c r="AM26" s="473">
        <f>IF(VLOOKUP(TRUE,$V$2:$AY$206,COUNTA($V$1:AU$1),FALSE)="",AU26,IF(AU26="","",(AU26/VLOOKUP(TRUE,$V$2:$AY$206,COUNTA($V$1:AU$1),FALSE))*100))</f>
        <v>75</v>
      </c>
      <c r="AN26" s="473">
        <f>IF(VLOOKUP(TRUE,$V$2:$AY$206,COUNTA($V$1:AV$1),FALSE)="",AV26,IF(AV26="","",(AV26/VLOOKUP(TRUE,$V$2:$AY$206,COUNTA($V$1:AV$1),FALSE))*100))</f>
        <v>75</v>
      </c>
      <c r="AO26" s="473">
        <f>IF(VLOOKUP(TRUE,$V$2:$AY$206,COUNTA($V$1:AW$1),FALSE)="",AW26,IF(AW26="","",(AW26/VLOOKUP(TRUE,$V$2:$AY$206,COUNTA($V$1:AW$1),FALSE))*100))</f>
        <v>100</v>
      </c>
      <c r="AP26" s="473">
        <f>IF(VLOOKUP(TRUE,$V$2:$AY$206,COUNTA($V$1:AX$1),FALSE)="",AX26,IF(AX26="","",(AX26/VLOOKUP(TRUE,$V$2:$AY$206,COUNTA($V$1:AX$1),FALSE))*100))</f>
        <v>100</v>
      </c>
      <c r="AQ26" s="468">
        <f>IF(VLOOKUP(TRUE,$V$2:$AY$206,COUNTA($V$1:AY$1),FALSE)="",AY26,IF(AY26="","",(AY26/VLOOKUP(TRUE,$V$2:$AY$206,COUNTA($V$1:AY$1),FALSE))*100))</f>
        <v>67.552487055460617</v>
      </c>
      <c r="AR26" s="475">
        <f>IF(BS26="","",BS26*VLOOKUP("UQ",IndexCalc[],3,FALSE))</f>
        <v>99.993795156478882</v>
      </c>
      <c r="AS26" s="471">
        <f>IF(BT26="","",BT26*VLOOKUP("Fneg",IndexCalc[],3,FALSE))</f>
        <v>100</v>
      </c>
      <c r="AT26" s="471">
        <f>IF(BU26="","",BU26*VLOOKUP("ABS",IndexCalc[],3,FALSE))</f>
        <v>60</v>
      </c>
      <c r="AU26" s="471">
        <f>IF(BV26="","",BV26*VLOOKUP("Cnrs",IndexCalc[],3,FALSE))</f>
        <v>75</v>
      </c>
      <c r="AV26" s="471">
        <f>IF(BO26="","",BO26*VLOOKUP("HEC",IndexCalc[],3,FALSE))</f>
        <v>75</v>
      </c>
      <c r="AW26" s="471">
        <f>IF(BP26="","",BP26*VLOOKUP("Aeres",IndexCalc[],3,FALSE))</f>
        <v>100</v>
      </c>
      <c r="AX26" s="471">
        <f>IF(BQ26="","",BQ26*VLOOKUP("Abdc",IndexCalc[],3,FALSE))</f>
        <v>100</v>
      </c>
      <c r="AY26" s="480">
        <f>IF(BR26="","",BR26*VLOOKUP("Vhb",IndexCalc[],3,FALSE))</f>
        <v>67.552487055460617</v>
      </c>
      <c r="AZ26" s="481">
        <v>1.4E-2</v>
      </c>
      <c r="BA26" s="473">
        <v>5.8</v>
      </c>
      <c r="BB26" s="466">
        <v>52</v>
      </c>
      <c r="BC26" s="481">
        <v>3.7490000000000001</v>
      </c>
      <c r="BD26" s="481">
        <v>5.8330000000000002</v>
      </c>
      <c r="BE26" s="482">
        <v>2.89</v>
      </c>
      <c r="BF26" s="483" t="s">
        <v>134</v>
      </c>
      <c r="BG26" s="466"/>
      <c r="BH26" s="466" t="s">
        <v>139</v>
      </c>
      <c r="BI26" s="466"/>
      <c r="BJ26" s="484"/>
      <c r="BK26" s="483"/>
      <c r="BL26" s="466"/>
      <c r="BM26" s="466">
        <v>3</v>
      </c>
      <c r="BN26" s="466">
        <v>2</v>
      </c>
      <c r="BO26" s="485">
        <v>3</v>
      </c>
      <c r="BP26" s="488">
        <v>3</v>
      </c>
      <c r="BQ26" s="487">
        <v>4</v>
      </c>
      <c r="BR26" s="488">
        <v>4.0531492233276367</v>
      </c>
      <c r="BS26" s="488">
        <v>3.9997518062591553</v>
      </c>
      <c r="BT26" s="258">
        <v>4</v>
      </c>
      <c r="BU26" s="488">
        <v>3</v>
      </c>
      <c r="BV26" s="489">
        <v>3</v>
      </c>
    </row>
    <row r="27" spans="1:74" x14ac:dyDescent="0.25">
      <c r="A27" s="496" t="s">
        <v>1340</v>
      </c>
      <c r="B27" s="492"/>
      <c r="C27" s="497" t="s">
        <v>1234</v>
      </c>
      <c r="D27" s="529" t="s">
        <v>363</v>
      </c>
      <c r="E27" s="466">
        <f t="shared" si="0"/>
        <v>26</v>
      </c>
      <c r="F27" s="467">
        <f t="shared" si="1"/>
        <v>10</v>
      </c>
      <c r="G27" s="480">
        <f t="shared" si="2"/>
        <v>18.05244937589049</v>
      </c>
      <c r="H27" s="469" t="b">
        <f t="shared" si="3"/>
        <v>0</v>
      </c>
      <c r="I27" s="470">
        <f t="shared" si="4"/>
        <v>10000</v>
      </c>
      <c r="J27" s="470">
        <f t="shared" si="5"/>
        <v>10000</v>
      </c>
      <c r="K27" s="470">
        <f t="shared" si="6"/>
        <v>10000</v>
      </c>
      <c r="L27" s="470">
        <f t="shared" si="7"/>
        <v>10000</v>
      </c>
      <c r="M27" s="470">
        <f t="shared" si="8"/>
        <v>10000</v>
      </c>
      <c r="N27" s="470">
        <f t="shared" si="9"/>
        <v>10000</v>
      </c>
      <c r="O27" s="471" t="b">
        <f t="shared" si="10"/>
        <v>0</v>
      </c>
      <c r="P27" s="467">
        <f t="shared" si="11"/>
        <v>2</v>
      </c>
      <c r="Q27" s="467">
        <f t="shared" si="12"/>
        <v>8</v>
      </c>
      <c r="R27" s="472">
        <f t="shared" si="13"/>
        <v>81.884360751375496</v>
      </c>
      <c r="S27" s="471">
        <f t="shared" si="14"/>
        <v>54.060964588646755</v>
      </c>
      <c r="T27" s="471">
        <f t="shared" si="15"/>
        <v>88.840209792057678</v>
      </c>
      <c r="U27" s="469">
        <f t="shared" si="16"/>
        <v>88.912167833646137</v>
      </c>
      <c r="V27" s="480" t="b">
        <f t="shared" si="17"/>
        <v>0</v>
      </c>
      <c r="W27" s="498">
        <f t="shared" si="18"/>
        <v>81.884360751375496</v>
      </c>
      <c r="X27" s="483" t="str">
        <f t="shared" si="19"/>
        <v/>
      </c>
      <c r="Y27" s="483" t="str">
        <f t="shared" si="20"/>
        <v/>
      </c>
      <c r="Z27" s="483" t="str">
        <f t="shared" si="21"/>
        <v/>
      </c>
      <c r="AA27" s="483" t="str">
        <f t="shared" si="22"/>
        <v/>
      </c>
      <c r="AB27" s="499">
        <f t="shared" si="23"/>
        <v>45.422443107507192</v>
      </c>
      <c r="AC27" s="500">
        <f t="shared" si="24"/>
        <v>62.699486069786317</v>
      </c>
      <c r="AD27" s="466" t="str">
        <f t="shared" si="25"/>
        <v/>
      </c>
      <c r="AE27" s="466" t="str">
        <f t="shared" si="26"/>
        <v/>
      </c>
      <c r="AF27" s="466" t="str">
        <f t="shared" si="27"/>
        <v/>
      </c>
      <c r="AG27" s="466" t="str">
        <f t="shared" si="28"/>
        <v/>
      </c>
      <c r="AH27" s="466">
        <f t="shared" si="29"/>
        <v>89.7</v>
      </c>
      <c r="AI27" s="466">
        <f t="shared" si="30"/>
        <v>88.7</v>
      </c>
      <c r="AJ27" s="483">
        <f>IF(VLOOKUP(TRUE,$V$2:$AY$206,COUNTA($V$1:AR$1),FALSE)="",AR27,IF(AR27="","",(AR27/VLOOKUP(TRUE,$V$2:$AY$206,COUNTA($V$1:AR$1),FALSE))*100))</f>
        <v>95.563894510269165</v>
      </c>
      <c r="AK27" s="466">
        <f>IF(VLOOKUP(TRUE,$V$2:$AY$206,COUNTA($V$1:AS$1),FALSE)="",AS27,IF(AS27="","",(AS27/VLOOKUP(TRUE,$V$2:$AY$206,COUNTA($V$1:AS$1),FALSE))*100))</f>
        <v>100</v>
      </c>
      <c r="AL27" s="466">
        <f>IF(VLOOKUP(TRUE,$V$2:$AY$206,COUNTA($V$1:AT$1),FALSE)="",AT27,IF(AT27="","",(AT27/VLOOKUP(TRUE,$V$2:$AY$206,COUNTA($V$1:AT$1),FALSE))*100))</f>
        <v>80</v>
      </c>
      <c r="AM27" s="466">
        <f>IF(VLOOKUP(TRUE,$V$2:$AY$206,COUNTA($V$1:AU$1),FALSE)="",AU27,IF(AU27="","",(AU27/VLOOKUP(TRUE,$V$2:$AY$206,COUNTA($V$1:AU$1),FALSE))*100))</f>
        <v>100</v>
      </c>
      <c r="AN27" s="466">
        <f>IF(VLOOKUP(TRUE,$V$2:$AY$206,COUNTA($V$1:AV$1),FALSE)="",AV27,IF(AV27="","",(AV27/VLOOKUP(TRUE,$V$2:$AY$206,COUNTA($V$1:AV$1),FALSE))*100))</f>
        <v>81.862711906433105</v>
      </c>
      <c r="AO27" s="466">
        <f>IF(VLOOKUP(TRUE,$V$2:$AY$206,COUNTA($V$1:AW$1),FALSE)="",AW27,IF(AW27="","",(AW27/VLOOKUP(TRUE,$V$2:$AY$206,COUNTA($V$1:AW$1),FALSE))*100))</f>
        <v>100</v>
      </c>
      <c r="AP27" s="466">
        <f>IF(VLOOKUP(TRUE,$V$2:$AY$206,COUNTA($V$1:AX$1),FALSE)="",AX27,IF(AX27="","",(AX27/VLOOKUP(TRUE,$V$2:$AY$206,COUNTA($V$1:AX$1),FALSE))*100))</f>
        <v>75</v>
      </c>
      <c r="AQ27" s="484">
        <f>IF(VLOOKUP(TRUE,$V$2:$AY$206,COUNTA($V$1:AY$1),FALSE)="",AY27,IF(AY27="","",(AY27/VLOOKUP(TRUE,$V$2:$AY$206,COUNTA($V$1:AY$1),FALSE))*100))</f>
        <v>78.295071919759124</v>
      </c>
      <c r="AR27" s="475">
        <f>IF(BS27="","",BS27*VLOOKUP("UQ",IndexCalc[],3,FALSE))</f>
        <v>95.563894510269165</v>
      </c>
      <c r="AS27" s="471">
        <f>IF(BT27="","",BT27*VLOOKUP("Fneg",IndexCalc[],3,FALSE))</f>
        <v>100</v>
      </c>
      <c r="AT27" s="471">
        <f>IF(BU27="","",BU27*VLOOKUP("ABS",IndexCalc[],3,FALSE))</f>
        <v>80</v>
      </c>
      <c r="AU27" s="471">
        <f>IF(BV27="","",BV27*VLOOKUP("Cnrs",IndexCalc[],3,FALSE))</f>
        <v>100</v>
      </c>
      <c r="AV27" s="471">
        <f>IF(BO27="","",BO27*VLOOKUP("HEC",IndexCalc[],3,FALSE))</f>
        <v>81.862711906433105</v>
      </c>
      <c r="AW27" s="471">
        <f>IF(BP27="","",BP27*VLOOKUP("Aeres",IndexCalc[],3,FALSE))</f>
        <v>100</v>
      </c>
      <c r="AX27" s="471">
        <f>IF(BQ27="","",BQ27*VLOOKUP("Abdc",IndexCalc[],3,FALSE))</f>
        <v>75</v>
      </c>
      <c r="AY27" s="480">
        <f>IF(BR27="","",BR27*VLOOKUP("Vhb",IndexCalc[],3,FALSE))</f>
        <v>78.295071919759124</v>
      </c>
      <c r="AZ27" s="466"/>
      <c r="BA27" s="466"/>
      <c r="BB27" s="466"/>
      <c r="BC27" s="466"/>
      <c r="BD27" s="466">
        <v>3.4729999999999999</v>
      </c>
      <c r="BE27" s="484">
        <v>2.3180000000000001</v>
      </c>
      <c r="BF27" s="483"/>
      <c r="BG27" s="466" t="s">
        <v>127</v>
      </c>
      <c r="BH27" s="466" t="s">
        <v>127</v>
      </c>
      <c r="BI27" s="466"/>
      <c r="BJ27" s="484"/>
      <c r="BK27" s="483"/>
      <c r="BL27" s="466"/>
      <c r="BM27" s="466">
        <v>4</v>
      </c>
      <c r="BN27" s="466">
        <v>1</v>
      </c>
      <c r="BO27" s="537">
        <v>3.2745084762573242</v>
      </c>
      <c r="BP27" s="486">
        <v>3</v>
      </c>
      <c r="BQ27" s="487">
        <v>3</v>
      </c>
      <c r="BR27" s="488">
        <v>4.6977043151855469</v>
      </c>
      <c r="BS27" s="488">
        <v>3.8225557804107666</v>
      </c>
      <c r="BT27" s="486">
        <v>4</v>
      </c>
      <c r="BU27" s="488">
        <v>4</v>
      </c>
      <c r="BV27" s="489">
        <v>4</v>
      </c>
    </row>
    <row r="28" spans="1:74" x14ac:dyDescent="0.25">
      <c r="A28" s="462" t="s">
        <v>57</v>
      </c>
      <c r="B28" s="492" t="s">
        <v>277</v>
      </c>
      <c r="C28" s="501" t="s">
        <v>167</v>
      </c>
      <c r="D28" s="529" t="s">
        <v>363</v>
      </c>
      <c r="E28" s="466">
        <f t="shared" si="0"/>
        <v>27</v>
      </c>
      <c r="F28" s="467">
        <f t="shared" si="1"/>
        <v>10</v>
      </c>
      <c r="G28" s="468">
        <f t="shared" si="2"/>
        <v>23.805929616669012</v>
      </c>
      <c r="H28" s="469" t="b">
        <f t="shared" si="3"/>
        <v>0</v>
      </c>
      <c r="I28" s="470">
        <f t="shared" si="4"/>
        <v>10000</v>
      </c>
      <c r="J28" s="470">
        <f t="shared" si="5"/>
        <v>10000</v>
      </c>
      <c r="K28" s="470">
        <f t="shared" si="6"/>
        <v>10000</v>
      </c>
      <c r="L28" s="470">
        <f t="shared" si="7"/>
        <v>10000</v>
      </c>
      <c r="M28" s="470">
        <f t="shared" si="8"/>
        <v>10000</v>
      </c>
      <c r="N28" s="470">
        <f t="shared" si="9"/>
        <v>10000</v>
      </c>
      <c r="O28" s="471" t="b">
        <f t="shared" si="10"/>
        <v>0</v>
      </c>
      <c r="P28" s="467">
        <f t="shared" si="11"/>
        <v>2</v>
      </c>
      <c r="Q28" s="467">
        <f t="shared" si="12"/>
        <v>8</v>
      </c>
      <c r="R28" s="472">
        <f t="shared" si="13"/>
        <v>81.739501140312939</v>
      </c>
      <c r="S28" s="471">
        <f t="shared" si="14"/>
        <v>41.029407092911931</v>
      </c>
      <c r="T28" s="471">
        <f t="shared" si="15"/>
        <v>91.917024652163192</v>
      </c>
      <c r="U28" s="469">
        <f t="shared" si="16"/>
        <v>89.653619721730564</v>
      </c>
      <c r="V28" s="468" t="b">
        <f t="shared" si="17"/>
        <v>0</v>
      </c>
      <c r="W28" s="474">
        <f t="shared" si="18"/>
        <v>81.739501140312939</v>
      </c>
      <c r="X28" s="475">
        <f t="shared" si="19"/>
        <v>48</v>
      </c>
      <c r="Y28" s="475">
        <f t="shared" si="20"/>
        <v>50</v>
      </c>
      <c r="Z28" s="475">
        <f t="shared" si="21"/>
        <v>67.272727272727266</v>
      </c>
      <c r="AA28" s="475">
        <f t="shared" si="22"/>
        <v>62.980092499497289</v>
      </c>
      <c r="AB28" s="493">
        <f t="shared" si="23"/>
        <v>33.560031388961548</v>
      </c>
      <c r="AC28" s="494">
        <f t="shared" si="24"/>
        <v>48.498782796862315</v>
      </c>
      <c r="AD28" s="473">
        <f t="shared" si="25"/>
        <v>76</v>
      </c>
      <c r="AE28" s="473">
        <f t="shared" si="26"/>
        <v>86.4</v>
      </c>
      <c r="AF28" s="473">
        <f t="shared" si="27"/>
        <v>61</v>
      </c>
      <c r="AG28" s="473">
        <f t="shared" si="28"/>
        <v>82.1</v>
      </c>
      <c r="AH28" s="473">
        <f t="shared" si="29"/>
        <v>83.3</v>
      </c>
      <c r="AI28" s="473">
        <f t="shared" si="30"/>
        <v>77.900000000000006</v>
      </c>
      <c r="AJ28" s="478">
        <f>IF(VLOOKUP(TRUE,$V$2:$AY$206,COUNTA($V$1:AR$1),FALSE)="",AR28,IF(AR28="","",(AR28/VLOOKUP(TRUE,$V$2:$AY$206,COUNTA($V$1:AR$1),FALSE))*100))</f>
        <v>98.827815055847168</v>
      </c>
      <c r="AK28" s="473">
        <f>IF(VLOOKUP(TRUE,$V$2:$AY$206,COUNTA($V$1:AS$1),FALSE)="",AS28,IF(AS28="","",(AS28/VLOOKUP(TRUE,$V$2:$AY$206,COUNTA($V$1:AS$1),FALSE))*100))</f>
        <v>100</v>
      </c>
      <c r="AL28" s="473">
        <f>IF(VLOOKUP(TRUE,$V$2:$AY$206,COUNTA($V$1:AT$1),FALSE)="",AT28,IF(AT28="","",(AT28/VLOOKUP(TRUE,$V$2:$AY$206,COUNTA($V$1:AT$1),FALSE))*100))</f>
        <v>80</v>
      </c>
      <c r="AM28" s="473">
        <f>IF(VLOOKUP(TRUE,$V$2:$AY$206,COUNTA($V$1:AU$1),FALSE)="",AU28,IF(AU28="","",(AU28/VLOOKUP(TRUE,$V$2:$AY$206,COUNTA($V$1:AU$1),FALSE))*100))</f>
        <v>100</v>
      </c>
      <c r="AN28" s="473">
        <f>IF(VLOOKUP(TRUE,$V$2:$AY$206,COUNTA($V$1:AV$1),FALSE)="",AV28,IF(AV28="","",(AV28/VLOOKUP(TRUE,$V$2:$AY$206,COUNTA($V$1:AV$1),FALSE))*100))</f>
        <v>75</v>
      </c>
      <c r="AO28" s="473">
        <f>IF(VLOOKUP(TRUE,$V$2:$AY$206,COUNTA($V$1:AW$1),FALSE)="",AW28,IF(AW28="","",(AW28/VLOOKUP(TRUE,$V$2:$AY$206,COUNTA($V$1:AW$1),FALSE))*100))</f>
        <v>100</v>
      </c>
      <c r="AP28" s="473">
        <f>IF(VLOOKUP(TRUE,$V$2:$AY$206,COUNTA($V$1:AX$1),FALSE)="",AX28,IF(AX28="","",(AX28/VLOOKUP(TRUE,$V$2:$AY$206,COUNTA($V$1:AX$1),FALSE))*100))</f>
        <v>100</v>
      </c>
      <c r="AQ28" s="468">
        <f>IF(VLOOKUP(TRUE,$V$2:$AY$206,COUNTA($V$1:AY$1),FALSE)="",AY28,IF(AY28="","",(AY28/VLOOKUP(TRUE,$V$2:$AY$206,COUNTA($V$1:AY$1),FALSE))*100))</f>
        <v>81.508382161458343</v>
      </c>
      <c r="AR28" s="475">
        <f>IF(BS28="","",BS28*VLOOKUP("UQ",IndexCalc[],3,FALSE))</f>
        <v>98.827815055847168</v>
      </c>
      <c r="AS28" s="471">
        <f>IF(BT28="","",BT28*VLOOKUP("Fneg",IndexCalc[],3,FALSE))</f>
        <v>100</v>
      </c>
      <c r="AT28" s="471">
        <f>IF(BU28="","",BU28*VLOOKUP("ABS",IndexCalc[],3,FALSE))</f>
        <v>80</v>
      </c>
      <c r="AU28" s="471">
        <f>IF(BV28="","",BV28*VLOOKUP("Cnrs",IndexCalc[],3,FALSE))</f>
        <v>100</v>
      </c>
      <c r="AV28" s="471">
        <f>IF(BO28="","",BO28*VLOOKUP("HEC",IndexCalc[],3,FALSE))</f>
        <v>75</v>
      </c>
      <c r="AW28" s="471">
        <f>IF(BP28="","",BP28*VLOOKUP("Aeres",IndexCalc[],3,FALSE))</f>
        <v>100</v>
      </c>
      <c r="AX28" s="471">
        <f>IF(BQ28="","",BQ28*VLOOKUP("Abdc",IndexCalc[],3,FALSE))</f>
        <v>100</v>
      </c>
      <c r="AY28" s="480">
        <f>IF(BR28="","",BR28*VLOOKUP("Vhb",IndexCalc[],3,FALSE))</f>
        <v>81.508382161458343</v>
      </c>
      <c r="AZ28" s="481">
        <v>1.2E-2</v>
      </c>
      <c r="BA28" s="473">
        <v>3.5</v>
      </c>
      <c r="BB28" s="466">
        <v>37</v>
      </c>
      <c r="BC28" s="481">
        <v>3.1320000000000001</v>
      </c>
      <c r="BD28" s="481">
        <v>2.5659999999999998</v>
      </c>
      <c r="BE28" s="482">
        <v>1.7929999999999999</v>
      </c>
      <c r="BF28" s="483" t="s">
        <v>134</v>
      </c>
      <c r="BG28" s="466" t="s">
        <v>127</v>
      </c>
      <c r="BH28" s="466" t="s">
        <v>139</v>
      </c>
      <c r="BI28" s="466"/>
      <c r="BJ28" s="484" t="s">
        <v>278</v>
      </c>
      <c r="BK28" s="483"/>
      <c r="BL28" s="466"/>
      <c r="BM28" s="466">
        <v>4</v>
      </c>
      <c r="BN28" s="466">
        <v>1</v>
      </c>
      <c r="BO28" s="485">
        <v>3</v>
      </c>
      <c r="BP28" s="486">
        <v>3</v>
      </c>
      <c r="BQ28" s="487">
        <v>4</v>
      </c>
      <c r="BR28" s="488">
        <v>4.8905029296875</v>
      </c>
      <c r="BS28" s="488">
        <v>3.9531126022338867</v>
      </c>
      <c r="BT28" s="486">
        <v>4</v>
      </c>
      <c r="BU28" s="488">
        <v>4</v>
      </c>
      <c r="BV28" s="489">
        <v>4</v>
      </c>
    </row>
    <row r="29" spans="1:74" x14ac:dyDescent="0.25">
      <c r="A29" s="462" t="s">
        <v>47</v>
      </c>
      <c r="B29" s="492" t="s">
        <v>256</v>
      </c>
      <c r="C29" s="464" t="s">
        <v>157</v>
      </c>
      <c r="D29" s="529" t="s">
        <v>363</v>
      </c>
      <c r="E29" s="466">
        <f t="shared" si="0"/>
        <v>28</v>
      </c>
      <c r="F29" s="467">
        <f t="shared" si="1"/>
        <v>10</v>
      </c>
      <c r="G29" s="468">
        <f t="shared" si="2"/>
        <v>26.623847285886587</v>
      </c>
      <c r="H29" s="469" t="b">
        <f t="shared" si="3"/>
        <v>0</v>
      </c>
      <c r="I29" s="470">
        <f t="shared" si="4"/>
        <v>10000</v>
      </c>
      <c r="J29" s="470">
        <f t="shared" si="5"/>
        <v>10000</v>
      </c>
      <c r="K29" s="470">
        <f t="shared" si="6"/>
        <v>10000</v>
      </c>
      <c r="L29" s="470">
        <f t="shared" si="7"/>
        <v>10000</v>
      </c>
      <c r="M29" s="470">
        <f t="shared" si="8"/>
        <v>10000</v>
      </c>
      <c r="N29" s="470">
        <f t="shared" si="9"/>
        <v>10000</v>
      </c>
      <c r="O29" s="471" t="b">
        <f t="shared" si="10"/>
        <v>0</v>
      </c>
      <c r="P29" s="467">
        <f t="shared" si="11"/>
        <v>2</v>
      </c>
      <c r="Q29" s="467">
        <f t="shared" si="12"/>
        <v>8</v>
      </c>
      <c r="R29" s="472">
        <f t="shared" si="13"/>
        <v>81.731491349022249</v>
      </c>
      <c r="S29" s="471">
        <f t="shared" si="14"/>
        <v>36.516368299129923</v>
      </c>
      <c r="T29" s="471">
        <f t="shared" si="15"/>
        <v>93.035272111495331</v>
      </c>
      <c r="U29" s="469">
        <f t="shared" si="16"/>
        <v>89.718217689196265</v>
      </c>
      <c r="V29" s="468" t="b">
        <f t="shared" si="17"/>
        <v>0</v>
      </c>
      <c r="W29" s="474">
        <f t="shared" si="18"/>
        <v>81.731491349022249</v>
      </c>
      <c r="X29" s="475">
        <f t="shared" si="19"/>
        <v>40</v>
      </c>
      <c r="Y29" s="475">
        <f t="shared" si="20"/>
        <v>35.714285714285715</v>
      </c>
      <c r="Z29" s="475">
        <f t="shared" si="21"/>
        <v>58.18181818181818</v>
      </c>
      <c r="AA29" s="475">
        <f t="shared" si="22"/>
        <v>32.455258395334816</v>
      </c>
      <c r="AB29" s="493">
        <f t="shared" si="23"/>
        <v>28.158514255820037</v>
      </c>
      <c r="AC29" s="494">
        <f t="shared" si="24"/>
        <v>44.874222342439815</v>
      </c>
      <c r="AD29" s="473">
        <f t="shared" si="25"/>
        <v>69.699999999999989</v>
      </c>
      <c r="AE29" s="473">
        <f t="shared" si="26"/>
        <v>77</v>
      </c>
      <c r="AF29" s="473">
        <f t="shared" si="27"/>
        <v>50.5</v>
      </c>
      <c r="AG29" s="473">
        <f t="shared" si="28"/>
        <v>51.5</v>
      </c>
      <c r="AH29" s="473">
        <f t="shared" si="29"/>
        <v>78.400000000000006</v>
      </c>
      <c r="AI29" s="473">
        <f t="shared" si="30"/>
        <v>74.5</v>
      </c>
      <c r="AJ29" s="478">
        <f>IF(VLOOKUP(TRUE,$V$2:$AY$206,COUNTA($V$1:AR$1),FALSE)="",AR29,IF(AR29="","",(AR29/VLOOKUP(TRUE,$V$2:$AY$206,COUNTA($V$1:AR$1),FALSE))*100))</f>
        <v>97.615522146224976</v>
      </c>
      <c r="AK29" s="473">
        <f>IF(VLOOKUP(TRUE,$V$2:$AY$206,COUNTA($V$1:AS$1),FALSE)="",AS29,IF(AS29="","",(AS29/VLOOKUP(TRUE,$V$2:$AY$206,COUNTA($V$1:AS$1),FALSE))*100))</f>
        <v>99.999988079071045</v>
      </c>
      <c r="AL29" s="473">
        <f>IF(VLOOKUP(TRUE,$V$2:$AY$206,COUNTA($V$1:AT$1),FALSE)="",AT29,IF(AT29="","",(AT29/VLOOKUP(TRUE,$V$2:$AY$206,COUNTA($V$1:AT$1),FALSE))*100))</f>
        <v>80</v>
      </c>
      <c r="AM29" s="473">
        <f>IF(VLOOKUP(TRUE,$V$2:$AY$206,COUNTA($V$1:AU$1),FALSE)="",AU29,IF(AU29="","",(AU29/VLOOKUP(TRUE,$V$2:$AY$206,COUNTA($V$1:AU$1),FALSE))*100))</f>
        <v>100</v>
      </c>
      <c r="AN29" s="473">
        <f>IF(VLOOKUP(TRUE,$V$2:$AY$206,COUNTA($V$1:AV$1),FALSE)="",AV29,IF(AV29="","",(AV29/VLOOKUP(TRUE,$V$2:$AY$206,COUNTA($V$1:AV$1),FALSE))*100))</f>
        <v>100</v>
      </c>
      <c r="AO29" s="473">
        <f>IF(VLOOKUP(TRUE,$V$2:$AY$206,COUNTA($V$1:AW$1),FALSE)="",AW29,IF(AW29="","",(AW29/VLOOKUP(TRUE,$V$2:$AY$206,COUNTA($V$1:AW$1),FALSE))*100))</f>
        <v>100</v>
      </c>
      <c r="AP29" s="473">
        <f>IF(VLOOKUP(TRUE,$V$2:$AY$206,COUNTA($V$1:AX$1),FALSE)="",AX29,IF(AX29="","",(AX29/VLOOKUP(TRUE,$V$2:$AY$206,COUNTA($V$1:AX$1),FALSE))*100))</f>
        <v>100</v>
      </c>
      <c r="AQ29" s="468">
        <f>IF(VLOOKUP(TRUE,$V$2:$AY$206,COUNTA($V$1:AY$1),FALSE)="",AY29,IF(AY29="","",(AY29/VLOOKUP(TRUE,$V$2:$AY$206,COUNTA($V$1:AY$1),FALSE))*100))</f>
        <v>66.666666666666671</v>
      </c>
      <c r="AR29" s="475">
        <f>IF(BS29="","",BS29*VLOOKUP("UQ",IndexCalc[],3,FALSE))</f>
        <v>97.615522146224976</v>
      </c>
      <c r="AS29" s="471">
        <f>IF(BT29="","",BT29*VLOOKUP("Fneg",IndexCalc[],3,FALSE))</f>
        <v>99.999988079071045</v>
      </c>
      <c r="AT29" s="471">
        <f>IF(BU29="","",BU29*VLOOKUP("ABS",IndexCalc[],3,FALSE))</f>
        <v>80</v>
      </c>
      <c r="AU29" s="471">
        <f>IF(BV29="","",BV29*VLOOKUP("Cnrs",IndexCalc[],3,FALSE))</f>
        <v>100</v>
      </c>
      <c r="AV29" s="471">
        <f>IF(BO29="","",BO29*VLOOKUP("HEC",IndexCalc[],3,FALSE))</f>
        <v>100</v>
      </c>
      <c r="AW29" s="471">
        <f>IF(BP29="","",BP29*VLOOKUP("Aeres",IndexCalc[],3,FALSE))</f>
        <v>100</v>
      </c>
      <c r="AX29" s="471">
        <f>IF(BQ29="","",BQ29*VLOOKUP("Abdc",IndexCalc[],3,FALSE))</f>
        <v>100</v>
      </c>
      <c r="AY29" s="480">
        <f>IF(BR29="","",BR29*VLOOKUP("Vhb",IndexCalc[],3,FALSE))</f>
        <v>66.666666666666671</v>
      </c>
      <c r="AZ29" s="481">
        <v>0.01</v>
      </c>
      <c r="BA29" s="473">
        <v>2.5</v>
      </c>
      <c r="BB29" s="466">
        <v>32</v>
      </c>
      <c r="BC29" s="481">
        <v>1.6140000000000001</v>
      </c>
      <c r="BD29" s="481">
        <v>2.153</v>
      </c>
      <c r="BE29" s="482">
        <v>1.659</v>
      </c>
      <c r="BF29" s="483" t="s">
        <v>127</v>
      </c>
      <c r="BG29" s="466" t="s">
        <v>127</v>
      </c>
      <c r="BH29" s="466" t="s">
        <v>139</v>
      </c>
      <c r="BI29" s="466" t="s">
        <v>133</v>
      </c>
      <c r="BJ29" s="484"/>
      <c r="BK29" s="483"/>
      <c r="BL29" s="466"/>
      <c r="BM29" s="466">
        <v>4</v>
      </c>
      <c r="BN29" s="466">
        <v>1</v>
      </c>
      <c r="BO29" s="485">
        <v>4</v>
      </c>
      <c r="BP29" s="486">
        <v>3</v>
      </c>
      <c r="BQ29" s="487">
        <v>4</v>
      </c>
      <c r="BR29" s="486">
        <v>4</v>
      </c>
      <c r="BS29" s="488">
        <v>3.904620885848999</v>
      </c>
      <c r="BT29" s="486">
        <v>3.9999995231628418</v>
      </c>
      <c r="BU29" s="488">
        <v>4</v>
      </c>
      <c r="BV29" s="489">
        <v>4</v>
      </c>
    </row>
    <row r="30" spans="1:74" x14ac:dyDescent="0.25">
      <c r="A30" s="462" t="s">
        <v>46</v>
      </c>
      <c r="B30" s="492" t="s">
        <v>255</v>
      </c>
      <c r="C30" s="464" t="s">
        <v>156</v>
      </c>
      <c r="D30" s="529" t="s">
        <v>363</v>
      </c>
      <c r="E30" s="466">
        <f t="shared" si="0"/>
        <v>29</v>
      </c>
      <c r="F30" s="467">
        <f t="shared" si="1"/>
        <v>10</v>
      </c>
      <c r="G30" s="468">
        <f t="shared" si="2"/>
        <v>26.429665264945957</v>
      </c>
      <c r="H30" s="469" t="b">
        <f t="shared" si="3"/>
        <v>0</v>
      </c>
      <c r="I30" s="470">
        <f t="shared" si="4"/>
        <v>10000</v>
      </c>
      <c r="J30" s="470">
        <f t="shared" si="5"/>
        <v>10000</v>
      </c>
      <c r="K30" s="470">
        <f t="shared" si="6"/>
        <v>10000</v>
      </c>
      <c r="L30" s="470">
        <f t="shared" si="7"/>
        <v>10000</v>
      </c>
      <c r="M30" s="470">
        <f t="shared" si="8"/>
        <v>10000</v>
      </c>
      <c r="N30" s="470">
        <f t="shared" si="9"/>
        <v>10000</v>
      </c>
      <c r="O30" s="471" t="b">
        <f t="shared" si="10"/>
        <v>0</v>
      </c>
      <c r="P30" s="467">
        <f t="shared" si="11"/>
        <v>2</v>
      </c>
      <c r="Q30" s="467">
        <f t="shared" si="12"/>
        <v>8</v>
      </c>
      <c r="R30" s="472">
        <f t="shared" si="13"/>
        <v>81.382803975700867</v>
      </c>
      <c r="S30" s="471">
        <f t="shared" si="14"/>
        <v>37.911031142669565</v>
      </c>
      <c r="T30" s="471">
        <f t="shared" si="15"/>
        <v>92.250747183958694</v>
      </c>
      <c r="U30" s="469">
        <f t="shared" si="16"/>
        <v>89.470597747166963</v>
      </c>
      <c r="V30" s="468" t="b">
        <f t="shared" si="17"/>
        <v>0</v>
      </c>
      <c r="W30" s="474">
        <f t="shared" si="18"/>
        <v>81.382803975700867</v>
      </c>
      <c r="X30" s="475">
        <f t="shared" si="19"/>
        <v>92</v>
      </c>
      <c r="Y30" s="475">
        <f t="shared" si="20"/>
        <v>38.571428571428577</v>
      </c>
      <c r="Z30" s="475">
        <f t="shared" si="21"/>
        <v>100</v>
      </c>
      <c r="AA30" s="475">
        <f t="shared" si="22"/>
        <v>54.574703398351097</v>
      </c>
      <c r="AB30" s="493">
        <f t="shared" si="23"/>
        <v>29.649489929374834</v>
      </c>
      <c r="AC30" s="494">
        <f t="shared" si="24"/>
        <v>46.172572355964299</v>
      </c>
      <c r="AD30" s="473">
        <f t="shared" si="25"/>
        <v>88.5</v>
      </c>
      <c r="AE30" s="473">
        <f t="shared" si="26"/>
        <v>79.100000000000009</v>
      </c>
      <c r="AF30" s="473">
        <f t="shared" si="27"/>
        <v>88.4</v>
      </c>
      <c r="AG30" s="473">
        <f t="shared" si="28"/>
        <v>72.599999999999994</v>
      </c>
      <c r="AH30" s="473">
        <f t="shared" si="29"/>
        <v>80.300000000000011</v>
      </c>
      <c r="AI30" s="473">
        <f t="shared" si="30"/>
        <v>76.400000000000006</v>
      </c>
      <c r="AJ30" s="478">
        <f>IF(VLOOKUP(TRUE,$V$2:$AY$206,COUNTA($V$1:AR$1),FALSE)="",AR30,IF(AR30="","",(AR30/VLOOKUP(TRUE,$V$2:$AY$206,COUNTA($V$1:AR$1),FALSE))*100))</f>
        <v>94.672644138336182</v>
      </c>
      <c r="AK30" s="473">
        <f>IF(VLOOKUP(TRUE,$V$2:$AY$206,COUNTA($V$1:AS$1),FALSE)="",AS30,IF(AS30="","",(AS30/VLOOKUP(TRUE,$V$2:$AY$206,COUNTA($V$1:AS$1),FALSE))*100))</f>
        <v>100</v>
      </c>
      <c r="AL30" s="473">
        <f>IF(VLOOKUP(TRUE,$V$2:$AY$206,COUNTA($V$1:AT$1),FALSE)="",AT30,IF(AT30="","",(AT30/VLOOKUP(TRUE,$V$2:$AY$206,COUNTA($V$1:AT$1),FALSE))*100))</f>
        <v>60</v>
      </c>
      <c r="AM30" s="473">
        <f>IF(VLOOKUP(TRUE,$V$2:$AY$206,COUNTA($V$1:AU$1),FALSE)="",AU30,IF(AU30="","",(AU30/VLOOKUP(TRUE,$V$2:$AY$206,COUNTA($V$1:AU$1),FALSE))*100))</f>
        <v>100</v>
      </c>
      <c r="AN30" s="473">
        <f>IF(VLOOKUP(TRUE,$V$2:$AY$206,COUNTA($V$1:AV$1),FALSE)="",AV30,IF(AV30="","",(AV30/VLOOKUP(TRUE,$V$2:$AY$206,COUNTA($V$1:AV$1),FALSE))*100))</f>
        <v>100</v>
      </c>
      <c r="AO30" s="473">
        <f>IF(VLOOKUP(TRUE,$V$2:$AY$206,COUNTA($V$1:AW$1),FALSE)="",AW30,IF(AW30="","",(AW30/VLOOKUP(TRUE,$V$2:$AY$206,COUNTA($V$1:AW$1),FALSE))*100))</f>
        <v>100</v>
      </c>
      <c r="AP30" s="473">
        <f>IF(VLOOKUP(TRUE,$V$2:$AY$206,COUNTA($V$1:AX$1),FALSE)="",AX30,IF(AX30="","",(AX30/VLOOKUP(TRUE,$V$2:$AY$206,COUNTA($V$1:AX$1),FALSE))*100))</f>
        <v>100</v>
      </c>
      <c r="AQ30" s="468">
        <f>IF(VLOOKUP(TRUE,$V$2:$AY$206,COUNTA($V$1:AY$1),FALSE)="",AY30,IF(AY30="","",(AY30/VLOOKUP(TRUE,$V$2:$AY$206,COUNTA($V$1:AY$1),FALSE))*100))</f>
        <v>83.333333333333343</v>
      </c>
      <c r="AR30" s="475">
        <f>IF(BS30="","",BS30*VLOOKUP("UQ",IndexCalc[],3,FALSE))</f>
        <v>94.672644138336182</v>
      </c>
      <c r="AS30" s="471">
        <f>IF(BT30="","",BT30*VLOOKUP("Fneg",IndexCalc[],3,FALSE))</f>
        <v>100</v>
      </c>
      <c r="AT30" s="471">
        <f>IF(BU30="","",BU30*VLOOKUP("ABS",IndexCalc[],3,FALSE))</f>
        <v>60</v>
      </c>
      <c r="AU30" s="471">
        <f>IF(BV30="","",BV30*VLOOKUP("Cnrs",IndexCalc[],3,FALSE))</f>
        <v>100</v>
      </c>
      <c r="AV30" s="471">
        <f>IF(BO30="","",BO30*VLOOKUP("HEC",IndexCalc[],3,FALSE))</f>
        <v>100</v>
      </c>
      <c r="AW30" s="471">
        <f>IF(BP30="","",BP30*VLOOKUP("Aeres",IndexCalc[],3,FALSE))</f>
        <v>100</v>
      </c>
      <c r="AX30" s="471">
        <f>IF(BQ30="","",BQ30*VLOOKUP("Abdc",IndexCalc[],3,FALSE))</f>
        <v>100</v>
      </c>
      <c r="AY30" s="480">
        <f>IF(BR30="","",BR30*VLOOKUP("Vhb",IndexCalc[],3,FALSE))</f>
        <v>83.333333333333343</v>
      </c>
      <c r="AZ30" s="481">
        <v>2.3E-2</v>
      </c>
      <c r="BA30" s="473">
        <v>2.7</v>
      </c>
      <c r="BB30" s="466">
        <v>57</v>
      </c>
      <c r="BC30" s="481">
        <v>2.714</v>
      </c>
      <c r="BD30" s="481">
        <v>2.2669999999999999</v>
      </c>
      <c r="BE30" s="482">
        <v>1.7070000000000001</v>
      </c>
      <c r="BF30" s="483" t="s">
        <v>127</v>
      </c>
      <c r="BG30" s="466" t="s">
        <v>127</v>
      </c>
      <c r="BH30" s="466" t="s">
        <v>139</v>
      </c>
      <c r="BI30" s="466" t="s">
        <v>127</v>
      </c>
      <c r="BJ30" s="484"/>
      <c r="BK30" s="483"/>
      <c r="BL30" s="466"/>
      <c r="BM30" s="466">
        <v>3</v>
      </c>
      <c r="BN30" s="466">
        <v>1</v>
      </c>
      <c r="BO30" s="485">
        <v>4</v>
      </c>
      <c r="BP30" s="486">
        <v>3</v>
      </c>
      <c r="BQ30" s="487">
        <v>4</v>
      </c>
      <c r="BR30" s="486">
        <v>5</v>
      </c>
      <c r="BS30" s="488">
        <v>3.7869057655334473</v>
      </c>
      <c r="BT30" s="486">
        <v>4</v>
      </c>
      <c r="BU30" s="488">
        <v>3</v>
      </c>
      <c r="BV30" s="489">
        <v>4</v>
      </c>
    </row>
    <row r="31" spans="1:74" x14ac:dyDescent="0.25">
      <c r="A31" s="462" t="s">
        <v>66</v>
      </c>
      <c r="B31" s="492" t="s">
        <v>288</v>
      </c>
      <c r="C31" s="501" t="s">
        <v>177</v>
      </c>
      <c r="D31" s="529" t="s">
        <v>363</v>
      </c>
      <c r="E31" s="466">
        <f t="shared" si="0"/>
        <v>30</v>
      </c>
      <c r="F31" s="467">
        <f t="shared" si="1"/>
        <v>10</v>
      </c>
      <c r="G31" s="468">
        <f t="shared" si="2"/>
        <v>25.518735380289638</v>
      </c>
      <c r="H31" s="469" t="b">
        <f t="shared" si="3"/>
        <v>0</v>
      </c>
      <c r="I31" s="470">
        <f t="shared" si="4"/>
        <v>10000</v>
      </c>
      <c r="J31" s="470">
        <f t="shared" si="5"/>
        <v>10000</v>
      </c>
      <c r="K31" s="470">
        <f t="shared" si="6"/>
        <v>10000</v>
      </c>
      <c r="L31" s="470">
        <f t="shared" si="7"/>
        <v>10000</v>
      </c>
      <c r="M31" s="470">
        <f t="shared" si="8"/>
        <v>10000</v>
      </c>
      <c r="N31" s="470">
        <f t="shared" si="9"/>
        <v>10000</v>
      </c>
      <c r="O31" s="471" t="b">
        <f t="shared" si="10"/>
        <v>0</v>
      </c>
      <c r="P31" s="467">
        <f t="shared" si="11"/>
        <v>2</v>
      </c>
      <c r="Q31" s="467">
        <f t="shared" si="12"/>
        <v>8</v>
      </c>
      <c r="R31" s="472">
        <f t="shared" si="13"/>
        <v>81.162747044030411</v>
      </c>
      <c r="S31" s="471">
        <f t="shared" si="14"/>
        <v>42.480401886818754</v>
      </c>
      <c r="T31" s="471">
        <f t="shared" si="15"/>
        <v>90.833333333333329</v>
      </c>
      <c r="U31" s="469">
        <f t="shared" si="16"/>
        <v>88.986666666666665</v>
      </c>
      <c r="V31" s="468" t="b">
        <f t="shared" si="17"/>
        <v>0</v>
      </c>
      <c r="W31" s="474">
        <f t="shared" si="18"/>
        <v>81.162747044030411</v>
      </c>
      <c r="X31" s="475">
        <f t="shared" si="19"/>
        <v>35.999999999999993</v>
      </c>
      <c r="Y31" s="475">
        <f t="shared" si="20"/>
        <v>50</v>
      </c>
      <c r="Z31" s="475">
        <f t="shared" si="21"/>
        <v>72.727272727272734</v>
      </c>
      <c r="AA31" s="475">
        <f t="shared" si="22"/>
        <v>58.998592398954365</v>
      </c>
      <c r="AB31" s="493">
        <f t="shared" si="23"/>
        <v>36.110384514778971</v>
      </c>
      <c r="AC31" s="494">
        <f t="shared" si="24"/>
        <v>48.850419258858537</v>
      </c>
      <c r="AD31" s="473">
        <f t="shared" si="25"/>
        <v>65.600000000000009</v>
      </c>
      <c r="AE31" s="473">
        <f t="shared" si="26"/>
        <v>86.4</v>
      </c>
      <c r="AF31" s="473">
        <f t="shared" si="27"/>
        <v>70.5</v>
      </c>
      <c r="AG31" s="473">
        <f t="shared" si="28"/>
        <v>77.8</v>
      </c>
      <c r="AH31" s="473">
        <f t="shared" si="29"/>
        <v>84.3</v>
      </c>
      <c r="AI31" s="473">
        <f t="shared" si="30"/>
        <v>78.900000000000006</v>
      </c>
      <c r="AJ31" s="478">
        <f>IF(VLOOKUP(TRUE,$V$2:$AY$206,COUNTA($V$1:AR$1),FALSE)="",AR31,IF(AR31="","",(AR31/VLOOKUP(TRUE,$V$2:$AY$206,COUNTA($V$1:AR$1),FALSE))*100))</f>
        <v>100</v>
      </c>
      <c r="AK31" s="473">
        <f>IF(VLOOKUP(TRUE,$V$2:$AY$206,COUNTA($V$1:AS$1),FALSE)="",AS31,IF(AS31="","",(AS31/VLOOKUP(TRUE,$V$2:$AY$206,COUNTA($V$1:AS$1),FALSE))*100))</f>
        <v>100</v>
      </c>
      <c r="AL31" s="473">
        <f>IF(VLOOKUP(TRUE,$V$2:$AY$206,COUNTA($V$1:AT$1),FALSE)="",AT31,IF(AT31="","",(AT31/VLOOKUP(TRUE,$V$2:$AY$206,COUNTA($V$1:AT$1),FALSE))*100))</f>
        <v>60</v>
      </c>
      <c r="AM31" s="473">
        <f>IF(VLOOKUP(TRUE,$V$2:$AY$206,COUNTA($V$1:AU$1),FALSE)="",AU31,IF(AU31="","",(AU31/VLOOKUP(TRUE,$V$2:$AY$206,COUNTA($V$1:AU$1),FALSE))*100))</f>
        <v>100</v>
      </c>
      <c r="AN31" s="473">
        <f>IF(VLOOKUP(TRUE,$V$2:$AY$206,COUNTA($V$1:AV$1),FALSE)="",AV31,IF(AV31="","",(AV31/VLOOKUP(TRUE,$V$2:$AY$206,COUNTA($V$1:AV$1),FALSE))*100))</f>
        <v>100</v>
      </c>
      <c r="AO31" s="473">
        <f>IF(VLOOKUP(TRUE,$V$2:$AY$206,COUNTA($V$1:AW$1),FALSE)="",AW31,IF(AW31="","",(AW31/VLOOKUP(TRUE,$V$2:$AY$206,COUNTA($V$1:AW$1),FALSE))*100))</f>
        <v>100</v>
      </c>
      <c r="AP31" s="473">
        <f>IF(VLOOKUP(TRUE,$V$2:$AY$206,COUNTA($V$1:AX$1),FALSE)="",AX31,IF(AX31="","",(AX31/VLOOKUP(TRUE,$V$2:$AY$206,COUNTA($V$1:AX$1),FALSE))*100))</f>
        <v>100</v>
      </c>
      <c r="AQ31" s="468">
        <f>IF(VLOOKUP(TRUE,$V$2:$AY$206,COUNTA($V$1:AY$1),FALSE)="",AY31,IF(AY31="","",(AY31/VLOOKUP(TRUE,$V$2:$AY$206,COUNTA($V$1:AY$1),FALSE))*100))</f>
        <v>66.666666666666671</v>
      </c>
      <c r="AR31" s="475">
        <f>IF(BS31="","",BS31*VLOOKUP("UQ",IndexCalc[],3,FALSE))</f>
        <v>100</v>
      </c>
      <c r="AS31" s="471">
        <f>IF(BT31="","",BT31*VLOOKUP("Fneg",IndexCalc[],3,FALSE))</f>
        <v>100</v>
      </c>
      <c r="AT31" s="471">
        <f>IF(BU31="","",BU31*VLOOKUP("ABS",IndexCalc[],3,FALSE))</f>
        <v>60</v>
      </c>
      <c r="AU31" s="471">
        <f>IF(BV31="","",BV31*VLOOKUP("Cnrs",IndexCalc[],3,FALSE))</f>
        <v>100</v>
      </c>
      <c r="AV31" s="471">
        <f>IF(BO31="","",BO31*VLOOKUP("HEC",IndexCalc[],3,FALSE))</f>
        <v>100</v>
      </c>
      <c r="AW31" s="471">
        <f>IF(BP31="","",BP31*VLOOKUP("Aeres",IndexCalc[],3,FALSE))</f>
        <v>100</v>
      </c>
      <c r="AX31" s="471">
        <f>IF(BQ31="","",BQ31*VLOOKUP("Abdc",IndexCalc[],3,FALSE))</f>
        <v>100</v>
      </c>
      <c r="AY31" s="480">
        <f>IF(BR31="","",BR31*VLOOKUP("Vhb",IndexCalc[],3,FALSE))</f>
        <v>66.666666666666671</v>
      </c>
      <c r="AZ31" s="481">
        <v>8.9999999999999993E-3</v>
      </c>
      <c r="BA31" s="473">
        <v>3.5</v>
      </c>
      <c r="BB31" s="466">
        <v>40</v>
      </c>
      <c r="BC31" s="481">
        <v>2.9340000000000002</v>
      </c>
      <c r="BD31" s="481">
        <v>2.7610000000000001</v>
      </c>
      <c r="BE31" s="482">
        <v>1.806</v>
      </c>
      <c r="BF31" s="483" t="s">
        <v>127</v>
      </c>
      <c r="BG31" s="466" t="s">
        <v>127</v>
      </c>
      <c r="BH31" s="466" t="s">
        <v>139</v>
      </c>
      <c r="BI31" s="466" t="s">
        <v>133</v>
      </c>
      <c r="BJ31" s="484"/>
      <c r="BK31" s="483">
        <v>1</v>
      </c>
      <c r="BL31" s="466"/>
      <c r="BM31" s="466">
        <v>3</v>
      </c>
      <c r="BN31" s="466">
        <v>1</v>
      </c>
      <c r="BO31" s="485">
        <v>4</v>
      </c>
      <c r="BP31" s="486">
        <v>3</v>
      </c>
      <c r="BQ31" s="487">
        <v>4</v>
      </c>
      <c r="BR31" s="486">
        <v>4</v>
      </c>
      <c r="BS31" s="486">
        <v>4</v>
      </c>
      <c r="BT31" s="486">
        <v>4</v>
      </c>
      <c r="BU31" s="488">
        <v>3</v>
      </c>
      <c r="BV31" s="489">
        <v>4</v>
      </c>
    </row>
    <row r="32" spans="1:74" x14ac:dyDescent="0.25">
      <c r="A32" s="462" t="s">
        <v>50</v>
      </c>
      <c r="B32" s="492" t="s">
        <v>259</v>
      </c>
      <c r="C32" s="501" t="s">
        <v>160</v>
      </c>
      <c r="D32" s="529" t="s">
        <v>363</v>
      </c>
      <c r="E32" s="466">
        <f t="shared" si="0"/>
        <v>31</v>
      </c>
      <c r="F32" s="467">
        <f t="shared" si="1"/>
        <v>10</v>
      </c>
      <c r="G32" s="468">
        <f t="shared" si="2"/>
        <v>23.579969909897368</v>
      </c>
      <c r="H32" s="469" t="b">
        <f t="shared" si="3"/>
        <v>0</v>
      </c>
      <c r="I32" s="470">
        <f t="shared" si="4"/>
        <v>10000</v>
      </c>
      <c r="J32" s="470">
        <f t="shared" si="5"/>
        <v>10000</v>
      </c>
      <c r="K32" s="470">
        <f t="shared" si="6"/>
        <v>10000</v>
      </c>
      <c r="L32" s="470">
        <f t="shared" si="7"/>
        <v>10000</v>
      </c>
      <c r="M32" s="470">
        <f t="shared" si="8"/>
        <v>10000</v>
      </c>
      <c r="N32" s="470">
        <f t="shared" si="9"/>
        <v>10000</v>
      </c>
      <c r="O32" s="471" t="b">
        <f t="shared" si="10"/>
        <v>0</v>
      </c>
      <c r="P32" s="467">
        <f t="shared" si="11"/>
        <v>2</v>
      </c>
      <c r="Q32" s="467">
        <f t="shared" si="12"/>
        <v>8</v>
      </c>
      <c r="R32" s="472">
        <f t="shared" si="13"/>
        <v>80.820039846888577</v>
      </c>
      <c r="S32" s="471">
        <f t="shared" si="14"/>
        <v>45.526503415859665</v>
      </c>
      <c r="T32" s="471">
        <f t="shared" si="15"/>
        <v>89.643423954645797</v>
      </c>
      <c r="U32" s="469">
        <f t="shared" si="16"/>
        <v>88.614739163716635</v>
      </c>
      <c r="V32" s="468" t="b">
        <f t="shared" si="17"/>
        <v>0</v>
      </c>
      <c r="W32" s="474">
        <f t="shared" si="18"/>
        <v>80.820039846888577</v>
      </c>
      <c r="X32" s="475">
        <f t="shared" si="19"/>
        <v>60</v>
      </c>
      <c r="Y32" s="475">
        <f t="shared" si="20"/>
        <v>30</v>
      </c>
      <c r="Z32" s="475">
        <f t="shared" si="21"/>
        <v>81.818181818181827</v>
      </c>
      <c r="AA32" s="475">
        <f t="shared" si="22"/>
        <v>62.215966217574902</v>
      </c>
      <c r="AB32" s="493">
        <f t="shared" si="23"/>
        <v>29.976458278838606</v>
      </c>
      <c r="AC32" s="494">
        <f t="shared" si="24"/>
        <v>61.076548552880716</v>
      </c>
      <c r="AD32" s="473">
        <f t="shared" si="25"/>
        <v>78.100000000000009</v>
      </c>
      <c r="AE32" s="473">
        <f t="shared" si="26"/>
        <v>72.899999999999991</v>
      </c>
      <c r="AF32" s="473">
        <f t="shared" si="27"/>
        <v>78.900000000000006</v>
      </c>
      <c r="AG32" s="473">
        <f t="shared" si="28"/>
        <v>80</v>
      </c>
      <c r="AH32" s="473">
        <f t="shared" si="29"/>
        <v>80.800000000000011</v>
      </c>
      <c r="AI32" s="473">
        <f t="shared" si="30"/>
        <v>88.2</v>
      </c>
      <c r="AJ32" s="478">
        <f>IF(VLOOKUP(TRUE,$V$2:$AY$206,COUNTA($V$1:AR$1),FALSE)="",AR32,IF(AR32="","",(AR32/VLOOKUP(TRUE,$V$2:$AY$206,COUNTA($V$1:AR$1),FALSE))*100))</f>
        <v>91.591179370880127</v>
      </c>
      <c r="AK32" s="473">
        <f>IF(VLOOKUP(TRUE,$V$2:$AY$206,COUNTA($V$1:AS$1),FALSE)="",AS32,IF(AS32="","",(AS32/VLOOKUP(TRUE,$V$2:$AY$206,COUNTA($V$1:AS$1),FALSE))*100))</f>
        <v>100</v>
      </c>
      <c r="AL32" s="473">
        <f>IF(VLOOKUP(TRUE,$V$2:$AY$206,COUNTA($V$1:AT$1),FALSE)="",AT32,IF(AT32="","",(AT32/VLOOKUP(TRUE,$V$2:$AY$206,COUNTA($V$1:AT$1),FALSE))*100))</f>
        <v>60</v>
      </c>
      <c r="AM32" s="473">
        <f>IF(VLOOKUP(TRUE,$V$2:$AY$206,COUNTA($V$1:AU$1),FALSE)="",AU32,IF(AU32="","",(AU32/VLOOKUP(TRUE,$V$2:$AY$206,COUNTA($V$1:AU$1),FALSE))*100))</f>
        <v>100</v>
      </c>
      <c r="AN32" s="473">
        <f>IF(VLOOKUP(TRUE,$V$2:$AY$206,COUNTA($V$1:AV$1),FALSE)="",AV32,IF(AV32="","",(AV32/VLOOKUP(TRUE,$V$2:$AY$206,COUNTA($V$1:AV$1),FALSE))*100))</f>
        <v>82.222878932952881</v>
      </c>
      <c r="AO32" s="473">
        <f>IF(VLOOKUP(TRUE,$V$2:$AY$206,COUNTA($V$1:AW$1),FALSE)="",AW32,IF(AW32="","",(AW32/VLOOKUP(TRUE,$V$2:$AY$206,COUNTA($V$1:AW$1),FALSE))*100))</f>
        <v>100</v>
      </c>
      <c r="AP32" s="473">
        <f>IF(VLOOKUP(TRUE,$V$2:$AY$206,COUNTA($V$1:AX$1),FALSE)="",AX32,IF(AX32="","",(AX32/VLOOKUP(TRUE,$V$2:$AY$206,COUNTA($V$1:AX$1),FALSE))*100))</f>
        <v>100</v>
      </c>
      <c r="AQ32" s="468">
        <f>IF(VLOOKUP(TRUE,$V$2:$AY$206,COUNTA($V$1:AY$1),FALSE)="",AY32,IF(AY32="","",(AY32/VLOOKUP(TRUE,$V$2:$AY$206,COUNTA($V$1:AY$1),FALSE))*100))</f>
        <v>83.333333333333343</v>
      </c>
      <c r="AR32" s="475">
        <f>IF(BS32="","",BS32*VLOOKUP("UQ",IndexCalc[],3,FALSE))</f>
        <v>91.591179370880127</v>
      </c>
      <c r="AS32" s="471">
        <f>IF(BT32="","",BT32*VLOOKUP("Fneg",IndexCalc[],3,FALSE))</f>
        <v>100</v>
      </c>
      <c r="AT32" s="471">
        <f>IF(BU32="","",BU32*VLOOKUP("ABS",IndexCalc[],3,FALSE))</f>
        <v>60</v>
      </c>
      <c r="AU32" s="471">
        <f>IF(BV32="","",BV32*VLOOKUP("Cnrs",IndexCalc[],3,FALSE))</f>
        <v>100</v>
      </c>
      <c r="AV32" s="471">
        <f>IF(BO32="","",BO32*VLOOKUP("HEC",IndexCalc[],3,FALSE))</f>
        <v>82.222878932952881</v>
      </c>
      <c r="AW32" s="471">
        <f>IF(BP32="","",BP32*VLOOKUP("Aeres",IndexCalc[],3,FALSE))</f>
        <v>100</v>
      </c>
      <c r="AX32" s="471">
        <f>IF(BQ32="","",BQ32*VLOOKUP("Abdc",IndexCalc[],3,FALSE))</f>
        <v>100</v>
      </c>
      <c r="AY32" s="480">
        <f>IF(BR32="","",BR32*VLOOKUP("Vhb",IndexCalc[],3,FALSE))</f>
        <v>83.333333333333343</v>
      </c>
      <c r="AZ32" s="481">
        <v>1.4999999999999999E-2</v>
      </c>
      <c r="BA32" s="473">
        <v>2.1</v>
      </c>
      <c r="BB32" s="466">
        <v>45</v>
      </c>
      <c r="BC32" s="481">
        <v>3.0939999999999999</v>
      </c>
      <c r="BD32" s="481">
        <v>2.2919999999999998</v>
      </c>
      <c r="BE32" s="482">
        <v>2.258</v>
      </c>
      <c r="BF32" s="483"/>
      <c r="BG32" s="466" t="s">
        <v>127</v>
      </c>
      <c r="BH32" s="466" t="s">
        <v>139</v>
      </c>
      <c r="BI32" s="466" t="s">
        <v>127</v>
      </c>
      <c r="BJ32" s="484"/>
      <c r="BK32" s="483"/>
      <c r="BL32" s="466"/>
      <c r="BM32" s="466">
        <v>3</v>
      </c>
      <c r="BN32" s="466">
        <v>1</v>
      </c>
      <c r="BO32" s="537">
        <v>3.2889151573181152</v>
      </c>
      <c r="BP32" s="486">
        <v>3</v>
      </c>
      <c r="BQ32" s="487">
        <v>4</v>
      </c>
      <c r="BR32" s="486">
        <v>5</v>
      </c>
      <c r="BS32" s="488">
        <v>3.6636471748352051</v>
      </c>
      <c r="BT32" s="486">
        <v>4</v>
      </c>
      <c r="BU32" s="488">
        <v>3</v>
      </c>
      <c r="BV32" s="489">
        <v>4</v>
      </c>
    </row>
    <row r="33" spans="1:74" x14ac:dyDescent="0.25">
      <c r="A33" s="462" t="s">
        <v>60</v>
      </c>
      <c r="B33" s="492" t="s">
        <v>281</v>
      </c>
      <c r="C33" s="501" t="s">
        <v>170</v>
      </c>
      <c r="D33" s="529" t="s">
        <v>363</v>
      </c>
      <c r="E33" s="466">
        <f t="shared" si="0"/>
        <v>32</v>
      </c>
      <c r="F33" s="467">
        <f t="shared" si="1"/>
        <v>10</v>
      </c>
      <c r="G33" s="468">
        <f t="shared" si="2"/>
        <v>27.321700730202167</v>
      </c>
      <c r="H33" s="469" t="b">
        <f t="shared" si="3"/>
        <v>0</v>
      </c>
      <c r="I33" s="470">
        <f t="shared" si="4"/>
        <v>10000</v>
      </c>
      <c r="J33" s="470">
        <f t="shared" si="5"/>
        <v>10000</v>
      </c>
      <c r="K33" s="470">
        <f t="shared" si="6"/>
        <v>10000</v>
      </c>
      <c r="L33" s="470">
        <f t="shared" si="7"/>
        <v>10000</v>
      </c>
      <c r="M33" s="470">
        <f t="shared" si="8"/>
        <v>10000</v>
      </c>
      <c r="N33" s="470">
        <f t="shared" si="9"/>
        <v>10000</v>
      </c>
      <c r="O33" s="471" t="b">
        <f t="shared" si="10"/>
        <v>0</v>
      </c>
      <c r="P33" s="467">
        <f t="shared" si="11"/>
        <v>2</v>
      </c>
      <c r="Q33" s="467">
        <f t="shared" si="12"/>
        <v>8</v>
      </c>
      <c r="R33" s="472">
        <f t="shared" si="13"/>
        <v>80.235785399614116</v>
      </c>
      <c r="S33" s="471">
        <f t="shared" si="14"/>
        <v>32.012260331403866</v>
      </c>
      <c r="T33" s="471">
        <f t="shared" si="15"/>
        <v>92.291666666666671</v>
      </c>
      <c r="U33" s="469">
        <f t="shared" si="16"/>
        <v>87.753333333333345</v>
      </c>
      <c r="V33" s="468" t="b">
        <f t="shared" si="17"/>
        <v>0</v>
      </c>
      <c r="W33" s="474">
        <f t="shared" si="18"/>
        <v>80.235785399614116</v>
      </c>
      <c r="X33" s="475">
        <f t="shared" si="19"/>
        <v>40</v>
      </c>
      <c r="Y33" s="475">
        <f t="shared" si="20"/>
        <v>21.428571428571427</v>
      </c>
      <c r="Z33" s="475">
        <f t="shared" si="21"/>
        <v>74.545454545454547</v>
      </c>
      <c r="AA33" s="475">
        <f t="shared" si="22"/>
        <v>34.647094309270059</v>
      </c>
      <c r="AB33" s="493">
        <f t="shared" si="23"/>
        <v>25.80434213968088</v>
      </c>
      <c r="AC33" s="494">
        <f t="shared" si="24"/>
        <v>38.220178523126854</v>
      </c>
      <c r="AD33" s="473">
        <f t="shared" si="25"/>
        <v>69.699999999999989</v>
      </c>
      <c r="AE33" s="473">
        <f t="shared" si="26"/>
        <v>63.5</v>
      </c>
      <c r="AF33" s="473">
        <f t="shared" si="27"/>
        <v>72.599999999999994</v>
      </c>
      <c r="AG33" s="473">
        <f t="shared" si="28"/>
        <v>56.8</v>
      </c>
      <c r="AH33" s="473">
        <f t="shared" si="29"/>
        <v>75</v>
      </c>
      <c r="AI33" s="473">
        <f t="shared" si="30"/>
        <v>64.2</v>
      </c>
      <c r="AJ33" s="478">
        <f>IF(VLOOKUP(TRUE,$V$2:$AY$206,COUNTA($V$1:AR$1),FALSE)="",AR33,IF(AR33="","",(AR33/VLOOKUP(TRUE,$V$2:$AY$206,COUNTA($V$1:AR$1),FALSE))*100))</f>
        <v>100</v>
      </c>
      <c r="AK33" s="473">
        <f>IF(VLOOKUP(TRUE,$V$2:$AY$206,COUNTA($V$1:AS$1),FALSE)="",AS33,IF(AS33="","",(AS33/VLOOKUP(TRUE,$V$2:$AY$206,COUNTA($V$1:AS$1),FALSE))*100))</f>
        <v>100</v>
      </c>
      <c r="AL33" s="473">
        <f>IF(VLOOKUP(TRUE,$V$2:$AY$206,COUNTA($V$1:AT$1),FALSE)="",AT33,IF(AT33="","",(AT33/VLOOKUP(TRUE,$V$2:$AY$206,COUNTA($V$1:AT$1),FALSE))*100))</f>
        <v>80</v>
      </c>
      <c r="AM33" s="473">
        <f>IF(VLOOKUP(TRUE,$V$2:$AY$206,COUNTA($V$1:AU$1),FALSE)="",AU33,IF(AU33="","",(AU33/VLOOKUP(TRUE,$V$2:$AY$206,COUNTA($V$1:AU$1),FALSE))*100))</f>
        <v>100</v>
      </c>
      <c r="AN33" s="473">
        <f>IF(VLOOKUP(TRUE,$V$2:$AY$206,COUNTA($V$1:AV$1),FALSE)="",AV33,IF(AV33="","",(AV33/VLOOKUP(TRUE,$V$2:$AY$206,COUNTA($V$1:AV$1),FALSE))*100))</f>
        <v>75</v>
      </c>
      <c r="AO33" s="473">
        <f>IF(VLOOKUP(TRUE,$V$2:$AY$206,COUNTA($V$1:AW$1),FALSE)="",AW33,IF(AW33="","",(AW33/VLOOKUP(TRUE,$V$2:$AY$206,COUNTA($V$1:AW$1),FALSE))*100))</f>
        <v>100</v>
      </c>
      <c r="AP33" s="473">
        <f>IF(VLOOKUP(TRUE,$V$2:$AY$206,COUNTA($V$1:AX$1),FALSE)="",AX33,IF(AX33="","",(AX33/VLOOKUP(TRUE,$V$2:$AY$206,COUNTA($V$1:AX$1),FALSE))*100))</f>
        <v>100</v>
      </c>
      <c r="AQ33" s="468">
        <f>IF(VLOOKUP(TRUE,$V$2:$AY$206,COUNTA($V$1:AY$1),FALSE)="",AY33,IF(AY33="","",(AY33/VLOOKUP(TRUE,$V$2:$AY$206,COUNTA($V$1:AY$1),FALSE))*100))</f>
        <v>83.333333333333343</v>
      </c>
      <c r="AR33" s="475">
        <f>IF(BS33="","",BS33*VLOOKUP("UQ",IndexCalc[],3,FALSE))</f>
        <v>100</v>
      </c>
      <c r="AS33" s="471">
        <f>IF(BT33="","",BT33*VLOOKUP("Fneg",IndexCalc[],3,FALSE))</f>
        <v>100</v>
      </c>
      <c r="AT33" s="471">
        <f>IF(BU33="","",BU33*VLOOKUP("ABS",IndexCalc[],3,FALSE))</f>
        <v>80</v>
      </c>
      <c r="AU33" s="471">
        <f>IF(BV33="","",BV33*VLOOKUP("Cnrs",IndexCalc[],3,FALSE))</f>
        <v>100</v>
      </c>
      <c r="AV33" s="471">
        <f>IF(BO33="","",BO33*VLOOKUP("HEC",IndexCalc[],3,FALSE))</f>
        <v>75</v>
      </c>
      <c r="AW33" s="471">
        <f>IF(BP33="","",BP33*VLOOKUP("Aeres",IndexCalc[],3,FALSE))</f>
        <v>100</v>
      </c>
      <c r="AX33" s="471">
        <f>IF(BQ33="","",BQ33*VLOOKUP("Abdc",IndexCalc[],3,FALSE))</f>
        <v>100</v>
      </c>
      <c r="AY33" s="480">
        <f>IF(BR33="","",BR33*VLOOKUP("Vhb",IndexCalc[],3,FALSE))</f>
        <v>83.333333333333343</v>
      </c>
      <c r="AZ33" s="481">
        <v>0.01</v>
      </c>
      <c r="BA33" s="473">
        <v>1.5</v>
      </c>
      <c r="BB33" s="466">
        <v>41</v>
      </c>
      <c r="BC33" s="481">
        <v>1.7230000000000001</v>
      </c>
      <c r="BD33" s="481">
        <v>1.9730000000000001</v>
      </c>
      <c r="BE33" s="482">
        <v>1.413</v>
      </c>
      <c r="BF33" s="483" t="s">
        <v>134</v>
      </c>
      <c r="BG33" s="466" t="s">
        <v>127</v>
      </c>
      <c r="BH33" s="466" t="s">
        <v>139</v>
      </c>
      <c r="BI33" s="466" t="s">
        <v>127</v>
      </c>
      <c r="BJ33" s="484" t="s">
        <v>278</v>
      </c>
      <c r="BK33" s="483">
        <v>1</v>
      </c>
      <c r="BL33" s="466"/>
      <c r="BM33" s="466">
        <v>4</v>
      </c>
      <c r="BN33" s="466">
        <v>1</v>
      </c>
      <c r="BO33" s="485">
        <v>3</v>
      </c>
      <c r="BP33" s="486">
        <v>3</v>
      </c>
      <c r="BQ33" s="487">
        <v>4</v>
      </c>
      <c r="BR33" s="486">
        <v>5</v>
      </c>
      <c r="BS33" s="486">
        <v>4</v>
      </c>
      <c r="BT33" s="486">
        <v>4</v>
      </c>
      <c r="BU33" s="488">
        <v>4</v>
      </c>
      <c r="BV33" s="489">
        <v>4</v>
      </c>
    </row>
    <row r="34" spans="1:74" x14ac:dyDescent="0.25">
      <c r="A34" s="462" t="s">
        <v>63</v>
      </c>
      <c r="B34" s="492" t="s">
        <v>285</v>
      </c>
      <c r="C34" s="501" t="s">
        <v>174</v>
      </c>
      <c r="D34" s="529" t="s">
        <v>363</v>
      </c>
      <c r="E34" s="466">
        <f t="shared" si="0"/>
        <v>33</v>
      </c>
      <c r="F34" s="467">
        <f t="shared" si="1"/>
        <v>10</v>
      </c>
      <c r="G34" s="468">
        <f t="shared" si="2"/>
        <v>26.477091333139434</v>
      </c>
      <c r="H34" s="469" t="b">
        <f t="shared" si="3"/>
        <v>0</v>
      </c>
      <c r="I34" s="470">
        <f t="shared" si="4"/>
        <v>10000</v>
      </c>
      <c r="J34" s="470">
        <f t="shared" si="5"/>
        <v>10000</v>
      </c>
      <c r="K34" s="470">
        <f t="shared" si="6"/>
        <v>10000</v>
      </c>
      <c r="L34" s="470">
        <f t="shared" si="7"/>
        <v>10000</v>
      </c>
      <c r="M34" s="470">
        <f t="shared" si="8"/>
        <v>10000</v>
      </c>
      <c r="N34" s="470">
        <f t="shared" si="9"/>
        <v>10000</v>
      </c>
      <c r="O34" s="471" t="b">
        <f t="shared" si="10"/>
        <v>0</v>
      </c>
      <c r="P34" s="467">
        <f t="shared" si="11"/>
        <v>2</v>
      </c>
      <c r="Q34" s="467">
        <f t="shared" si="12"/>
        <v>8</v>
      </c>
      <c r="R34" s="472">
        <f t="shared" si="13"/>
        <v>80.1358855310488</v>
      </c>
      <c r="S34" s="471">
        <f t="shared" si="14"/>
        <v>33.539797734920342</v>
      </c>
      <c r="T34" s="471">
        <f t="shared" si="15"/>
        <v>91.784907480080918</v>
      </c>
      <c r="U34" s="469">
        <f t="shared" si="16"/>
        <v>87.737925984064731</v>
      </c>
      <c r="V34" s="468" t="b">
        <f t="shared" si="17"/>
        <v>0</v>
      </c>
      <c r="W34" s="474">
        <f t="shared" si="18"/>
        <v>80.1358855310488</v>
      </c>
      <c r="X34" s="475">
        <f t="shared" si="19"/>
        <v>35.999999999999993</v>
      </c>
      <c r="Y34" s="475">
        <f t="shared" si="20"/>
        <v>30</v>
      </c>
      <c r="Z34" s="475">
        <f t="shared" si="21"/>
        <v>50.909090909090907</v>
      </c>
      <c r="AA34" s="475">
        <f t="shared" si="22"/>
        <v>33.340036195455461</v>
      </c>
      <c r="AB34" s="493">
        <f t="shared" si="23"/>
        <v>29.021710698404391</v>
      </c>
      <c r="AC34" s="494">
        <f t="shared" si="24"/>
        <v>38.057884771436299</v>
      </c>
      <c r="AD34" s="473">
        <f t="shared" si="25"/>
        <v>65.600000000000009</v>
      </c>
      <c r="AE34" s="473">
        <f t="shared" si="26"/>
        <v>72.899999999999991</v>
      </c>
      <c r="AF34" s="473">
        <f t="shared" si="27"/>
        <v>40</v>
      </c>
      <c r="AG34" s="473">
        <f t="shared" si="28"/>
        <v>54.7</v>
      </c>
      <c r="AH34" s="473">
        <f t="shared" si="29"/>
        <v>79.400000000000006</v>
      </c>
      <c r="AI34" s="473">
        <f t="shared" si="30"/>
        <v>63.7</v>
      </c>
      <c r="AJ34" s="478">
        <f>IF(VLOOKUP(TRUE,$V$2:$AY$206,COUNTA($V$1:AR$1),FALSE)="",AR34,IF(AR34="","",(AR34/VLOOKUP(TRUE,$V$2:$AY$206,COUNTA($V$1:AR$1),FALSE))*100))</f>
        <v>98.028326034545898</v>
      </c>
      <c r="AK34" s="473">
        <f>IF(VLOOKUP(TRUE,$V$2:$AY$206,COUNTA($V$1:AS$1),FALSE)="",AS34,IF(AS34="","",(AS34/VLOOKUP(TRUE,$V$2:$AY$206,COUNTA($V$1:AS$1),FALSE))*100))</f>
        <v>99.999988079071045</v>
      </c>
      <c r="AL34" s="473">
        <f>IF(VLOOKUP(TRUE,$V$2:$AY$206,COUNTA($V$1:AT$1),FALSE)="",AT34,IF(AT34="","",(AT34/VLOOKUP(TRUE,$V$2:$AY$206,COUNTA($V$1:AT$1),FALSE))*100))</f>
        <v>80</v>
      </c>
      <c r="AM34" s="473">
        <f>IF(VLOOKUP(TRUE,$V$2:$AY$206,COUNTA($V$1:AU$1),FALSE)="",AU34,IF(AU34="","",(AU34/VLOOKUP(TRUE,$V$2:$AY$206,COUNTA($V$1:AU$1),FALSE))*100))</f>
        <v>100</v>
      </c>
      <c r="AN34" s="473">
        <f>IF(VLOOKUP(TRUE,$V$2:$AY$206,COUNTA($V$1:AV$1),FALSE)="",AV34,IF(AV34="","",(AV34/VLOOKUP(TRUE,$V$2:$AY$206,COUNTA($V$1:AV$1),FALSE))*100))</f>
        <v>75</v>
      </c>
      <c r="AO34" s="473">
        <f>IF(VLOOKUP(TRUE,$V$2:$AY$206,COUNTA($V$1:AW$1),FALSE)="",AW34,IF(AW34="","",(AW34/VLOOKUP(TRUE,$V$2:$AY$206,COUNTA($V$1:AW$1),FALSE))*100))</f>
        <v>100</v>
      </c>
      <c r="AP34" s="473">
        <f>IF(VLOOKUP(TRUE,$V$2:$AY$206,COUNTA($V$1:AX$1),FALSE)="",AX34,IF(AX34="","",(AX34/VLOOKUP(TRUE,$V$2:$AY$206,COUNTA($V$1:AX$1),FALSE))*100))</f>
        <v>100</v>
      </c>
      <c r="AQ34" s="468">
        <f>IF(VLOOKUP(TRUE,$V$2:$AY$206,COUNTA($V$1:AY$1),FALSE)="",AY34,IF(AY34="","",(AY34/VLOOKUP(TRUE,$V$2:$AY$206,COUNTA($V$1:AY$1),FALSE))*100))</f>
        <v>81.250945727030441</v>
      </c>
      <c r="AR34" s="475">
        <f>IF(BS34="","",BS34*VLOOKUP("UQ",IndexCalc[],3,FALSE))</f>
        <v>98.028326034545898</v>
      </c>
      <c r="AS34" s="471">
        <f>IF(BT34="","",BT34*VLOOKUP("Fneg",IndexCalc[],3,FALSE))</f>
        <v>99.999988079071045</v>
      </c>
      <c r="AT34" s="471">
        <f>IF(BU34="","",BU34*VLOOKUP("ABS",IndexCalc[],3,FALSE))</f>
        <v>80</v>
      </c>
      <c r="AU34" s="471">
        <f>IF(BV34="","",BV34*VLOOKUP("Cnrs",IndexCalc[],3,FALSE))</f>
        <v>100</v>
      </c>
      <c r="AV34" s="471">
        <f>IF(BO34="","",BO34*VLOOKUP("HEC",IndexCalc[],3,FALSE))</f>
        <v>75</v>
      </c>
      <c r="AW34" s="471">
        <f>IF(BP34="","",BP34*VLOOKUP("Aeres",IndexCalc[],3,FALSE))</f>
        <v>100</v>
      </c>
      <c r="AX34" s="471">
        <f>IF(BQ34="","",BQ34*VLOOKUP("Abdc",IndexCalc[],3,FALSE))</f>
        <v>100</v>
      </c>
      <c r="AY34" s="480">
        <f>IF(BR34="","",BR34*VLOOKUP("Vhb",IndexCalc[],3,FALSE))</f>
        <v>81.250945727030441</v>
      </c>
      <c r="AZ34" s="481">
        <v>8.9999999999999993E-3</v>
      </c>
      <c r="BA34" s="473">
        <v>2.1</v>
      </c>
      <c r="BB34" s="466">
        <v>28</v>
      </c>
      <c r="BC34" s="481">
        <v>1.6579999999999999</v>
      </c>
      <c r="BD34" s="481">
        <v>2.2189999999999999</v>
      </c>
      <c r="BE34" s="482">
        <v>1.407</v>
      </c>
      <c r="BF34" s="483" t="s">
        <v>134</v>
      </c>
      <c r="BG34" s="466" t="s">
        <v>127</v>
      </c>
      <c r="BH34" s="466" t="s">
        <v>139</v>
      </c>
      <c r="BI34" s="466"/>
      <c r="BJ34" s="484"/>
      <c r="BK34" s="483"/>
      <c r="BL34" s="466"/>
      <c r="BM34" s="466">
        <v>4</v>
      </c>
      <c r="BN34" s="466">
        <v>1</v>
      </c>
      <c r="BO34" s="485">
        <v>3</v>
      </c>
      <c r="BP34" s="486">
        <v>3</v>
      </c>
      <c r="BQ34" s="487">
        <v>4</v>
      </c>
      <c r="BR34" s="488">
        <v>4.8750567436218262</v>
      </c>
      <c r="BS34" s="488">
        <v>3.9211330413818359</v>
      </c>
      <c r="BT34" s="486">
        <v>3.9999995231628418</v>
      </c>
      <c r="BU34" s="488">
        <v>4</v>
      </c>
      <c r="BV34" s="489">
        <v>4</v>
      </c>
    </row>
    <row r="35" spans="1:74" x14ac:dyDescent="0.25">
      <c r="A35" s="462" t="s">
        <v>65</v>
      </c>
      <c r="B35" s="492" t="s">
        <v>287</v>
      </c>
      <c r="C35" s="501" t="s">
        <v>176</v>
      </c>
      <c r="D35" s="529" t="s">
        <v>363</v>
      </c>
      <c r="E35" s="466">
        <f t="shared" si="0"/>
        <v>34</v>
      </c>
      <c r="F35" s="467">
        <f t="shared" si="1"/>
        <v>10</v>
      </c>
      <c r="G35" s="468">
        <f t="shared" si="2"/>
        <v>28.801126263027662</v>
      </c>
      <c r="H35" s="469" t="b">
        <f t="shared" si="3"/>
        <v>0</v>
      </c>
      <c r="I35" s="470">
        <f t="shared" si="4"/>
        <v>10000</v>
      </c>
      <c r="J35" s="470">
        <f t="shared" si="5"/>
        <v>10000</v>
      </c>
      <c r="K35" s="470">
        <f t="shared" si="6"/>
        <v>10000</v>
      </c>
      <c r="L35" s="470">
        <f t="shared" si="7"/>
        <v>10000</v>
      </c>
      <c r="M35" s="470">
        <f t="shared" si="8"/>
        <v>10000</v>
      </c>
      <c r="N35" s="470">
        <f t="shared" si="9"/>
        <v>10000</v>
      </c>
      <c r="O35" s="471" t="b">
        <f t="shared" si="10"/>
        <v>0</v>
      </c>
      <c r="P35" s="467">
        <f t="shared" si="11"/>
        <v>2</v>
      </c>
      <c r="Q35" s="467">
        <f t="shared" si="12"/>
        <v>8</v>
      </c>
      <c r="R35" s="472">
        <f t="shared" si="13"/>
        <v>79.749397220021166</v>
      </c>
      <c r="S35" s="471">
        <f t="shared" si="14"/>
        <v>30.916190255709942</v>
      </c>
      <c r="T35" s="471">
        <f t="shared" si="15"/>
        <v>91.957698961098984</v>
      </c>
      <c r="U35" s="469">
        <f t="shared" si="16"/>
        <v>87.036159168879195</v>
      </c>
      <c r="V35" s="468" t="b">
        <f t="shared" si="17"/>
        <v>0</v>
      </c>
      <c r="W35" s="474">
        <f t="shared" si="18"/>
        <v>79.749397220021166</v>
      </c>
      <c r="X35" s="475">
        <f t="shared" si="19"/>
        <v>16</v>
      </c>
      <c r="Y35" s="475">
        <f t="shared" si="20"/>
        <v>17.142857142857142</v>
      </c>
      <c r="Z35" s="475">
        <f t="shared" si="21"/>
        <v>45.454545454545453</v>
      </c>
      <c r="AA35" s="475">
        <f t="shared" si="22"/>
        <v>29.941685099537509</v>
      </c>
      <c r="AB35" s="493">
        <f t="shared" si="23"/>
        <v>27.426105153021187</v>
      </c>
      <c r="AC35" s="494">
        <f t="shared" si="24"/>
        <v>34.406275358398702</v>
      </c>
      <c r="AD35" s="473">
        <f t="shared" si="25"/>
        <v>34.300000000000004</v>
      </c>
      <c r="AE35" s="473">
        <f t="shared" si="26"/>
        <v>47.9</v>
      </c>
      <c r="AF35" s="473">
        <f t="shared" si="27"/>
        <v>32.6</v>
      </c>
      <c r="AG35" s="473">
        <f t="shared" si="28"/>
        <v>43.1</v>
      </c>
      <c r="AH35" s="473">
        <f t="shared" si="29"/>
        <v>77.400000000000006</v>
      </c>
      <c r="AI35" s="473">
        <f t="shared" si="30"/>
        <v>57.3</v>
      </c>
      <c r="AJ35" s="478">
        <f>IF(VLOOKUP(TRUE,$V$2:$AY$206,COUNTA($V$1:AR$1),FALSE)="",AR35,IF(AR35="","",(AR35/VLOOKUP(TRUE,$V$2:$AY$206,COUNTA($V$1:AR$1),FALSE))*100))</f>
        <v>94.927674531936646</v>
      </c>
      <c r="AK35" s="473">
        <f>IF(VLOOKUP(TRUE,$V$2:$AY$206,COUNTA($V$1:AS$1),FALSE)="",AS35,IF(AS35="","",(AS35/VLOOKUP(TRUE,$V$2:$AY$206,COUNTA($V$1:AS$1),FALSE))*100))</f>
        <v>99.999886751174927</v>
      </c>
      <c r="AL35" s="473">
        <f>IF(VLOOKUP(TRUE,$V$2:$AY$206,COUNTA($V$1:AT$1),FALSE)="",AT35,IF(AT35="","",(AT35/VLOOKUP(TRUE,$V$2:$AY$206,COUNTA($V$1:AT$1),FALSE))*100))</f>
        <v>60</v>
      </c>
      <c r="AM35" s="473">
        <f>IF(VLOOKUP(TRUE,$V$2:$AY$206,COUNTA($V$1:AU$1),FALSE)="",AU35,IF(AU35="","",(AU35/VLOOKUP(TRUE,$V$2:$AY$206,COUNTA($V$1:AU$1),FALSE))*100))</f>
        <v>100</v>
      </c>
      <c r="AN35" s="473">
        <f>IF(VLOOKUP(TRUE,$V$2:$AY$206,COUNTA($V$1:AV$1),FALSE)="",AV35,IF(AV35="","",(AV35/VLOOKUP(TRUE,$V$2:$AY$206,COUNTA($V$1:AV$1),FALSE))*100))</f>
        <v>100</v>
      </c>
      <c r="AO35" s="473">
        <f>IF(VLOOKUP(TRUE,$V$2:$AY$206,COUNTA($V$1:AW$1),FALSE)="",AW35,IF(AW35="","",(AW35/VLOOKUP(TRUE,$V$2:$AY$206,COUNTA($V$1:AW$1),FALSE))*100))</f>
        <v>100</v>
      </c>
      <c r="AP35" s="473">
        <f>IF(VLOOKUP(TRUE,$V$2:$AY$206,COUNTA($V$1:AX$1),FALSE)="",AX35,IF(AX35="","",(AX35/VLOOKUP(TRUE,$V$2:$AY$206,COUNTA($V$1:AX$1),FALSE))*100))</f>
        <v>100</v>
      </c>
      <c r="AQ35" s="468">
        <f>IF(VLOOKUP(TRUE,$V$2:$AY$206,COUNTA($V$1:AY$1),FALSE)="",AY35,IF(AY35="","",(AY35/VLOOKUP(TRUE,$V$2:$AY$206,COUNTA($V$1:AY$1),FALSE))*100))</f>
        <v>80.734030405680343</v>
      </c>
      <c r="AR35" s="475">
        <f>IF(BS35="","",BS35*VLOOKUP("UQ",IndexCalc[],3,FALSE))</f>
        <v>94.927674531936646</v>
      </c>
      <c r="AS35" s="471">
        <f>IF(BT35="","",BT35*VLOOKUP("Fneg",IndexCalc[],3,FALSE))</f>
        <v>99.999886751174927</v>
      </c>
      <c r="AT35" s="471">
        <f>IF(BU35="","",BU35*VLOOKUP("ABS",IndexCalc[],3,FALSE))</f>
        <v>60</v>
      </c>
      <c r="AU35" s="471">
        <f>IF(BV35="","",BV35*VLOOKUP("Cnrs",IndexCalc[],3,FALSE))</f>
        <v>100</v>
      </c>
      <c r="AV35" s="471">
        <f>IF(BO35="","",BO35*VLOOKUP("HEC",IndexCalc[],3,FALSE))</f>
        <v>100</v>
      </c>
      <c r="AW35" s="471">
        <f>IF(BP35="","",BP35*VLOOKUP("Aeres",IndexCalc[],3,FALSE))</f>
        <v>100</v>
      </c>
      <c r="AX35" s="471">
        <f>IF(BQ35="","",BQ35*VLOOKUP("Abdc",IndexCalc[],3,FALSE))</f>
        <v>100</v>
      </c>
      <c r="AY35" s="480">
        <f>IF(BR35="","",BR35*VLOOKUP("Vhb",IndexCalc[],3,FALSE))</f>
        <v>80.734030405680343</v>
      </c>
      <c r="AZ35" s="481">
        <v>4.0000000000000001E-3</v>
      </c>
      <c r="BA35" s="473">
        <v>1.2</v>
      </c>
      <c r="BB35" s="466">
        <v>25</v>
      </c>
      <c r="BC35" s="481">
        <v>1.4890000000000001</v>
      </c>
      <c r="BD35" s="481">
        <v>2.097</v>
      </c>
      <c r="BE35" s="482">
        <v>1.272</v>
      </c>
      <c r="BF35" s="483" t="s">
        <v>134</v>
      </c>
      <c r="BG35" s="466" t="s">
        <v>127</v>
      </c>
      <c r="BH35" s="466" t="s">
        <v>127</v>
      </c>
      <c r="BI35" s="466"/>
      <c r="BJ35" s="484"/>
      <c r="BK35" s="483"/>
      <c r="BL35" s="466"/>
      <c r="BM35" s="466">
        <v>3</v>
      </c>
      <c r="BN35" s="466">
        <v>2</v>
      </c>
      <c r="BO35" s="485">
        <v>4</v>
      </c>
      <c r="BP35" s="486">
        <v>3</v>
      </c>
      <c r="BQ35" s="487">
        <v>4</v>
      </c>
      <c r="BR35" s="488">
        <v>4.8440418243408203</v>
      </c>
      <c r="BS35" s="488">
        <v>3.7971069812774658</v>
      </c>
      <c r="BT35" s="486">
        <v>3.9999954700469971</v>
      </c>
      <c r="BU35" s="488">
        <v>3</v>
      </c>
      <c r="BV35" s="489">
        <v>4</v>
      </c>
    </row>
    <row r="36" spans="1:74" x14ac:dyDescent="0.25">
      <c r="A36" s="462" t="s">
        <v>61</v>
      </c>
      <c r="B36" s="492" t="s">
        <v>282</v>
      </c>
      <c r="C36" s="501" t="s">
        <v>171</v>
      </c>
      <c r="D36" s="529" t="s">
        <v>363</v>
      </c>
      <c r="E36" s="466">
        <f t="shared" si="0"/>
        <v>35</v>
      </c>
      <c r="F36" s="467">
        <f t="shared" si="1"/>
        <v>10</v>
      </c>
      <c r="G36" s="468">
        <f t="shared" si="2"/>
        <v>23.551640914916653</v>
      </c>
      <c r="H36" s="469" t="b">
        <f t="shared" si="3"/>
        <v>0</v>
      </c>
      <c r="I36" s="470">
        <f t="shared" si="4"/>
        <v>10000</v>
      </c>
      <c r="J36" s="470">
        <f t="shared" si="5"/>
        <v>10000</v>
      </c>
      <c r="K36" s="470">
        <f t="shared" si="6"/>
        <v>10000</v>
      </c>
      <c r="L36" s="470">
        <f t="shared" si="7"/>
        <v>10000</v>
      </c>
      <c r="M36" s="470">
        <f t="shared" si="8"/>
        <v>10000</v>
      </c>
      <c r="N36" s="470">
        <f t="shared" si="9"/>
        <v>10000</v>
      </c>
      <c r="O36" s="471" t="b">
        <f t="shared" si="10"/>
        <v>0</v>
      </c>
      <c r="P36" s="467">
        <f t="shared" si="11"/>
        <v>2</v>
      </c>
      <c r="Q36" s="467">
        <f t="shared" si="12"/>
        <v>8</v>
      </c>
      <c r="R36" s="472">
        <f t="shared" si="13"/>
        <v>79.432699471008505</v>
      </c>
      <c r="S36" s="471">
        <f t="shared" si="14"/>
        <v>46.008785711187741</v>
      </c>
      <c r="T36" s="471">
        <f t="shared" si="15"/>
        <v>87.788677910963699</v>
      </c>
      <c r="U36" s="469">
        <f t="shared" si="16"/>
        <v>87.180942328770954</v>
      </c>
      <c r="V36" s="468" t="b">
        <f t="shared" si="17"/>
        <v>0</v>
      </c>
      <c r="W36" s="474">
        <f t="shared" si="18"/>
        <v>79.432699471008505</v>
      </c>
      <c r="X36" s="475">
        <f t="shared" si="19"/>
        <v>32</v>
      </c>
      <c r="Y36" s="475">
        <f t="shared" si="20"/>
        <v>32.857142857142854</v>
      </c>
      <c r="Z36" s="475">
        <f t="shared" si="21"/>
        <v>72.727272727272734</v>
      </c>
      <c r="AA36" s="475">
        <f t="shared" si="22"/>
        <v>60.325759099135333</v>
      </c>
      <c r="AB36" s="493">
        <f t="shared" si="23"/>
        <v>31.833638503792834</v>
      </c>
      <c r="AC36" s="494">
        <f t="shared" si="24"/>
        <v>60.183932918582641</v>
      </c>
      <c r="AD36" s="473">
        <f t="shared" si="25"/>
        <v>57.199999999999996</v>
      </c>
      <c r="AE36" s="473">
        <f t="shared" si="26"/>
        <v>75</v>
      </c>
      <c r="AF36" s="473">
        <f t="shared" si="27"/>
        <v>70.5</v>
      </c>
      <c r="AG36" s="473">
        <f t="shared" si="28"/>
        <v>78.900000000000006</v>
      </c>
      <c r="AH36" s="473">
        <f t="shared" si="29"/>
        <v>81.8</v>
      </c>
      <c r="AI36" s="473">
        <f t="shared" si="30"/>
        <v>87.7</v>
      </c>
      <c r="AJ36" s="478">
        <f>IF(VLOOKUP(TRUE,$V$2:$AY$206,COUNTA($V$1:AR$1),FALSE)="",AR36,IF(AR36="","",(AR36/VLOOKUP(TRUE,$V$2:$AY$206,COUNTA($V$1:AR$1),FALSE))*100))</f>
        <v>94.426745176315308</v>
      </c>
      <c r="AK36" s="473">
        <f>IF(VLOOKUP(TRUE,$V$2:$AY$206,COUNTA($V$1:AS$1),FALSE)="",AS36,IF(AS36="","",(AS36/VLOOKUP(TRUE,$V$2:$AY$206,COUNTA($V$1:AS$1),FALSE))*100))</f>
        <v>99.99997615814209</v>
      </c>
      <c r="AL36" s="473">
        <f>IF(VLOOKUP(TRUE,$V$2:$AY$206,COUNTA($V$1:AT$1),FALSE)="",AT36,IF(AT36="","",(AT36/VLOOKUP(TRUE,$V$2:$AY$206,COUNTA($V$1:AT$1),FALSE))*100))</f>
        <v>60</v>
      </c>
      <c r="AM36" s="473">
        <f>IF(VLOOKUP(TRUE,$V$2:$AY$206,COUNTA($V$1:AU$1),FALSE)="",AU36,IF(AU36="","",(AU36/VLOOKUP(TRUE,$V$2:$AY$206,COUNTA($V$1:AU$1),FALSE))*100))</f>
        <v>100</v>
      </c>
      <c r="AN36" s="473">
        <f>IF(VLOOKUP(TRUE,$V$2:$AY$206,COUNTA($V$1:AV$1),FALSE)="",AV36,IF(AV36="","",(AV36/VLOOKUP(TRUE,$V$2:$AY$206,COUNTA($V$1:AV$1),FALSE))*100))</f>
        <v>74.688690900802612</v>
      </c>
      <c r="AO36" s="473">
        <f>IF(VLOOKUP(TRUE,$V$2:$AY$206,COUNTA($V$1:AW$1),FALSE)="",AW36,IF(AW36="","",(AW36/VLOOKUP(TRUE,$V$2:$AY$206,COUNTA($V$1:AW$1),FALSE))*100))</f>
        <v>100</v>
      </c>
      <c r="AP36" s="473">
        <f>IF(VLOOKUP(TRUE,$V$2:$AY$206,COUNTA($V$1:AX$1),FALSE)="",AX36,IF(AX36="","",(AX36/VLOOKUP(TRUE,$V$2:$AY$206,COUNTA($V$1:AX$1),FALSE))*100))</f>
        <v>100</v>
      </c>
      <c r="AQ36" s="468">
        <f>IF(VLOOKUP(TRUE,$V$2:$AY$206,COUNTA($V$1:AY$1),FALSE)="",AY36,IF(AY36="","",(AY36/VLOOKUP(TRUE,$V$2:$AY$206,COUNTA($V$1:AY$1),FALSE))*100))</f>
        <v>73.194011052449554</v>
      </c>
      <c r="AR36" s="475">
        <f>IF(BS36="","",BS36*VLOOKUP("UQ",IndexCalc[],3,FALSE))</f>
        <v>94.426745176315308</v>
      </c>
      <c r="AS36" s="471">
        <f>IF(BT36="","",BT36*VLOOKUP("Fneg",IndexCalc[],3,FALSE))</f>
        <v>99.99997615814209</v>
      </c>
      <c r="AT36" s="471">
        <f>IF(BU36="","",BU36*VLOOKUP("ABS",IndexCalc[],3,FALSE))</f>
        <v>60</v>
      </c>
      <c r="AU36" s="471">
        <f>IF(BV36="","",BV36*VLOOKUP("Cnrs",IndexCalc[],3,FALSE))</f>
        <v>100</v>
      </c>
      <c r="AV36" s="471">
        <f>IF(BO36="","",BO36*VLOOKUP("HEC",IndexCalc[],3,FALSE))</f>
        <v>74.688690900802612</v>
      </c>
      <c r="AW36" s="471">
        <f>IF(BP36="","",BP36*VLOOKUP("Aeres",IndexCalc[],3,FALSE))</f>
        <v>100</v>
      </c>
      <c r="AX36" s="471">
        <f>IF(BQ36="","",BQ36*VLOOKUP("Abdc",IndexCalc[],3,FALSE))</f>
        <v>100</v>
      </c>
      <c r="AY36" s="480">
        <f>IF(BR36="","",BR36*VLOOKUP("Vhb",IndexCalc[],3,FALSE))</f>
        <v>73.194011052449554</v>
      </c>
      <c r="AZ36" s="481">
        <v>8.0000000000000002E-3</v>
      </c>
      <c r="BA36" s="473">
        <v>2.2999999999999998</v>
      </c>
      <c r="BB36" s="466">
        <v>40</v>
      </c>
      <c r="BC36" s="481">
        <v>3</v>
      </c>
      <c r="BD36" s="481">
        <v>2.4340000000000002</v>
      </c>
      <c r="BE36" s="482">
        <v>2.2250000000000001</v>
      </c>
      <c r="BF36" s="483"/>
      <c r="BG36" s="466" t="s">
        <v>127</v>
      </c>
      <c r="BH36" s="466" t="s">
        <v>139</v>
      </c>
      <c r="BI36" s="466"/>
      <c r="BJ36" s="484"/>
      <c r="BK36" s="483"/>
      <c r="BL36" s="466"/>
      <c r="BM36" s="466">
        <v>3</v>
      </c>
      <c r="BN36" s="466">
        <v>1</v>
      </c>
      <c r="BO36" s="537">
        <v>2.9875476360321045</v>
      </c>
      <c r="BP36" s="486">
        <v>3</v>
      </c>
      <c r="BQ36" s="487">
        <v>4</v>
      </c>
      <c r="BR36" s="488">
        <v>4.3916406631469727</v>
      </c>
      <c r="BS36" s="488">
        <v>3.7770698070526123</v>
      </c>
      <c r="BT36" s="486">
        <v>3.9999990463256836</v>
      </c>
      <c r="BU36" s="488">
        <v>3</v>
      </c>
      <c r="BV36" s="489">
        <v>4</v>
      </c>
    </row>
    <row r="37" spans="1:74" x14ac:dyDescent="0.25">
      <c r="A37" s="462" t="s">
        <v>1079</v>
      </c>
      <c r="B37" s="492" t="s">
        <v>320</v>
      </c>
      <c r="C37" s="501" t="s">
        <v>207</v>
      </c>
      <c r="D37" s="529" t="s">
        <v>363</v>
      </c>
      <c r="E37" s="466">
        <f t="shared" si="0"/>
        <v>36</v>
      </c>
      <c r="F37" s="467">
        <f t="shared" si="1"/>
        <v>10</v>
      </c>
      <c r="G37" s="468">
        <f t="shared" si="2"/>
        <v>24.818568814214647</v>
      </c>
      <c r="H37" s="469" t="b">
        <f t="shared" si="3"/>
        <v>0</v>
      </c>
      <c r="I37" s="470">
        <f t="shared" si="4"/>
        <v>10000</v>
      </c>
      <c r="J37" s="470">
        <f t="shared" si="5"/>
        <v>10000</v>
      </c>
      <c r="K37" s="470">
        <f t="shared" si="6"/>
        <v>10000</v>
      </c>
      <c r="L37" s="470">
        <f t="shared" si="7"/>
        <v>10000</v>
      </c>
      <c r="M37" s="470">
        <f t="shared" si="8"/>
        <v>10000</v>
      </c>
      <c r="N37" s="470">
        <f t="shared" si="9"/>
        <v>10000</v>
      </c>
      <c r="O37" s="471" t="b">
        <f t="shared" si="10"/>
        <v>0</v>
      </c>
      <c r="P37" s="467">
        <f t="shared" si="11"/>
        <v>2</v>
      </c>
      <c r="Q37" s="467">
        <f t="shared" si="12"/>
        <v>8</v>
      </c>
      <c r="R37" s="472">
        <f t="shared" si="13"/>
        <v>78.832026845078914</v>
      </c>
      <c r="S37" s="471">
        <f t="shared" si="14"/>
        <v>40.446239540285156</v>
      </c>
      <c r="T37" s="471">
        <f t="shared" si="15"/>
        <v>88.428473671277359</v>
      </c>
      <c r="U37" s="469">
        <f t="shared" si="16"/>
        <v>86.612778937021886</v>
      </c>
      <c r="V37" s="468" t="b">
        <f t="shared" si="17"/>
        <v>0</v>
      </c>
      <c r="W37" s="474">
        <f t="shared" si="18"/>
        <v>78.832026845078914</v>
      </c>
      <c r="X37" s="475">
        <f t="shared" si="19"/>
        <v>32</v>
      </c>
      <c r="Y37" s="475">
        <f t="shared" si="20"/>
        <v>48.571428571428569</v>
      </c>
      <c r="Z37" s="475">
        <f t="shared" si="21"/>
        <v>65.454545454545453</v>
      </c>
      <c r="AA37" s="475">
        <f t="shared" si="22"/>
        <v>44.842147597023931</v>
      </c>
      <c r="AB37" s="493">
        <f t="shared" si="23"/>
        <v>38.019879675647402</v>
      </c>
      <c r="AC37" s="494">
        <f t="shared" si="24"/>
        <v>42.872599404922909</v>
      </c>
      <c r="AD37" s="473">
        <f t="shared" si="25"/>
        <v>57.199999999999996</v>
      </c>
      <c r="AE37" s="473">
        <f t="shared" si="26"/>
        <v>85.399999999999991</v>
      </c>
      <c r="AF37" s="473">
        <f t="shared" si="27"/>
        <v>58.9</v>
      </c>
      <c r="AG37" s="473">
        <f t="shared" si="28"/>
        <v>67.300000000000011</v>
      </c>
      <c r="AH37" s="473">
        <f t="shared" si="29"/>
        <v>86.2</v>
      </c>
      <c r="AI37" s="473">
        <f t="shared" si="30"/>
        <v>72.5</v>
      </c>
      <c r="AJ37" s="478">
        <f>IF(VLOOKUP(TRUE,$V$2:$AY$206,COUNTA($V$1:AR$1),FALSE)="",AR37,IF(AR37="","",(AR37/VLOOKUP(TRUE,$V$2:$AY$206,COUNTA($V$1:AR$1),FALSE))*100))</f>
        <v>98.749732971191406</v>
      </c>
      <c r="AK37" s="473">
        <f>IF(VLOOKUP(TRUE,$V$2:$AY$206,COUNTA($V$1:AS$1),FALSE)="",AS37,IF(AS37="","",(AS37/VLOOKUP(TRUE,$V$2:$AY$206,COUNTA($V$1:AS$1),FALSE))*100))</f>
        <v>100</v>
      </c>
      <c r="AL37" s="473">
        <f>IF(VLOOKUP(TRUE,$V$2:$AY$206,COUNTA($V$1:AT$1),FALSE)="",AT37,IF(AT37="","",(AT37/VLOOKUP(TRUE,$V$2:$AY$206,COUNTA($V$1:AT$1),FALSE))*100))</f>
        <v>60</v>
      </c>
      <c r="AM37" s="473">
        <f>IF(VLOOKUP(TRUE,$V$2:$AY$206,COUNTA($V$1:AU$1),FALSE)="",AU37,IF(AU37="","",(AU37/VLOOKUP(TRUE,$V$2:$AY$206,COUNTA($V$1:AU$1),FALSE))*100))</f>
        <v>100</v>
      </c>
      <c r="AN37" s="473">
        <f>IF(VLOOKUP(TRUE,$V$2:$AY$206,COUNTA($V$1:AV$1),FALSE)="",AV37,IF(AV37="","",(AV37/VLOOKUP(TRUE,$V$2:$AY$206,COUNTA($V$1:AV$1),FALSE))*100))</f>
        <v>75</v>
      </c>
      <c r="AO37" s="473">
        <f>IF(VLOOKUP(TRUE,$V$2:$AY$206,COUNTA($V$1:AW$1),FALSE)="",AW37,IF(AW37="","",(AW37/VLOOKUP(TRUE,$V$2:$AY$206,COUNTA($V$1:AW$1),FALSE))*100))</f>
        <v>100</v>
      </c>
      <c r="AP37" s="473">
        <f>IF(VLOOKUP(TRUE,$V$2:$AY$206,COUNTA($V$1:AX$1),FALSE)="",AX37,IF(AX37="","",(AX37/VLOOKUP(TRUE,$V$2:$AY$206,COUNTA($V$1:AX$1),FALSE))*100))</f>
        <v>100</v>
      </c>
      <c r="AQ37" s="468">
        <f>IF(VLOOKUP(TRUE,$V$2:$AY$206,COUNTA($V$1:AY$1),FALSE)="",AY37,IF(AY37="","",(AY37/VLOOKUP(TRUE,$V$2:$AY$206,COUNTA($V$1:AY$1),FALSE))*100))</f>
        <v>73.678056399027511</v>
      </c>
      <c r="AR37" s="475">
        <f>IF(BS37="","",BS37*VLOOKUP("UQ",IndexCalc[],3,FALSE))</f>
        <v>98.749732971191406</v>
      </c>
      <c r="AS37" s="471">
        <f>IF(BT37="","",BT37*VLOOKUP("Fneg",IndexCalc[],3,FALSE))</f>
        <v>100</v>
      </c>
      <c r="AT37" s="471">
        <f>IF(BU37="","",BU37*VLOOKUP("ABS",IndexCalc[],3,FALSE))</f>
        <v>60</v>
      </c>
      <c r="AU37" s="471">
        <f>IF(BV37="","",BV37*VLOOKUP("Cnrs",IndexCalc[],3,FALSE))</f>
        <v>100</v>
      </c>
      <c r="AV37" s="471">
        <f>IF(BO37="","",BO37*VLOOKUP("HEC",IndexCalc[],3,FALSE))</f>
        <v>75</v>
      </c>
      <c r="AW37" s="471">
        <f>IF(BP37="","",BP37*VLOOKUP("Aeres",IndexCalc[],3,FALSE))</f>
        <v>100</v>
      </c>
      <c r="AX37" s="471">
        <f>IF(BQ37="","",BQ37*VLOOKUP("Abdc",IndexCalc[],3,FALSE))</f>
        <v>100</v>
      </c>
      <c r="AY37" s="480">
        <f>IF(BR37="","",BR37*VLOOKUP("Vhb",IndexCalc[],3,FALSE))</f>
        <v>73.678056399027511</v>
      </c>
      <c r="AZ37" s="481">
        <v>8.0000000000000002E-3</v>
      </c>
      <c r="BA37" s="473">
        <v>3.4</v>
      </c>
      <c r="BB37" s="466">
        <v>36</v>
      </c>
      <c r="BC37" s="481">
        <v>2.23</v>
      </c>
      <c r="BD37" s="481">
        <v>2.907</v>
      </c>
      <c r="BE37" s="482">
        <v>1.585</v>
      </c>
      <c r="BF37" s="483" t="s">
        <v>134</v>
      </c>
      <c r="BG37" s="466"/>
      <c r="BH37" s="466" t="s">
        <v>139</v>
      </c>
      <c r="BI37" s="466"/>
      <c r="BJ37" s="484"/>
      <c r="BK37" s="483"/>
      <c r="BL37" s="466"/>
      <c r="BM37" s="466">
        <v>3</v>
      </c>
      <c r="BN37" s="466">
        <v>1</v>
      </c>
      <c r="BO37" s="485">
        <v>3</v>
      </c>
      <c r="BP37" s="488">
        <v>3</v>
      </c>
      <c r="BQ37" s="487">
        <v>4</v>
      </c>
      <c r="BR37" s="488">
        <v>4.4206833839416504</v>
      </c>
      <c r="BS37" s="488">
        <v>3.9499893188476563</v>
      </c>
      <c r="BT37" s="486">
        <v>4</v>
      </c>
      <c r="BU37" s="488">
        <v>3</v>
      </c>
      <c r="BV37" s="489">
        <v>4</v>
      </c>
    </row>
    <row r="38" spans="1:74" x14ac:dyDescent="0.25">
      <c r="A38" s="496" t="s">
        <v>1293</v>
      </c>
      <c r="B38" s="492"/>
      <c r="C38" s="497" t="s">
        <v>1016</v>
      </c>
      <c r="D38" s="529" t="s">
        <v>363</v>
      </c>
      <c r="E38" s="466">
        <f t="shared" si="0"/>
        <v>37</v>
      </c>
      <c r="F38" s="467">
        <f t="shared" si="1"/>
        <v>10</v>
      </c>
      <c r="G38" s="480">
        <f t="shared" si="2"/>
        <v>20.438121957919126</v>
      </c>
      <c r="H38" s="469" t="b">
        <f t="shared" si="3"/>
        <v>0</v>
      </c>
      <c r="I38" s="470">
        <f t="shared" si="4"/>
        <v>10000</v>
      </c>
      <c r="J38" s="470">
        <f t="shared" si="5"/>
        <v>10000</v>
      </c>
      <c r="K38" s="470">
        <f t="shared" si="6"/>
        <v>10000</v>
      </c>
      <c r="L38" s="470">
        <f t="shared" si="7"/>
        <v>10000</v>
      </c>
      <c r="M38" s="470">
        <f t="shared" si="8"/>
        <v>10000</v>
      </c>
      <c r="N38" s="470">
        <f t="shared" si="9"/>
        <v>10000</v>
      </c>
      <c r="O38" s="471" t="b">
        <f t="shared" si="10"/>
        <v>0</v>
      </c>
      <c r="P38" s="467">
        <f t="shared" si="11"/>
        <v>2</v>
      </c>
      <c r="Q38" s="467">
        <f t="shared" si="12"/>
        <v>8</v>
      </c>
      <c r="R38" s="472">
        <f t="shared" si="13"/>
        <v>78.691158785603676</v>
      </c>
      <c r="S38" s="471">
        <f t="shared" si="14"/>
        <v>53.102918139011841</v>
      </c>
      <c r="T38" s="471">
        <f t="shared" si="15"/>
        <v>85.088218947251633</v>
      </c>
      <c r="U38" s="469">
        <f t="shared" si="16"/>
        <v>85.56057515780131</v>
      </c>
      <c r="V38" s="480" t="b">
        <f t="shared" si="17"/>
        <v>0</v>
      </c>
      <c r="W38" s="498">
        <f t="shared" si="18"/>
        <v>78.691158785603676</v>
      </c>
      <c r="X38" s="483" t="str">
        <f t="shared" si="19"/>
        <v/>
      </c>
      <c r="Y38" s="483" t="str">
        <f t="shared" si="20"/>
        <v/>
      </c>
      <c r="Z38" s="483" t="str">
        <f t="shared" si="21"/>
        <v/>
      </c>
      <c r="AA38" s="483" t="str">
        <f t="shared" si="22"/>
        <v/>
      </c>
      <c r="AB38" s="499">
        <f t="shared" si="23"/>
        <v>36.960502223384779</v>
      </c>
      <c r="AC38" s="500">
        <f t="shared" si="24"/>
        <v>69.245334054638903</v>
      </c>
      <c r="AD38" s="466" t="str">
        <f t="shared" si="25"/>
        <v/>
      </c>
      <c r="AE38" s="466" t="str">
        <f t="shared" si="26"/>
        <v/>
      </c>
      <c r="AF38" s="466" t="str">
        <f t="shared" si="27"/>
        <v/>
      </c>
      <c r="AG38" s="466" t="str">
        <f t="shared" si="28"/>
        <v/>
      </c>
      <c r="AH38" s="466">
        <f t="shared" si="29"/>
        <v>84.8</v>
      </c>
      <c r="AI38" s="466">
        <f t="shared" si="30"/>
        <v>90.100000000000009</v>
      </c>
      <c r="AJ38" s="483">
        <f>IF(VLOOKUP(TRUE,$V$2:$AY$206,COUNTA($V$1:AR$1),FALSE)="",AR38,IF(AR38="","",(AR38/VLOOKUP(TRUE,$V$2:$AY$206,COUNTA($V$1:AR$1),FALSE))*100))</f>
        <v>92.466747760772705</v>
      </c>
      <c r="AK38" s="466">
        <f>IF(VLOOKUP(TRUE,$V$2:$AY$206,COUNTA($V$1:AS$1),FALSE)="",AS38,IF(AS38="","",(AS38/VLOOKUP(TRUE,$V$2:$AY$206,COUNTA($V$1:AS$1),FALSE))*100))</f>
        <v>100</v>
      </c>
      <c r="AL38" s="466">
        <f>IF(VLOOKUP(TRUE,$V$2:$AY$206,COUNTA($V$1:AT$1),FALSE)="",AT38,IF(AT38="","",(AT38/VLOOKUP(TRUE,$V$2:$AY$206,COUNTA($V$1:AT$1),FALSE))*100))</f>
        <v>60</v>
      </c>
      <c r="AM38" s="466">
        <f>IF(VLOOKUP(TRUE,$V$2:$AY$206,COUNTA($V$1:AU$1),FALSE)="",AU38,IF(AU38="","",(AU38/VLOOKUP(TRUE,$V$2:$AY$206,COUNTA($V$1:AU$1),FALSE))*100))</f>
        <v>100</v>
      </c>
      <c r="AN38" s="466">
        <f>IF(VLOOKUP(TRUE,$V$2:$AY$206,COUNTA($V$1:AV$1),FALSE)="",AV38,IF(AV38="","",(AV38/VLOOKUP(TRUE,$V$2:$AY$206,COUNTA($V$1:AV$1),FALSE))*100))</f>
        <v>75</v>
      </c>
      <c r="AO38" s="466">
        <f>IF(VLOOKUP(TRUE,$V$2:$AY$206,COUNTA($V$1:AW$1),FALSE)="",AW38,IF(AW38="","",(AW38/VLOOKUP(TRUE,$V$2:$AY$206,COUNTA($V$1:AW$1),FALSE))*100))</f>
        <v>100</v>
      </c>
      <c r="AP38" s="466">
        <f>IF(VLOOKUP(TRUE,$V$2:$AY$206,COUNTA($V$1:AX$1),FALSE)="",AX38,IF(AX38="","",(AX38/VLOOKUP(TRUE,$V$2:$AY$206,COUNTA($V$1:AX$1),FALSE))*100))</f>
        <v>75</v>
      </c>
      <c r="AQ38" s="484">
        <f>IF(VLOOKUP(TRUE,$V$2:$AY$206,COUNTA($V$1:AY$1),FALSE)="",AY38,IF(AY38="","",(AY38/VLOOKUP(TRUE,$V$2:$AY$206,COUNTA($V$1:AY$1),FALSE))*100))</f>
        <v>78.239003817240402</v>
      </c>
      <c r="AR38" s="475">
        <f>IF(BS38="","",BS38*VLOOKUP("UQ",IndexCalc[],3,FALSE))</f>
        <v>92.466747760772705</v>
      </c>
      <c r="AS38" s="471">
        <f>IF(BT38="","",BT38*VLOOKUP("Fneg",IndexCalc[],3,FALSE))</f>
        <v>100</v>
      </c>
      <c r="AT38" s="471">
        <f>IF(BU38="","",BU38*VLOOKUP("ABS",IndexCalc[],3,FALSE))</f>
        <v>60</v>
      </c>
      <c r="AU38" s="471">
        <f>IF(BV38="","",BV38*VLOOKUP("Cnrs",IndexCalc[],3,FALSE))</f>
        <v>100</v>
      </c>
      <c r="AV38" s="471">
        <f>IF(BO38="","",BO38*VLOOKUP("HEC",IndexCalc[],3,FALSE))</f>
        <v>75</v>
      </c>
      <c r="AW38" s="471">
        <f>IF(BP38="","",BP38*VLOOKUP("Aeres",IndexCalc[],3,FALSE))</f>
        <v>100</v>
      </c>
      <c r="AX38" s="471">
        <f>IF(BQ38="","",BQ38*VLOOKUP("Abdc",IndexCalc[],3,FALSE))</f>
        <v>75</v>
      </c>
      <c r="AY38" s="480">
        <f>IF(BR38="","",BR38*VLOOKUP("Vhb",IndexCalc[],3,FALSE))</f>
        <v>78.239003817240402</v>
      </c>
      <c r="AZ38" s="466"/>
      <c r="BA38" s="466"/>
      <c r="BB38" s="466"/>
      <c r="BC38" s="466"/>
      <c r="BD38" s="466">
        <v>2.8260000000000001</v>
      </c>
      <c r="BE38" s="484">
        <v>2.56</v>
      </c>
      <c r="BF38" s="483" t="s">
        <v>134</v>
      </c>
      <c r="BG38" s="466" t="s">
        <v>127</v>
      </c>
      <c r="BH38" s="466" t="s">
        <v>127</v>
      </c>
      <c r="BI38" s="466"/>
      <c r="BJ38" s="484"/>
      <c r="BK38" s="483"/>
      <c r="BL38" s="466"/>
      <c r="BM38" s="466">
        <v>3</v>
      </c>
      <c r="BN38" s="466">
        <v>1</v>
      </c>
      <c r="BO38" s="485">
        <v>3</v>
      </c>
      <c r="BP38" s="486">
        <v>3</v>
      </c>
      <c r="BQ38" s="487">
        <v>3</v>
      </c>
      <c r="BR38" s="488">
        <v>4.6943402290344238</v>
      </c>
      <c r="BS38" s="488">
        <v>3.6986699104309082</v>
      </c>
      <c r="BT38" s="486">
        <v>4</v>
      </c>
      <c r="BU38" s="488">
        <v>3</v>
      </c>
      <c r="BV38" s="489">
        <v>4</v>
      </c>
    </row>
    <row r="39" spans="1:74" x14ac:dyDescent="0.25">
      <c r="A39" s="462" t="s">
        <v>87</v>
      </c>
      <c r="B39" s="492" t="s">
        <v>311</v>
      </c>
      <c r="C39" s="501" t="s">
        <v>198</v>
      </c>
      <c r="D39" s="529" t="s">
        <v>363</v>
      </c>
      <c r="E39" s="466">
        <f t="shared" si="0"/>
        <v>38</v>
      </c>
      <c r="F39" s="467">
        <f t="shared" si="1"/>
        <v>10</v>
      </c>
      <c r="G39" s="468">
        <f t="shared" si="2"/>
        <v>30.46230459550226</v>
      </c>
      <c r="H39" s="469" t="b">
        <f t="shared" si="3"/>
        <v>0</v>
      </c>
      <c r="I39" s="470">
        <f t="shared" si="4"/>
        <v>10000</v>
      </c>
      <c r="J39" s="470">
        <f t="shared" si="5"/>
        <v>10000</v>
      </c>
      <c r="K39" s="470">
        <f t="shared" si="6"/>
        <v>10000</v>
      </c>
      <c r="L39" s="470">
        <f t="shared" si="7"/>
        <v>10000</v>
      </c>
      <c r="M39" s="470">
        <f t="shared" si="8"/>
        <v>10000</v>
      </c>
      <c r="N39" s="470">
        <f t="shared" si="9"/>
        <v>10000</v>
      </c>
      <c r="O39" s="471" t="b">
        <f t="shared" si="10"/>
        <v>0</v>
      </c>
      <c r="P39" s="467">
        <f t="shared" si="11"/>
        <v>2</v>
      </c>
      <c r="Q39" s="467">
        <f t="shared" si="12"/>
        <v>8</v>
      </c>
      <c r="R39" s="472">
        <f t="shared" si="13"/>
        <v>78.376320594339987</v>
      </c>
      <c r="S39" s="471">
        <f t="shared" si="14"/>
        <v>26.044078835792448</v>
      </c>
      <c r="T39" s="471">
        <f t="shared" si="15"/>
        <v>91.459381033976868</v>
      </c>
      <c r="U39" s="469">
        <f t="shared" si="16"/>
        <v>85.067504827181494</v>
      </c>
      <c r="V39" s="468" t="b">
        <f t="shared" si="17"/>
        <v>0</v>
      </c>
      <c r="W39" s="474">
        <f t="shared" si="18"/>
        <v>78.376320594339987</v>
      </c>
      <c r="X39" s="475">
        <f t="shared" si="19"/>
        <v>68</v>
      </c>
      <c r="Y39" s="475">
        <f t="shared" si="20"/>
        <v>24.285714285714285</v>
      </c>
      <c r="Z39" s="475">
        <f t="shared" si="21"/>
        <v>70.909090909090907</v>
      </c>
      <c r="AA39" s="475">
        <f t="shared" si="22"/>
        <v>25.799316308063542</v>
      </c>
      <c r="AB39" s="493">
        <f t="shared" si="23"/>
        <v>20.873659429767201</v>
      </c>
      <c r="AC39" s="494">
        <f t="shared" si="24"/>
        <v>31.21449824181769</v>
      </c>
      <c r="AD39" s="473">
        <f t="shared" si="25"/>
        <v>82.199999999999989</v>
      </c>
      <c r="AE39" s="473">
        <f t="shared" si="26"/>
        <v>68.7</v>
      </c>
      <c r="AF39" s="473">
        <f t="shared" si="27"/>
        <v>68.400000000000006</v>
      </c>
      <c r="AG39" s="473">
        <f t="shared" si="28"/>
        <v>29.4</v>
      </c>
      <c r="AH39" s="473">
        <f t="shared" si="29"/>
        <v>70.5</v>
      </c>
      <c r="AI39" s="473">
        <f t="shared" si="30"/>
        <v>48.5</v>
      </c>
      <c r="AJ39" s="478">
        <f>IF(VLOOKUP(TRUE,$V$2:$AY$206,COUNTA($V$1:AR$1),FALSE)="",AR39,IF(AR39="","",(AR39/VLOOKUP(TRUE,$V$2:$AY$206,COUNTA($V$1:AR$1),FALSE))*100))</f>
        <v>90.907895565032959</v>
      </c>
      <c r="AK39" s="473">
        <f>IF(VLOOKUP(TRUE,$V$2:$AY$206,COUNTA($V$1:AS$1),FALSE)="",AS39,IF(AS39="","",(AS39/VLOOKUP(TRUE,$V$2:$AY$206,COUNTA($V$1:AS$1),FALSE))*100))</f>
        <v>99.531322717666626</v>
      </c>
      <c r="AL39" s="473">
        <f>IF(VLOOKUP(TRUE,$V$2:$AY$206,COUNTA($V$1:AT$1),FALSE)="",AT39,IF(AT39="","",(AT39/VLOOKUP(TRUE,$V$2:$AY$206,COUNTA($V$1:AT$1),FALSE))*100))</f>
        <v>60</v>
      </c>
      <c r="AM39" s="473">
        <f>IF(VLOOKUP(TRUE,$V$2:$AY$206,COUNTA($V$1:AU$1),FALSE)="",AU39,IF(AU39="","",(AU39/VLOOKUP(TRUE,$V$2:$AY$206,COUNTA($V$1:AU$1),FALSE))*100))</f>
        <v>100</v>
      </c>
      <c r="AN39" s="473">
        <f>IF(VLOOKUP(TRUE,$V$2:$AY$206,COUNTA($V$1:AV$1),FALSE)="",AV39,IF(AV39="","",(AV39/VLOOKUP(TRUE,$V$2:$AY$206,COUNTA($V$1:AV$1),FALSE))*100))</f>
        <v>100</v>
      </c>
      <c r="AO39" s="473">
        <f>IF(VLOOKUP(TRUE,$V$2:$AY$206,COUNTA($V$1:AW$1),FALSE)="",AW39,IF(AW39="","",(AW39/VLOOKUP(TRUE,$V$2:$AY$206,COUNTA($V$1:AW$1),FALSE))*100))</f>
        <v>100</v>
      </c>
      <c r="AP39" s="473">
        <f>IF(VLOOKUP(TRUE,$V$2:$AY$206,COUNTA($V$1:AX$1),FALSE)="",AX39,IF(AX39="","",(AX39/VLOOKUP(TRUE,$V$2:$AY$206,COUNTA($V$1:AX$1),FALSE))*100))</f>
        <v>100</v>
      </c>
      <c r="AQ39" s="468">
        <f>IF(VLOOKUP(TRUE,$V$2:$AY$206,COUNTA($V$1:AY$1),FALSE)="",AY39,IF(AY39="","",(AY39/VLOOKUP(TRUE,$V$2:$AY$206,COUNTA($V$1:AY$1),FALSE))*100))</f>
        <v>81.235829989115402</v>
      </c>
      <c r="AR39" s="475">
        <f>IF(BS39="","",BS39*VLOOKUP("UQ",IndexCalc[],3,FALSE))</f>
        <v>90.907895565032959</v>
      </c>
      <c r="AS39" s="471">
        <f>IF(BT39="","",BT39*VLOOKUP("Fneg",IndexCalc[],3,FALSE))</f>
        <v>99.531322717666626</v>
      </c>
      <c r="AT39" s="471">
        <f>IF(BU39="","",BU39*VLOOKUP("ABS",IndexCalc[],3,FALSE))</f>
        <v>60</v>
      </c>
      <c r="AU39" s="471">
        <f>IF(BV39="","",BV39*VLOOKUP("Cnrs",IndexCalc[],3,FALSE))</f>
        <v>100</v>
      </c>
      <c r="AV39" s="471">
        <f>IF(BO39="","",BO39*VLOOKUP("HEC",IndexCalc[],3,FALSE))</f>
        <v>100</v>
      </c>
      <c r="AW39" s="471">
        <f>IF(BP39="","",BP39*VLOOKUP("Aeres",IndexCalc[],3,FALSE))</f>
        <v>100</v>
      </c>
      <c r="AX39" s="471">
        <f>IF(BQ39="","",BQ39*VLOOKUP("Abdc",IndexCalc[],3,FALSE))</f>
        <v>100</v>
      </c>
      <c r="AY39" s="480">
        <f>IF(BR39="","",BR39*VLOOKUP("Vhb",IndexCalc[],3,FALSE))</f>
        <v>81.235829989115402</v>
      </c>
      <c r="AZ39" s="481">
        <v>1.7000000000000001E-2</v>
      </c>
      <c r="BA39" s="473">
        <v>1.7</v>
      </c>
      <c r="BB39" s="466">
        <v>39</v>
      </c>
      <c r="BC39" s="481">
        <v>1.2829999999999999</v>
      </c>
      <c r="BD39" s="481">
        <v>1.5960000000000001</v>
      </c>
      <c r="BE39" s="482">
        <v>1.1539999999999999</v>
      </c>
      <c r="BF39" s="483" t="s">
        <v>127</v>
      </c>
      <c r="BG39" s="466" t="s">
        <v>127</v>
      </c>
      <c r="BH39" s="466" t="s">
        <v>139</v>
      </c>
      <c r="BI39" s="466"/>
      <c r="BJ39" s="484"/>
      <c r="BK39" s="483"/>
      <c r="BL39" s="466"/>
      <c r="BM39" s="466">
        <v>3</v>
      </c>
      <c r="BN39" s="466">
        <v>1</v>
      </c>
      <c r="BO39" s="485">
        <v>4</v>
      </c>
      <c r="BP39" s="486">
        <v>3</v>
      </c>
      <c r="BQ39" s="487">
        <v>4</v>
      </c>
      <c r="BR39" s="488">
        <v>4.8741497993469238</v>
      </c>
      <c r="BS39" s="488">
        <v>3.6363158226013184</v>
      </c>
      <c r="BT39" s="258">
        <v>3.981252908706665</v>
      </c>
      <c r="BU39" s="488">
        <v>3</v>
      </c>
      <c r="BV39" s="489">
        <v>4</v>
      </c>
    </row>
    <row r="40" spans="1:74" x14ac:dyDescent="0.25">
      <c r="A40" s="496" t="s">
        <v>1317</v>
      </c>
      <c r="B40" s="492"/>
      <c r="C40" s="497" t="s">
        <v>1134</v>
      </c>
      <c r="D40" s="529" t="s">
        <v>363</v>
      </c>
      <c r="E40" s="466">
        <f t="shared" si="0"/>
        <v>39</v>
      </c>
      <c r="F40" s="467">
        <f t="shared" si="1"/>
        <v>10</v>
      </c>
      <c r="G40" s="480">
        <f t="shared" si="2"/>
        <v>27.012410157020046</v>
      </c>
      <c r="H40" s="469" t="b">
        <f t="shared" si="3"/>
        <v>0</v>
      </c>
      <c r="I40" s="470">
        <f t="shared" si="4"/>
        <v>10000</v>
      </c>
      <c r="J40" s="470">
        <f t="shared" si="5"/>
        <v>10000</v>
      </c>
      <c r="K40" s="470">
        <f t="shared" si="6"/>
        <v>10000</v>
      </c>
      <c r="L40" s="470">
        <f t="shared" si="7"/>
        <v>10000</v>
      </c>
      <c r="M40" s="470">
        <f t="shared" si="8"/>
        <v>10000</v>
      </c>
      <c r="N40" s="470">
        <f t="shared" si="9"/>
        <v>10000</v>
      </c>
      <c r="O40" s="471" t="b">
        <f t="shared" si="10"/>
        <v>0</v>
      </c>
      <c r="P40" s="467">
        <f t="shared" si="11"/>
        <v>2</v>
      </c>
      <c r="Q40" s="467">
        <f t="shared" si="12"/>
        <v>8</v>
      </c>
      <c r="R40" s="472">
        <f t="shared" si="13"/>
        <v>78.048707310511091</v>
      </c>
      <c r="S40" s="471">
        <f t="shared" si="14"/>
        <v>32.968339841333055</v>
      </c>
      <c r="T40" s="471">
        <f t="shared" si="15"/>
        <v>89.318799177805587</v>
      </c>
      <c r="U40" s="469">
        <f t="shared" si="16"/>
        <v>85.605039342244467</v>
      </c>
      <c r="V40" s="480" t="b">
        <f t="shared" si="17"/>
        <v>0</v>
      </c>
      <c r="W40" s="498">
        <f t="shared" si="18"/>
        <v>78.048707310511091</v>
      </c>
      <c r="X40" s="483" t="str">
        <f t="shared" si="19"/>
        <v/>
      </c>
      <c r="Y40" s="483" t="str">
        <f t="shared" si="20"/>
        <v/>
      </c>
      <c r="Z40" s="483" t="str">
        <f t="shared" si="21"/>
        <v/>
      </c>
      <c r="AA40" s="483" t="str">
        <f t="shared" si="22"/>
        <v/>
      </c>
      <c r="AB40" s="499">
        <f t="shared" si="23"/>
        <v>26.445200104629869</v>
      </c>
      <c r="AC40" s="500">
        <f t="shared" si="24"/>
        <v>39.491479578036241</v>
      </c>
      <c r="AD40" s="466" t="str">
        <f t="shared" si="25"/>
        <v/>
      </c>
      <c r="AE40" s="466" t="str">
        <f t="shared" si="26"/>
        <v/>
      </c>
      <c r="AF40" s="466" t="str">
        <f t="shared" si="27"/>
        <v/>
      </c>
      <c r="AG40" s="466" t="str">
        <f t="shared" si="28"/>
        <v/>
      </c>
      <c r="AH40" s="466">
        <f t="shared" si="29"/>
        <v>75.400000000000006</v>
      </c>
      <c r="AI40" s="466">
        <f t="shared" si="30"/>
        <v>66.100000000000009</v>
      </c>
      <c r="AJ40" s="483">
        <f>IF(VLOOKUP(TRUE,$V$2:$AY$206,COUNTA($V$1:AR$1),FALSE)="",AR40,IF(AR40="","",(AR40/VLOOKUP(TRUE,$V$2:$AY$206,COUNTA($V$1:AR$1),FALSE))*100))</f>
        <v>88.927340507507324</v>
      </c>
      <c r="AK40" s="466">
        <f>IF(VLOOKUP(TRUE,$V$2:$AY$206,COUNTA($V$1:AS$1),FALSE)="",AS40,IF(AS40="","",(AS40/VLOOKUP(TRUE,$V$2:$AY$206,COUNTA($V$1:AS$1),FALSE))*100))</f>
        <v>100</v>
      </c>
      <c r="AL40" s="466">
        <f>IF(VLOOKUP(TRUE,$V$2:$AY$206,COUNTA($V$1:AT$1),FALSE)="",AT40,IF(AT40="","",(AT40/VLOOKUP(TRUE,$V$2:$AY$206,COUNTA($V$1:AT$1),FALSE))*100))</f>
        <v>60</v>
      </c>
      <c r="AM40" s="466">
        <f>IF(VLOOKUP(TRUE,$V$2:$AY$206,COUNTA($V$1:AU$1),FALSE)="",AU40,IF(AU40="","",(AU40/VLOOKUP(TRUE,$V$2:$AY$206,COUNTA($V$1:AU$1),FALSE))*100))</f>
        <v>100</v>
      </c>
      <c r="AN40" s="466">
        <f>IF(VLOOKUP(TRUE,$V$2:$AY$206,COUNTA($V$1:AV$1),FALSE)="",AV40,IF(AV40="","",(AV40/VLOOKUP(TRUE,$V$2:$AY$206,COUNTA($V$1:AV$1),FALSE))*100))</f>
        <v>82.289719581604004</v>
      </c>
      <c r="AO40" s="466">
        <f>IF(VLOOKUP(TRUE,$V$2:$AY$206,COUNTA($V$1:AW$1),FALSE)="",AW40,IF(AW40="","",(AW40/VLOOKUP(TRUE,$V$2:$AY$206,COUNTA($V$1:AW$1),FALSE))*100))</f>
        <v>100</v>
      </c>
      <c r="AP40" s="466">
        <f>IF(VLOOKUP(TRUE,$V$2:$AY$206,COUNTA($V$1:AX$1),FALSE)="",AX40,IF(AX40="","",(AX40/VLOOKUP(TRUE,$V$2:$AY$206,COUNTA($V$1:AX$1),FALSE))*100))</f>
        <v>100</v>
      </c>
      <c r="AQ40" s="484">
        <f>IF(VLOOKUP(TRUE,$V$2:$AY$206,COUNTA($V$1:AY$1),FALSE)="",AY40,IF(AY40="","",(AY40/VLOOKUP(TRUE,$V$2:$AY$206,COUNTA($V$1:AY$1),FALSE))*100))</f>
        <v>83.333333333333343</v>
      </c>
      <c r="AR40" s="475">
        <f>IF(BS40="","",BS40*VLOOKUP("UQ",IndexCalc[],3,FALSE))</f>
        <v>88.927340507507324</v>
      </c>
      <c r="AS40" s="471">
        <f>IF(BT40="","",BT40*VLOOKUP("Fneg",IndexCalc[],3,FALSE))</f>
        <v>100</v>
      </c>
      <c r="AT40" s="471">
        <f>IF(BU40="","",BU40*VLOOKUP("ABS",IndexCalc[],3,FALSE))</f>
        <v>60</v>
      </c>
      <c r="AU40" s="471">
        <f>IF(BV40="","",BV40*VLOOKUP("Cnrs",IndexCalc[],3,FALSE))</f>
        <v>100</v>
      </c>
      <c r="AV40" s="471">
        <f>IF(BO40="","",BO40*VLOOKUP("HEC",IndexCalc[],3,FALSE))</f>
        <v>82.289719581604004</v>
      </c>
      <c r="AW40" s="471">
        <f>IF(BP40="","",BP40*VLOOKUP("Aeres",IndexCalc[],3,FALSE))</f>
        <v>100</v>
      </c>
      <c r="AX40" s="471">
        <f>IF(BQ40="","",BQ40*VLOOKUP("Abdc",IndexCalc[],3,FALSE))</f>
        <v>100</v>
      </c>
      <c r="AY40" s="480">
        <f>IF(BR40="","",BR40*VLOOKUP("Vhb",IndexCalc[],3,FALSE))</f>
        <v>83.333333333333343</v>
      </c>
      <c r="AZ40" s="466"/>
      <c r="BA40" s="466"/>
      <c r="BB40" s="466"/>
      <c r="BC40" s="466"/>
      <c r="BD40" s="466">
        <v>2.0219999999999998</v>
      </c>
      <c r="BE40" s="484">
        <v>1.46</v>
      </c>
      <c r="BF40" s="483"/>
      <c r="BG40" s="466" t="s">
        <v>127</v>
      </c>
      <c r="BH40" s="466" t="s">
        <v>139</v>
      </c>
      <c r="BI40" s="466" t="s">
        <v>127</v>
      </c>
      <c r="BJ40" s="484"/>
      <c r="BK40" s="483"/>
      <c r="BL40" s="466"/>
      <c r="BM40" s="466">
        <v>3</v>
      </c>
      <c r="BN40" s="466">
        <v>1</v>
      </c>
      <c r="BO40" s="537">
        <v>3.2915887832641602</v>
      </c>
      <c r="BP40" s="486">
        <v>3</v>
      </c>
      <c r="BQ40" s="487">
        <v>4</v>
      </c>
      <c r="BR40" s="486">
        <v>5</v>
      </c>
      <c r="BS40" s="488">
        <v>3.557093620300293</v>
      </c>
      <c r="BT40" s="486">
        <v>4</v>
      </c>
      <c r="BU40" s="488">
        <v>3</v>
      </c>
      <c r="BV40" s="489">
        <v>4</v>
      </c>
    </row>
    <row r="41" spans="1:74" x14ac:dyDescent="0.25">
      <c r="A41" s="496" t="s">
        <v>1303</v>
      </c>
      <c r="B41" s="492"/>
      <c r="C41" s="497" t="s">
        <v>1120</v>
      </c>
      <c r="D41" s="529" t="s">
        <v>363</v>
      </c>
      <c r="E41" s="466">
        <f t="shared" si="0"/>
        <v>40</v>
      </c>
      <c r="F41" s="467">
        <f t="shared" si="1"/>
        <v>10</v>
      </c>
      <c r="G41" s="480">
        <f t="shared" si="2"/>
        <v>22.851634020135371</v>
      </c>
      <c r="H41" s="469" t="b">
        <f t="shared" si="3"/>
        <v>0</v>
      </c>
      <c r="I41" s="470">
        <f t="shared" si="4"/>
        <v>10000</v>
      </c>
      <c r="J41" s="470">
        <f t="shared" si="5"/>
        <v>10000</v>
      </c>
      <c r="K41" s="470">
        <f t="shared" si="6"/>
        <v>10000</v>
      </c>
      <c r="L41" s="470">
        <f t="shared" si="7"/>
        <v>10000</v>
      </c>
      <c r="M41" s="470">
        <f t="shared" si="8"/>
        <v>10000</v>
      </c>
      <c r="N41" s="470">
        <f t="shared" si="9"/>
        <v>10000</v>
      </c>
      <c r="O41" s="471" t="b">
        <f t="shared" si="10"/>
        <v>0</v>
      </c>
      <c r="P41" s="467">
        <f t="shared" si="11"/>
        <v>2</v>
      </c>
      <c r="Q41" s="467">
        <f t="shared" si="12"/>
        <v>8</v>
      </c>
      <c r="R41" s="472">
        <f t="shared" si="13"/>
        <v>77.638045475050802</v>
      </c>
      <c r="S41" s="471">
        <f t="shared" si="14"/>
        <v>38.790431843027463</v>
      </c>
      <c r="T41" s="471">
        <f t="shared" si="15"/>
        <v>87.349948883056641</v>
      </c>
      <c r="U41" s="469">
        <f t="shared" si="16"/>
        <v>85.659959106445314</v>
      </c>
      <c r="V41" s="480" t="b">
        <f t="shared" si="17"/>
        <v>0</v>
      </c>
      <c r="W41" s="498">
        <f t="shared" si="18"/>
        <v>77.638045475050802</v>
      </c>
      <c r="X41" s="483" t="str">
        <f t="shared" si="19"/>
        <v/>
      </c>
      <c r="Y41" s="483" t="str">
        <f t="shared" si="20"/>
        <v/>
      </c>
      <c r="Z41" s="483" t="str">
        <f t="shared" si="21"/>
        <v/>
      </c>
      <c r="AA41" s="483" t="str">
        <f t="shared" si="22"/>
        <v/>
      </c>
      <c r="AB41" s="499">
        <f t="shared" si="23"/>
        <v>32.409102798849077</v>
      </c>
      <c r="AC41" s="500">
        <f t="shared" si="24"/>
        <v>45.171760887205842</v>
      </c>
      <c r="AD41" s="466" t="str">
        <f t="shared" si="25"/>
        <v/>
      </c>
      <c r="AE41" s="466" t="str">
        <f t="shared" si="26"/>
        <v/>
      </c>
      <c r="AF41" s="466" t="str">
        <f t="shared" si="27"/>
        <v/>
      </c>
      <c r="AG41" s="466" t="str">
        <f t="shared" si="28"/>
        <v/>
      </c>
      <c r="AH41" s="466">
        <f t="shared" si="29"/>
        <v>82.8</v>
      </c>
      <c r="AI41" s="466">
        <f t="shared" si="30"/>
        <v>75</v>
      </c>
      <c r="AJ41" s="483">
        <f>IF(VLOOKUP(TRUE,$V$2:$AY$206,COUNTA($V$1:AR$1),FALSE)="",AR41,IF(AR41="","",(AR41/VLOOKUP(TRUE,$V$2:$AY$206,COUNTA($V$1:AR$1),FALSE))*100))</f>
        <v>86.914253234863281</v>
      </c>
      <c r="AK41" s="466">
        <f>IF(VLOOKUP(TRUE,$V$2:$AY$206,COUNTA($V$1:AS$1),FALSE)="",AS41,IF(AS41="","",(AS41/VLOOKUP(TRUE,$V$2:$AY$206,COUNTA($V$1:AS$1),FALSE))*100))</f>
        <v>100</v>
      </c>
      <c r="AL41" s="466">
        <f>IF(VLOOKUP(TRUE,$V$2:$AY$206,COUNTA($V$1:AT$1),FALSE)="",AT41,IF(AT41="","",(AT41/VLOOKUP(TRUE,$V$2:$AY$206,COUNTA($V$1:AT$1),FALSE))*100))</f>
        <v>80</v>
      </c>
      <c r="AM41" s="466">
        <f>IF(VLOOKUP(TRUE,$V$2:$AY$206,COUNTA($V$1:AU$1),FALSE)="",AU41,IF(AU41="","",(AU41/VLOOKUP(TRUE,$V$2:$AY$206,COUNTA($V$1:AU$1),FALSE))*100))</f>
        <v>100</v>
      </c>
      <c r="AN41" s="466">
        <f>IF(VLOOKUP(TRUE,$V$2:$AY$206,COUNTA($V$1:AV$1),FALSE)="",AV41,IF(AV41="","",(AV41/VLOOKUP(TRUE,$V$2:$AY$206,COUNTA($V$1:AV$1),FALSE))*100))</f>
        <v>78.389310836791992</v>
      </c>
      <c r="AO41" s="466">
        <f>IF(VLOOKUP(TRUE,$V$2:$AY$206,COUNTA($V$1:AW$1),FALSE)="",AW41,IF(AW41="","",(AW41/VLOOKUP(TRUE,$V$2:$AY$206,COUNTA($V$1:AW$1),FALSE))*100))</f>
        <v>100</v>
      </c>
      <c r="AP41" s="466">
        <f>IF(VLOOKUP(TRUE,$V$2:$AY$206,COUNTA($V$1:AX$1),FALSE)="",AX41,IF(AX41="","",(AX41/VLOOKUP(TRUE,$V$2:$AY$206,COUNTA($V$1:AX$1),FALSE))*100))</f>
        <v>75</v>
      </c>
      <c r="AQ41" s="484">
        <f>IF(VLOOKUP(TRUE,$V$2:$AY$206,COUNTA($V$1:AY$1),FALSE)="",AY41,IF(AY41="","",(AY41/VLOOKUP(TRUE,$V$2:$AY$206,COUNTA($V$1:AY$1),FALSE))*100))</f>
        <v>78.496026992797852</v>
      </c>
      <c r="AR41" s="475">
        <f>IF(BS41="","",BS41*VLOOKUP("UQ",IndexCalc[],3,FALSE))</f>
        <v>86.914253234863281</v>
      </c>
      <c r="AS41" s="471">
        <f>IF(BT41="","",BT41*VLOOKUP("Fneg",IndexCalc[],3,FALSE))</f>
        <v>100</v>
      </c>
      <c r="AT41" s="471">
        <f>IF(BU41="","",BU41*VLOOKUP("ABS",IndexCalc[],3,FALSE))</f>
        <v>80</v>
      </c>
      <c r="AU41" s="471">
        <f>IF(BV41="","",BV41*VLOOKUP("Cnrs",IndexCalc[],3,FALSE))</f>
        <v>100</v>
      </c>
      <c r="AV41" s="471">
        <f>IF(BO41="","",BO41*VLOOKUP("HEC",IndexCalc[],3,FALSE))</f>
        <v>78.389310836791992</v>
      </c>
      <c r="AW41" s="471">
        <f>IF(BP41="","",BP41*VLOOKUP("Aeres",IndexCalc[],3,FALSE))</f>
        <v>100</v>
      </c>
      <c r="AX41" s="471">
        <f>IF(BQ41="","",BQ41*VLOOKUP("Abdc",IndexCalc[],3,FALSE))</f>
        <v>75</v>
      </c>
      <c r="AY41" s="480">
        <f>IF(BR41="","",BR41*VLOOKUP("Vhb",IndexCalc[],3,FALSE))</f>
        <v>78.496026992797852</v>
      </c>
      <c r="AZ41" s="466"/>
      <c r="BA41" s="466"/>
      <c r="BB41" s="466"/>
      <c r="BC41" s="466"/>
      <c r="BD41" s="466">
        <v>2.4780000000000002</v>
      </c>
      <c r="BE41" s="484">
        <v>1.67</v>
      </c>
      <c r="BF41" s="483"/>
      <c r="BG41" s="466" t="s">
        <v>127</v>
      </c>
      <c r="BH41" s="466" t="s">
        <v>127</v>
      </c>
      <c r="BI41" s="466"/>
      <c r="BJ41" s="484"/>
      <c r="BK41" s="483"/>
      <c r="BL41" s="466"/>
      <c r="BM41" s="466">
        <v>4</v>
      </c>
      <c r="BN41" s="466">
        <v>1</v>
      </c>
      <c r="BO41" s="537">
        <v>3.1355724334716797</v>
      </c>
      <c r="BP41" s="486">
        <v>3</v>
      </c>
      <c r="BQ41" s="487">
        <v>3</v>
      </c>
      <c r="BR41" s="488">
        <v>4.7097616195678711</v>
      </c>
      <c r="BS41" s="488">
        <v>3.4765701293945313</v>
      </c>
      <c r="BT41" s="486">
        <v>4</v>
      </c>
      <c r="BU41" s="488">
        <v>4</v>
      </c>
      <c r="BV41" s="489">
        <v>4</v>
      </c>
    </row>
    <row r="42" spans="1:74" x14ac:dyDescent="0.25">
      <c r="A42" s="462" t="s">
        <v>110</v>
      </c>
      <c r="B42" s="492" t="s">
        <v>336</v>
      </c>
      <c r="C42" s="541" t="s">
        <v>223</v>
      </c>
      <c r="D42" s="529" t="s">
        <v>363</v>
      </c>
      <c r="E42" s="466">
        <f t="shared" si="0"/>
        <v>41</v>
      </c>
      <c r="F42" s="467">
        <f t="shared" si="1"/>
        <v>10</v>
      </c>
      <c r="G42" s="468">
        <f t="shared" si="2"/>
        <v>22.627919565681776</v>
      </c>
      <c r="H42" s="469" t="b">
        <f t="shared" si="3"/>
        <v>0</v>
      </c>
      <c r="I42" s="470">
        <f t="shared" si="4"/>
        <v>10000</v>
      </c>
      <c r="J42" s="470">
        <f t="shared" si="5"/>
        <v>10000</v>
      </c>
      <c r="K42" s="470">
        <f t="shared" si="6"/>
        <v>10000</v>
      </c>
      <c r="L42" s="470">
        <f t="shared" si="7"/>
        <v>10000</v>
      </c>
      <c r="M42" s="470">
        <f t="shared" si="8"/>
        <v>10000</v>
      </c>
      <c r="N42" s="470">
        <f t="shared" si="9"/>
        <v>10000</v>
      </c>
      <c r="O42" s="471" t="b">
        <f t="shared" si="10"/>
        <v>0</v>
      </c>
      <c r="P42" s="467">
        <f t="shared" si="11"/>
        <v>2</v>
      </c>
      <c r="Q42" s="467">
        <f t="shared" si="12"/>
        <v>8</v>
      </c>
      <c r="R42" s="472">
        <f t="shared" si="13"/>
        <v>76.270040844309307</v>
      </c>
      <c r="S42" s="471">
        <f t="shared" si="14"/>
        <v>44.815396340827064</v>
      </c>
      <c r="T42" s="471">
        <f t="shared" si="15"/>
        <v>84.133701970179871</v>
      </c>
      <c r="U42" s="469">
        <f t="shared" si="16"/>
        <v>84.056961576143891</v>
      </c>
      <c r="V42" s="468" t="b">
        <f t="shared" si="17"/>
        <v>0</v>
      </c>
      <c r="W42" s="474">
        <f t="shared" si="18"/>
        <v>76.270040844309307</v>
      </c>
      <c r="X42" s="475">
        <f t="shared" si="19"/>
        <v>68</v>
      </c>
      <c r="Y42" s="475">
        <f t="shared" si="20"/>
        <v>15.714285714285717</v>
      </c>
      <c r="Z42" s="475">
        <f t="shared" si="21"/>
        <v>100</v>
      </c>
      <c r="AA42" s="475">
        <f t="shared" si="22"/>
        <v>71.868087673436548</v>
      </c>
      <c r="AB42" s="493">
        <f t="shared" si="23"/>
        <v>39.563170285116399</v>
      </c>
      <c r="AC42" s="494">
        <f t="shared" si="24"/>
        <v>50.067622396537736</v>
      </c>
      <c r="AD42" s="473">
        <f t="shared" si="25"/>
        <v>82.199999999999989</v>
      </c>
      <c r="AE42" s="473">
        <f t="shared" si="26"/>
        <v>39.5</v>
      </c>
      <c r="AF42" s="473">
        <f t="shared" si="27"/>
        <v>92.600000000000009</v>
      </c>
      <c r="AG42" s="473">
        <f t="shared" si="28"/>
        <v>87.3</v>
      </c>
      <c r="AH42" s="473">
        <f t="shared" si="29"/>
        <v>87.2</v>
      </c>
      <c r="AI42" s="473">
        <f t="shared" si="30"/>
        <v>80.300000000000011</v>
      </c>
      <c r="AJ42" s="478">
        <f>IF(VLOOKUP(TRUE,$V$2:$AY$206,COUNTA($V$1:AR$1),FALSE)="",AR42,IF(AR42="","",(AR42/VLOOKUP(TRUE,$V$2:$AY$206,COUNTA($V$1:AR$1),FALSE))*100))</f>
        <v>98.900997638702393</v>
      </c>
      <c r="AK42" s="473">
        <f>IF(VLOOKUP(TRUE,$V$2:$AY$206,COUNTA($V$1:AS$1),FALSE)="",AS42,IF(AS42="","",(AS42/VLOOKUP(TRUE,$V$2:$AY$206,COUNTA($V$1:AS$1),FALSE))*100))</f>
        <v>100</v>
      </c>
      <c r="AL42" s="473">
        <f>IF(VLOOKUP(TRUE,$V$2:$AY$206,COUNTA($V$1:AT$1),FALSE)="",AT42,IF(AT42="","",(AT42/VLOOKUP(TRUE,$V$2:$AY$206,COUNTA($V$1:AT$1),FALSE))*100))</f>
        <v>60</v>
      </c>
      <c r="AM42" s="473">
        <f>IF(VLOOKUP(TRUE,$V$2:$AY$206,COUNTA($V$1:AU$1),FALSE)="",AU42,IF(AU42="","",(AU42/VLOOKUP(TRUE,$V$2:$AY$206,COUNTA($V$1:AU$1),FALSE))*100))</f>
        <v>75</v>
      </c>
      <c r="AN42" s="473">
        <f>IF(VLOOKUP(TRUE,$V$2:$AY$206,COUNTA($V$1:AV$1),FALSE)="",AV42,IF(AV42="","",(AV42/VLOOKUP(TRUE,$V$2:$AY$206,COUNTA($V$1:AV$1),FALSE))*100))</f>
        <v>72.501951456069946</v>
      </c>
      <c r="AO42" s="473">
        <f>IF(VLOOKUP(TRUE,$V$2:$AY$206,COUNTA($V$1:AW$1),FALSE)="",AW42,IF(AW42="","",(AW42/VLOOKUP(TRUE,$V$2:$AY$206,COUNTA($V$1:AW$1),FALSE))*100))</f>
        <v>100</v>
      </c>
      <c r="AP42" s="473">
        <f>IF(VLOOKUP(TRUE,$V$2:$AY$206,COUNTA($V$1:AX$1),FALSE)="",AX42,IF(AX42="","",(AX42/VLOOKUP(TRUE,$V$2:$AY$206,COUNTA($V$1:AX$1),FALSE))*100))</f>
        <v>100</v>
      </c>
      <c r="AQ42" s="468">
        <f>IF(VLOOKUP(TRUE,$V$2:$AY$206,COUNTA($V$1:AY$1),FALSE)="",AY42,IF(AY42="","",(AY42/VLOOKUP(TRUE,$V$2:$AY$206,COUNTA($V$1:AY$1),FALSE))*100))</f>
        <v>66.666666666666671</v>
      </c>
      <c r="AR42" s="475">
        <f>IF(BS42="","",BS42*VLOOKUP("UQ",IndexCalc[],3,FALSE))</f>
        <v>98.900997638702393</v>
      </c>
      <c r="AS42" s="471">
        <f>IF(BT42="","",BT42*VLOOKUP("Fneg",IndexCalc[],3,FALSE))</f>
        <v>100</v>
      </c>
      <c r="AT42" s="471">
        <f>IF(BU42="","",BU42*VLOOKUP("ABS",IndexCalc[],3,FALSE))</f>
        <v>60</v>
      </c>
      <c r="AU42" s="471">
        <f>IF(BV42="","",BV42*VLOOKUP("Cnrs",IndexCalc[],3,FALSE))</f>
        <v>75</v>
      </c>
      <c r="AV42" s="471">
        <f>IF(BO42="","",BO42*VLOOKUP("HEC",IndexCalc[],3,FALSE))</f>
        <v>72.501951456069946</v>
      </c>
      <c r="AW42" s="471">
        <f>IF(BP42="","",BP42*VLOOKUP("Aeres",IndexCalc[],3,FALSE))</f>
        <v>100</v>
      </c>
      <c r="AX42" s="471">
        <f>IF(BQ42="","",BQ42*VLOOKUP("Abdc",IndexCalc[],3,FALSE))</f>
        <v>100</v>
      </c>
      <c r="AY42" s="480">
        <f>IF(BR42="","",BR42*VLOOKUP("Vhb",IndexCalc[],3,FALSE))</f>
        <v>66.666666666666671</v>
      </c>
      <c r="AZ42" s="481">
        <v>1.7000000000000001E-2</v>
      </c>
      <c r="BA42" s="473">
        <v>1.1000000000000001</v>
      </c>
      <c r="BB42" s="466">
        <v>65</v>
      </c>
      <c r="BC42" s="481">
        <v>3.5739999999999998</v>
      </c>
      <c r="BD42" s="481">
        <v>3.0249999999999999</v>
      </c>
      <c r="BE42" s="482">
        <v>1.851</v>
      </c>
      <c r="BF42" s="483"/>
      <c r="BG42" s="466" t="s">
        <v>127</v>
      </c>
      <c r="BH42" s="466" t="s">
        <v>139</v>
      </c>
      <c r="BI42" s="466" t="s">
        <v>133</v>
      </c>
      <c r="BJ42" s="484"/>
      <c r="BK42" s="483"/>
      <c r="BL42" s="466"/>
      <c r="BM42" s="466">
        <v>3</v>
      </c>
      <c r="BN42" s="466">
        <v>2</v>
      </c>
      <c r="BO42" s="537">
        <v>2.9000780582427979</v>
      </c>
      <c r="BP42" s="486">
        <v>3</v>
      </c>
      <c r="BQ42" s="487">
        <v>4</v>
      </c>
      <c r="BR42" s="486">
        <v>4</v>
      </c>
      <c r="BS42" s="488">
        <v>3.9560399055480957</v>
      </c>
      <c r="BT42" s="486">
        <v>4</v>
      </c>
      <c r="BU42" s="488">
        <v>3</v>
      </c>
      <c r="BV42" s="489">
        <v>3</v>
      </c>
    </row>
    <row r="43" spans="1:74" x14ac:dyDescent="0.25">
      <c r="A43" s="496" t="s">
        <v>1299</v>
      </c>
      <c r="B43" s="492"/>
      <c r="C43" s="497" t="s">
        <v>1116</v>
      </c>
      <c r="D43" s="529" t="s">
        <v>363</v>
      </c>
      <c r="E43" s="466">
        <f t="shared" si="0"/>
        <v>42</v>
      </c>
      <c r="F43" s="467">
        <f t="shared" si="1"/>
        <v>10</v>
      </c>
      <c r="G43" s="480">
        <f t="shared" si="2"/>
        <v>22.426008401780521</v>
      </c>
      <c r="H43" s="469" t="b">
        <f t="shared" si="3"/>
        <v>0</v>
      </c>
      <c r="I43" s="470">
        <f t="shared" si="4"/>
        <v>10000</v>
      </c>
      <c r="J43" s="470">
        <f t="shared" si="5"/>
        <v>10000</v>
      </c>
      <c r="K43" s="470">
        <f t="shared" si="6"/>
        <v>10000</v>
      </c>
      <c r="L43" s="470">
        <f t="shared" si="7"/>
        <v>10000</v>
      </c>
      <c r="M43" s="470">
        <f t="shared" si="8"/>
        <v>10000</v>
      </c>
      <c r="N43" s="470">
        <f t="shared" si="9"/>
        <v>10000</v>
      </c>
      <c r="O43" s="471" t="b">
        <f t="shared" si="10"/>
        <v>0</v>
      </c>
      <c r="P43" s="467">
        <f t="shared" si="11"/>
        <v>2</v>
      </c>
      <c r="Q43" s="467">
        <f t="shared" si="12"/>
        <v>8</v>
      </c>
      <c r="R43" s="472">
        <f t="shared" si="13"/>
        <v>76.205865520860129</v>
      </c>
      <c r="S43" s="471">
        <f t="shared" si="14"/>
        <v>44.781922989216291</v>
      </c>
      <c r="T43" s="471">
        <f t="shared" si="15"/>
        <v>84.061851153771087</v>
      </c>
      <c r="U43" s="469">
        <f t="shared" si="16"/>
        <v>83.859480923016875</v>
      </c>
      <c r="V43" s="480" t="b">
        <f t="shared" si="17"/>
        <v>0</v>
      </c>
      <c r="W43" s="498">
        <f t="shared" si="18"/>
        <v>76.205865520860129</v>
      </c>
      <c r="X43" s="483" t="str">
        <f t="shared" si="19"/>
        <v/>
      </c>
      <c r="Y43" s="483" t="str">
        <f t="shared" si="20"/>
        <v/>
      </c>
      <c r="Z43" s="483" t="str">
        <f t="shared" si="21"/>
        <v/>
      </c>
      <c r="AA43" s="483" t="str">
        <f t="shared" si="22"/>
        <v/>
      </c>
      <c r="AB43" s="499">
        <f t="shared" si="23"/>
        <v>32.003662045513998</v>
      </c>
      <c r="AC43" s="500">
        <f t="shared" si="24"/>
        <v>57.560183932918584</v>
      </c>
      <c r="AD43" s="466" t="str">
        <f t="shared" si="25"/>
        <v/>
      </c>
      <c r="AE43" s="466" t="str">
        <f t="shared" si="26"/>
        <v/>
      </c>
      <c r="AF43" s="466" t="str">
        <f t="shared" si="27"/>
        <v/>
      </c>
      <c r="AG43" s="466" t="str">
        <f t="shared" si="28"/>
        <v/>
      </c>
      <c r="AH43" s="466">
        <f t="shared" si="29"/>
        <v>82.3</v>
      </c>
      <c r="AI43" s="466">
        <f t="shared" si="30"/>
        <v>83.8</v>
      </c>
      <c r="AJ43" s="483">
        <f>IF(VLOOKUP(TRUE,$V$2:$AY$206,COUNTA($V$1:AR$1),FALSE)="",AR43,IF(AR43="","",(AR43/VLOOKUP(TRUE,$V$2:$AY$206,COUNTA($V$1:AR$1),FALSE))*100))</f>
        <v>84.867173433303833</v>
      </c>
      <c r="AK43" s="466">
        <f>IF(VLOOKUP(TRUE,$V$2:$AY$206,COUNTA($V$1:AS$1),FALSE)="",AS43,IF(AS43="","",(AS43/VLOOKUP(TRUE,$V$2:$AY$206,COUNTA($V$1:AS$1),FALSE))*100))</f>
        <v>99.999839067459106</v>
      </c>
      <c r="AL43" s="466">
        <f>IF(VLOOKUP(TRUE,$V$2:$AY$206,COUNTA($V$1:AT$1),FALSE)="",AT43,IF(AT43="","",(AT43/VLOOKUP(TRUE,$V$2:$AY$206,COUNTA($V$1:AT$1),FALSE))*100))</f>
        <v>59.489693641662598</v>
      </c>
      <c r="AM43" s="466">
        <f>IF(VLOOKUP(TRUE,$V$2:$AY$206,COUNTA($V$1:AU$1),FALSE)="",AU43,IF(AU43="","",(AU43/VLOOKUP(TRUE,$V$2:$AY$206,COUNTA($V$1:AU$1),FALSE))*100))</f>
        <v>100</v>
      </c>
      <c r="AN43" s="466">
        <f>IF(VLOOKUP(TRUE,$V$2:$AY$206,COUNTA($V$1:AV$1),FALSE)="",AV43,IF(AV43="","",(AV43/VLOOKUP(TRUE,$V$2:$AY$206,COUNTA($V$1:AV$1),FALSE))*100))</f>
        <v>85.793882608413696</v>
      </c>
      <c r="AO43" s="466">
        <f>IF(VLOOKUP(TRUE,$V$2:$AY$206,COUNTA($V$1:AW$1),FALSE)="",AW43,IF(AW43="","",(AW43/VLOOKUP(TRUE,$V$2:$AY$206,COUNTA($V$1:AW$1),FALSE))*100))</f>
        <v>100</v>
      </c>
      <c r="AP43" s="466">
        <f>IF(VLOOKUP(TRUE,$V$2:$AY$206,COUNTA($V$1:AX$1),FALSE)="",AX43,IF(AX43="","",(AX43/VLOOKUP(TRUE,$V$2:$AY$206,COUNTA($V$1:AX$1),FALSE))*100))</f>
        <v>75</v>
      </c>
      <c r="AQ43" s="484">
        <f>IF(VLOOKUP(TRUE,$V$2:$AY$206,COUNTA($V$1:AY$1),FALSE)="",AY43,IF(AY43="","",(AY43/VLOOKUP(TRUE,$V$2:$AY$206,COUNTA($V$1:AY$1),FALSE))*100))</f>
        <v>67.344220479329437</v>
      </c>
      <c r="AR43" s="475">
        <f>IF(BS43="","",BS43*VLOOKUP("UQ",IndexCalc[],3,FALSE))</f>
        <v>84.867173433303833</v>
      </c>
      <c r="AS43" s="471">
        <f>IF(BT43="","",BT43*VLOOKUP("Fneg",IndexCalc[],3,FALSE))</f>
        <v>99.999839067459106</v>
      </c>
      <c r="AT43" s="471">
        <f>IF(BU43="","",BU43*VLOOKUP("ABS",IndexCalc[],3,FALSE))</f>
        <v>59.489693641662598</v>
      </c>
      <c r="AU43" s="471">
        <f>IF(BV43="","",BV43*VLOOKUP("Cnrs",IndexCalc[],3,FALSE))</f>
        <v>100</v>
      </c>
      <c r="AV43" s="471">
        <f>IF(BO43="","",BO43*VLOOKUP("HEC",IndexCalc[],3,FALSE))</f>
        <v>85.793882608413696</v>
      </c>
      <c r="AW43" s="471">
        <f>IF(BP43="","",BP43*VLOOKUP("Aeres",IndexCalc[],3,FALSE))</f>
        <v>100</v>
      </c>
      <c r="AX43" s="471">
        <f>IF(BQ43="","",BQ43*VLOOKUP("Abdc",IndexCalc[],3,FALSE))</f>
        <v>75</v>
      </c>
      <c r="AY43" s="480">
        <f>IF(BR43="","",BR43*VLOOKUP("Vhb",IndexCalc[],3,FALSE))</f>
        <v>67.344220479329437</v>
      </c>
      <c r="AZ43" s="466"/>
      <c r="BA43" s="466"/>
      <c r="BB43" s="466"/>
      <c r="BC43" s="466"/>
      <c r="BD43" s="466">
        <v>2.4470000000000001</v>
      </c>
      <c r="BE43" s="484">
        <v>2.1280000000000001</v>
      </c>
      <c r="BF43" s="483"/>
      <c r="BG43" s="466" t="s">
        <v>127</v>
      </c>
      <c r="BH43" s="466" t="s">
        <v>127</v>
      </c>
      <c r="BI43" s="466"/>
      <c r="BJ43" s="484"/>
      <c r="BK43" s="483"/>
      <c r="BL43" s="466"/>
      <c r="BM43" s="466"/>
      <c r="BN43" s="466">
        <v>1</v>
      </c>
      <c r="BO43" s="537">
        <v>3.4317553043365479</v>
      </c>
      <c r="BP43" s="486">
        <v>3</v>
      </c>
      <c r="BQ43" s="487">
        <v>3</v>
      </c>
      <c r="BR43" s="488">
        <v>4.0406532287597656</v>
      </c>
      <c r="BS43" s="488">
        <v>3.3946869373321533</v>
      </c>
      <c r="BT43" s="488">
        <v>3.9999935626983643</v>
      </c>
      <c r="BU43" s="488">
        <v>2.9744846820831299</v>
      </c>
      <c r="BV43" s="489">
        <v>4</v>
      </c>
    </row>
    <row r="44" spans="1:74" x14ac:dyDescent="0.25">
      <c r="A44" s="462" t="s">
        <v>51</v>
      </c>
      <c r="B44" s="492" t="s">
        <v>260</v>
      </c>
      <c r="C44" s="501" t="s">
        <v>161</v>
      </c>
      <c r="D44" s="529" t="s">
        <v>363</v>
      </c>
      <c r="E44" s="466">
        <f t="shared" si="0"/>
        <v>43</v>
      </c>
      <c r="F44" s="467">
        <f t="shared" si="1"/>
        <v>10</v>
      </c>
      <c r="G44" s="468">
        <f t="shared" si="2"/>
        <v>25.856089595508074</v>
      </c>
      <c r="H44" s="469" t="b">
        <f t="shared" si="3"/>
        <v>0</v>
      </c>
      <c r="I44" s="470">
        <f t="shared" si="4"/>
        <v>10000</v>
      </c>
      <c r="J44" s="470">
        <f t="shared" si="5"/>
        <v>10000</v>
      </c>
      <c r="K44" s="470">
        <f t="shared" si="6"/>
        <v>10000</v>
      </c>
      <c r="L44" s="470">
        <f t="shared" si="7"/>
        <v>10000</v>
      </c>
      <c r="M44" s="470">
        <f t="shared" si="8"/>
        <v>10000</v>
      </c>
      <c r="N44" s="470">
        <f t="shared" si="9"/>
        <v>10000</v>
      </c>
      <c r="O44" s="471" t="b">
        <f t="shared" si="10"/>
        <v>0</v>
      </c>
      <c r="P44" s="467">
        <f t="shared" si="11"/>
        <v>2</v>
      </c>
      <c r="Q44" s="467">
        <f t="shared" si="12"/>
        <v>8</v>
      </c>
      <c r="R44" s="472">
        <f t="shared" si="13"/>
        <v>76.18422225356872</v>
      </c>
      <c r="S44" s="471">
        <f t="shared" si="14"/>
        <v>43.338695130784153</v>
      </c>
      <c r="T44" s="471">
        <f t="shared" si="15"/>
        <v>84.395604034264878</v>
      </c>
      <c r="U44" s="469">
        <f t="shared" si="16"/>
        <v>84.026483227411902</v>
      </c>
      <c r="V44" s="468" t="b">
        <f t="shared" si="17"/>
        <v>0</v>
      </c>
      <c r="W44" s="474">
        <f t="shared" si="18"/>
        <v>76.18422225356872</v>
      </c>
      <c r="X44" s="475">
        <f t="shared" si="19"/>
        <v>32</v>
      </c>
      <c r="Y44" s="475">
        <f t="shared" si="20"/>
        <v>27.142857142857142</v>
      </c>
      <c r="Z44" s="475">
        <f t="shared" si="21"/>
        <v>83.636363636363626</v>
      </c>
      <c r="AA44" s="475">
        <f t="shared" si="22"/>
        <v>65.694751658958367</v>
      </c>
      <c r="AB44" s="493">
        <f t="shared" si="23"/>
        <v>38.124509547475803</v>
      </c>
      <c r="AC44" s="494">
        <f t="shared" si="24"/>
        <v>48.552880714092503</v>
      </c>
      <c r="AD44" s="473">
        <f t="shared" si="25"/>
        <v>57.199999999999996</v>
      </c>
      <c r="AE44" s="473">
        <f t="shared" si="26"/>
        <v>71.8</v>
      </c>
      <c r="AF44" s="473">
        <f t="shared" si="27"/>
        <v>80</v>
      </c>
      <c r="AG44" s="473">
        <f t="shared" si="28"/>
        <v>83.1</v>
      </c>
      <c r="AH44" s="473">
        <f t="shared" si="29"/>
        <v>86.7</v>
      </c>
      <c r="AI44" s="473">
        <f t="shared" si="30"/>
        <v>78.400000000000006</v>
      </c>
      <c r="AJ44" s="478">
        <f>IF(VLOOKUP(TRUE,$V$2:$AY$206,COUNTA($V$1:AR$1),FALSE)="",AR44,IF(AR44="","",(AR44/VLOOKUP(TRUE,$V$2:$AY$206,COUNTA($V$1:AR$1),FALSE))*100))</f>
        <v>98.498165607452393</v>
      </c>
      <c r="AK44" s="473">
        <f>IF(VLOOKUP(TRUE,$V$2:$AY$206,COUNTA($V$1:AS$1),FALSE)="",AS44,IF(AS44="","",(AS44/VLOOKUP(TRUE,$V$2:$AY$206,COUNTA($V$1:AS$1),FALSE))*100))</f>
        <v>100</v>
      </c>
      <c r="AL44" s="473">
        <f>IF(VLOOKUP(TRUE,$V$2:$AY$206,COUNTA($V$1:AT$1),FALSE)="",AT44,IF(AT44="","",(AT44/VLOOKUP(TRUE,$V$2:$AY$206,COUNTA($V$1:AT$1),FALSE))*100))</f>
        <v>60</v>
      </c>
      <c r="AM44" s="473">
        <f>IF(VLOOKUP(TRUE,$V$2:$AY$206,COUNTA($V$1:AU$1),FALSE)="",AU44,IF(AU44="","",(AU44/VLOOKUP(TRUE,$V$2:$AY$206,COUNTA($V$1:AU$1),FALSE))*100))</f>
        <v>100</v>
      </c>
      <c r="AN44" s="473">
        <f>IF(VLOOKUP(TRUE,$V$2:$AY$206,COUNTA($V$1:AV$1),FALSE)="",AV44,IF(AV44="","",(AV44/VLOOKUP(TRUE,$V$2:$AY$206,COUNTA($V$1:AV$1),FALSE))*100))</f>
        <v>50</v>
      </c>
      <c r="AO44" s="473">
        <f>IF(VLOOKUP(TRUE,$V$2:$AY$206,COUNTA($V$1:AW$1),FALSE)="",AW44,IF(AW44="","",(AW44/VLOOKUP(TRUE,$V$2:$AY$206,COUNTA($V$1:AW$1),FALSE))*100))</f>
        <v>100</v>
      </c>
      <c r="AP44" s="473">
        <f>IF(VLOOKUP(TRUE,$V$2:$AY$206,COUNTA($V$1:AX$1),FALSE)="",AX44,IF(AX44="","",(AX44/VLOOKUP(TRUE,$V$2:$AY$206,COUNTA($V$1:AX$1),FALSE))*100))</f>
        <v>100</v>
      </c>
      <c r="AQ44" s="468">
        <f>IF(VLOOKUP(TRUE,$V$2:$AY$206,COUNTA($V$1:AY$1),FALSE)="",AY44,IF(AY44="","",(AY44/VLOOKUP(TRUE,$V$2:$AY$206,COUNTA($V$1:AY$1),FALSE))*100))</f>
        <v>66.666666666666671</v>
      </c>
      <c r="AR44" s="475">
        <f>IF(BS44="","",BS44*VLOOKUP("UQ",IndexCalc[],3,FALSE))</f>
        <v>98.498165607452393</v>
      </c>
      <c r="AS44" s="471">
        <f>IF(BT44="","",BT44*VLOOKUP("Fneg",IndexCalc[],3,FALSE))</f>
        <v>100</v>
      </c>
      <c r="AT44" s="471">
        <f>IF(BU44="","",BU44*VLOOKUP("ABS",IndexCalc[],3,FALSE))</f>
        <v>60</v>
      </c>
      <c r="AU44" s="471">
        <f>IF(BV44="","",BV44*VLOOKUP("Cnrs",IndexCalc[],3,FALSE))</f>
        <v>100</v>
      </c>
      <c r="AV44" s="471">
        <f>IF(BO44="","",BO44*VLOOKUP("HEC",IndexCalc[],3,FALSE))</f>
        <v>50</v>
      </c>
      <c r="AW44" s="471">
        <f>IF(BP44="","",BP44*VLOOKUP("Aeres",IndexCalc[],3,FALSE))</f>
        <v>100</v>
      </c>
      <c r="AX44" s="471">
        <f>IF(BQ44="","",BQ44*VLOOKUP("Abdc",IndexCalc[],3,FALSE))</f>
        <v>100</v>
      </c>
      <c r="AY44" s="480">
        <f>IF(BR44="","",BR44*VLOOKUP("Vhb",IndexCalc[],3,FALSE))</f>
        <v>66.666666666666671</v>
      </c>
      <c r="AZ44" s="481">
        <v>8.0000000000000002E-3</v>
      </c>
      <c r="BA44" s="473">
        <v>1.9</v>
      </c>
      <c r="BB44" s="466">
        <v>46</v>
      </c>
      <c r="BC44" s="481">
        <v>3.2669999999999999</v>
      </c>
      <c r="BD44" s="481">
        <v>2.915</v>
      </c>
      <c r="BE44" s="482">
        <v>1.7949999999999999</v>
      </c>
      <c r="BF44" s="483" t="s">
        <v>133</v>
      </c>
      <c r="BG44" s="466" t="s">
        <v>127</v>
      </c>
      <c r="BH44" s="466" t="s">
        <v>139</v>
      </c>
      <c r="BI44" s="466" t="s">
        <v>133</v>
      </c>
      <c r="BJ44" s="484"/>
      <c r="BK44" s="483"/>
      <c r="BL44" s="466"/>
      <c r="BM44" s="466">
        <v>3</v>
      </c>
      <c r="BN44" s="466">
        <v>1</v>
      </c>
      <c r="BO44" s="485">
        <v>2</v>
      </c>
      <c r="BP44" s="486">
        <v>3</v>
      </c>
      <c r="BQ44" s="487">
        <v>4</v>
      </c>
      <c r="BR44" s="486">
        <v>4</v>
      </c>
      <c r="BS44" s="488">
        <v>3.9399266242980957</v>
      </c>
      <c r="BT44" s="486">
        <v>4</v>
      </c>
      <c r="BU44" s="488">
        <v>3</v>
      </c>
      <c r="BV44" s="489">
        <v>4</v>
      </c>
    </row>
    <row r="45" spans="1:74" x14ac:dyDescent="0.25">
      <c r="A45" s="462" t="s">
        <v>98</v>
      </c>
      <c r="B45" s="492" t="s">
        <v>324</v>
      </c>
      <c r="C45" s="538" t="s">
        <v>211</v>
      </c>
      <c r="D45" s="529" t="s">
        <v>363</v>
      </c>
      <c r="E45" s="466">
        <f t="shared" si="0"/>
        <v>44</v>
      </c>
      <c r="F45" s="467">
        <f t="shared" si="1"/>
        <v>10</v>
      </c>
      <c r="G45" s="468">
        <f t="shared" si="2"/>
        <v>28.680957568699267</v>
      </c>
      <c r="H45" s="469" t="b">
        <f t="shared" si="3"/>
        <v>0</v>
      </c>
      <c r="I45" s="470">
        <f t="shared" si="4"/>
        <v>10000</v>
      </c>
      <c r="J45" s="470">
        <f t="shared" si="5"/>
        <v>10000</v>
      </c>
      <c r="K45" s="470">
        <f t="shared" si="6"/>
        <v>10000</v>
      </c>
      <c r="L45" s="470">
        <f t="shared" si="7"/>
        <v>10000</v>
      </c>
      <c r="M45" s="470">
        <f t="shared" si="8"/>
        <v>10000</v>
      </c>
      <c r="N45" s="470">
        <f t="shared" si="9"/>
        <v>10000</v>
      </c>
      <c r="O45" s="471" t="b">
        <f t="shared" si="10"/>
        <v>0</v>
      </c>
      <c r="P45" s="467">
        <f t="shared" si="11"/>
        <v>2</v>
      </c>
      <c r="Q45" s="467">
        <f t="shared" si="12"/>
        <v>8</v>
      </c>
      <c r="R45" s="472">
        <f t="shared" si="13"/>
        <v>76.132100322978388</v>
      </c>
      <c r="S45" s="471">
        <f t="shared" si="14"/>
        <v>28.421995734853979</v>
      </c>
      <c r="T45" s="471">
        <f t="shared" si="15"/>
        <v>88.059626470009491</v>
      </c>
      <c r="U45" s="469">
        <f t="shared" si="16"/>
        <v>83.477701176007585</v>
      </c>
      <c r="V45" s="468" t="b">
        <f t="shared" si="17"/>
        <v>0</v>
      </c>
      <c r="W45" s="474">
        <f t="shared" si="18"/>
        <v>76.132100322978388</v>
      </c>
      <c r="X45" s="475">
        <f t="shared" si="19"/>
        <v>43.999999999999993</v>
      </c>
      <c r="Y45" s="475">
        <f t="shared" si="20"/>
        <v>18.571428571428573</v>
      </c>
      <c r="Z45" s="475">
        <f t="shared" si="21"/>
        <v>69.090909090909093</v>
      </c>
      <c r="AA45" s="475">
        <f t="shared" si="22"/>
        <v>51.417655338829682</v>
      </c>
      <c r="AB45" s="493">
        <f t="shared" si="23"/>
        <v>17.839393146743397</v>
      </c>
      <c r="AC45" s="494">
        <f t="shared" si="24"/>
        <v>39.004598322964561</v>
      </c>
      <c r="AD45" s="473">
        <f t="shared" si="25"/>
        <v>75</v>
      </c>
      <c r="AE45" s="473">
        <f t="shared" si="26"/>
        <v>55.2</v>
      </c>
      <c r="AF45" s="473">
        <f t="shared" si="27"/>
        <v>65.2</v>
      </c>
      <c r="AG45" s="473">
        <f t="shared" si="28"/>
        <v>71.5</v>
      </c>
      <c r="AH45" s="473">
        <f t="shared" si="29"/>
        <v>64.7</v>
      </c>
      <c r="AI45" s="473">
        <f t="shared" si="30"/>
        <v>65.600000000000009</v>
      </c>
      <c r="AJ45" s="478">
        <f>IF(VLOOKUP(TRUE,$V$2:$AY$206,COUNTA($V$1:AR$1),FALSE)="",AR45,IF(AR45="","",(AR45/VLOOKUP(TRUE,$V$2:$AY$206,COUNTA($V$1:AR$1),FALSE))*100))</f>
        <v>82.04571008682251</v>
      </c>
      <c r="AK45" s="473">
        <f>IF(VLOOKUP(TRUE,$V$2:$AY$206,COUNTA($V$1:AS$1),FALSE)="",AS45,IF(AS45="","",(AS45/VLOOKUP(TRUE,$V$2:$AY$206,COUNTA($V$1:AS$1),FALSE))*100))</f>
        <v>99.814367294311523</v>
      </c>
      <c r="AL45" s="473">
        <f>IF(VLOOKUP(TRUE,$V$2:$AY$206,COUNTA($V$1:AT$1),FALSE)="",AT45,IF(AT45="","",(AT45/VLOOKUP(TRUE,$V$2:$AY$206,COUNTA($V$1:AT$1),FALSE))*100))</f>
        <v>60</v>
      </c>
      <c r="AM45" s="473">
        <f>IF(VLOOKUP(TRUE,$V$2:$AY$206,COUNTA($V$1:AU$1),FALSE)="",AU45,IF(AU45="","",(AU45/VLOOKUP(TRUE,$V$2:$AY$206,COUNTA($V$1:AU$1),FALSE))*100))</f>
        <v>100</v>
      </c>
      <c r="AN45" s="473">
        <f>IF(VLOOKUP(TRUE,$V$2:$AY$206,COUNTA($V$1:AV$1),FALSE)="",AV45,IF(AV45="","",(AV45/VLOOKUP(TRUE,$V$2:$AY$206,COUNTA($V$1:AV$1),FALSE))*100))</f>
        <v>79.283601045608521</v>
      </c>
      <c r="AO45" s="473">
        <f>IF(VLOOKUP(TRUE,$V$2:$AY$206,COUNTA($V$1:AW$1),FALSE)="",AW45,IF(AW45="","",(AW45/VLOOKUP(TRUE,$V$2:$AY$206,COUNTA($V$1:AW$1),FALSE))*100))</f>
        <v>100</v>
      </c>
      <c r="AP45" s="473">
        <f>IF(VLOOKUP(TRUE,$V$2:$AY$206,COUNTA($V$1:AX$1),FALSE)="",AX45,IF(AX45="","",(AX45/VLOOKUP(TRUE,$V$2:$AY$206,COUNTA($V$1:AX$1),FALSE))*100))</f>
        <v>100</v>
      </c>
      <c r="AQ45" s="468">
        <f>IF(VLOOKUP(TRUE,$V$2:$AY$206,COUNTA($V$1:AY$1),FALSE)="",AY45,IF(AY45="","",(AY45/VLOOKUP(TRUE,$V$2:$AY$206,COUNTA($V$1:AY$1),FALSE))*100))</f>
        <v>83.333333333333343</v>
      </c>
      <c r="AR45" s="475">
        <f>IF(BS45="","",BS45*VLOOKUP("UQ",IndexCalc[],3,FALSE))</f>
        <v>82.04571008682251</v>
      </c>
      <c r="AS45" s="471">
        <f>IF(BT45="","",BT45*VLOOKUP("Fneg",IndexCalc[],3,FALSE))</f>
        <v>99.814367294311523</v>
      </c>
      <c r="AT45" s="471">
        <f>IF(BU45="","",BU45*VLOOKUP("ABS",IndexCalc[],3,FALSE))</f>
        <v>60</v>
      </c>
      <c r="AU45" s="471">
        <f>IF(BV45="","",BV45*VLOOKUP("Cnrs",IndexCalc[],3,FALSE))</f>
        <v>100</v>
      </c>
      <c r="AV45" s="471">
        <f>IF(BO45="","",BO45*VLOOKUP("HEC",IndexCalc[],3,FALSE))</f>
        <v>79.283601045608521</v>
      </c>
      <c r="AW45" s="471">
        <f>IF(BP45="","",BP45*VLOOKUP("Aeres",IndexCalc[],3,FALSE))</f>
        <v>100</v>
      </c>
      <c r="AX45" s="471">
        <f>IF(BQ45="","",BQ45*VLOOKUP("Abdc",IndexCalc[],3,FALSE))</f>
        <v>100</v>
      </c>
      <c r="AY45" s="480">
        <f>IF(BR45="","",BR45*VLOOKUP("Vhb",IndexCalc[],3,FALSE))</f>
        <v>83.333333333333343</v>
      </c>
      <c r="AZ45" s="481">
        <v>1.0999999999999999E-2</v>
      </c>
      <c r="BA45" s="473">
        <v>1.3</v>
      </c>
      <c r="BB45" s="466">
        <v>38</v>
      </c>
      <c r="BC45" s="481">
        <v>2.5569999999999999</v>
      </c>
      <c r="BD45" s="481">
        <v>1.3640000000000001</v>
      </c>
      <c r="BE45" s="482">
        <v>1.4419999999999999</v>
      </c>
      <c r="BF45" s="483"/>
      <c r="BG45" s="466" t="s">
        <v>127</v>
      </c>
      <c r="BH45" s="466" t="s">
        <v>139</v>
      </c>
      <c r="BI45" s="466" t="s">
        <v>127</v>
      </c>
      <c r="BJ45" s="484"/>
      <c r="BK45" s="483"/>
      <c r="BL45" s="466"/>
      <c r="BM45" s="466">
        <v>3</v>
      </c>
      <c r="BN45" s="466">
        <v>1</v>
      </c>
      <c r="BO45" s="537">
        <v>3.1713440418243408</v>
      </c>
      <c r="BP45" s="486">
        <v>3</v>
      </c>
      <c r="BQ45" s="487">
        <v>4</v>
      </c>
      <c r="BR45" s="486">
        <v>5</v>
      </c>
      <c r="BS45" s="488">
        <v>3.2818284034729004</v>
      </c>
      <c r="BT45" s="258">
        <v>3.9925746917724609</v>
      </c>
      <c r="BU45" s="488">
        <v>3</v>
      </c>
      <c r="BV45" s="489">
        <v>4</v>
      </c>
    </row>
    <row r="46" spans="1:74" x14ac:dyDescent="0.25">
      <c r="A46" s="462" t="s">
        <v>54</v>
      </c>
      <c r="B46" s="492" t="s">
        <v>274</v>
      </c>
      <c r="C46" s="501" t="s">
        <v>164</v>
      </c>
      <c r="D46" s="529" t="s">
        <v>363</v>
      </c>
      <c r="E46" s="466">
        <f t="shared" si="0"/>
        <v>45</v>
      </c>
      <c r="F46" s="467">
        <f t="shared" si="1"/>
        <v>10</v>
      </c>
      <c r="G46" s="468">
        <f t="shared" si="2"/>
        <v>22.983105796059334</v>
      </c>
      <c r="H46" s="469" t="b">
        <f t="shared" si="3"/>
        <v>0</v>
      </c>
      <c r="I46" s="470">
        <f t="shared" si="4"/>
        <v>10000</v>
      </c>
      <c r="J46" s="470">
        <f t="shared" si="5"/>
        <v>10000</v>
      </c>
      <c r="K46" s="470">
        <f t="shared" si="6"/>
        <v>10000</v>
      </c>
      <c r="L46" s="470">
        <f t="shared" si="7"/>
        <v>10000</v>
      </c>
      <c r="M46" s="470">
        <f t="shared" si="8"/>
        <v>10000</v>
      </c>
      <c r="N46" s="470">
        <f t="shared" si="9"/>
        <v>10000</v>
      </c>
      <c r="O46" s="471" t="b">
        <f t="shared" si="10"/>
        <v>0</v>
      </c>
      <c r="P46" s="467">
        <f t="shared" si="11"/>
        <v>2</v>
      </c>
      <c r="Q46" s="467">
        <f t="shared" si="12"/>
        <v>8</v>
      </c>
      <c r="R46" s="472">
        <f t="shared" si="13"/>
        <v>75.906931408234939</v>
      </c>
      <c r="S46" s="471">
        <f t="shared" si="14"/>
        <v>42.336656093540292</v>
      </c>
      <c r="T46" s="471">
        <f t="shared" si="15"/>
        <v>84.2995002369086</v>
      </c>
      <c r="U46" s="469">
        <f t="shared" si="16"/>
        <v>83.709600189526881</v>
      </c>
      <c r="V46" s="468" t="b">
        <f t="shared" si="17"/>
        <v>0</v>
      </c>
      <c r="W46" s="474">
        <f t="shared" si="18"/>
        <v>75.906931408234939</v>
      </c>
      <c r="X46" s="475">
        <f t="shared" si="19"/>
        <v>40</v>
      </c>
      <c r="Y46" s="475">
        <f t="shared" si="20"/>
        <v>34.285714285714285</v>
      </c>
      <c r="Z46" s="475">
        <f t="shared" si="21"/>
        <v>74.545454545454547</v>
      </c>
      <c r="AA46" s="475">
        <f t="shared" si="22"/>
        <v>54.574703398351097</v>
      </c>
      <c r="AB46" s="493">
        <f t="shared" si="23"/>
        <v>29.466387653675124</v>
      </c>
      <c r="AC46" s="494">
        <f t="shared" si="24"/>
        <v>55.206924533405463</v>
      </c>
      <c r="AD46" s="473">
        <f t="shared" si="25"/>
        <v>69.699999999999989</v>
      </c>
      <c r="AE46" s="473">
        <f t="shared" si="26"/>
        <v>76</v>
      </c>
      <c r="AF46" s="473">
        <f t="shared" si="27"/>
        <v>72.599999999999994</v>
      </c>
      <c r="AG46" s="473">
        <f t="shared" si="28"/>
        <v>72.599999999999994</v>
      </c>
      <c r="AH46" s="473">
        <f t="shared" si="29"/>
        <v>79.900000000000006</v>
      </c>
      <c r="AI46" s="473">
        <f t="shared" si="30"/>
        <v>82.8</v>
      </c>
      <c r="AJ46" s="478">
        <f>IF(VLOOKUP(TRUE,$V$2:$AY$206,COUNTA($V$1:AR$1),FALSE)="",AR46,IF(AR46="","",(AR46/VLOOKUP(TRUE,$V$2:$AY$206,COUNTA($V$1:AR$1),FALSE))*100))</f>
        <v>98.310834169387817</v>
      </c>
      <c r="AK46" s="473">
        <f>IF(VLOOKUP(TRUE,$V$2:$AY$206,COUNTA($V$1:AS$1),FALSE)="",AS46,IF(AS46="","",(AS46/VLOOKUP(TRUE,$V$2:$AY$206,COUNTA($V$1:AS$1),FALSE))*100))</f>
        <v>91.685402393341064</v>
      </c>
      <c r="AL46" s="473">
        <f>IF(VLOOKUP(TRUE,$V$2:$AY$206,COUNTA($V$1:AT$1),FALSE)="",AT46,IF(AT46="","",(AT46/VLOOKUP(TRUE,$V$2:$AY$206,COUNTA($V$1:AT$1),FALSE))*100))</f>
        <v>60</v>
      </c>
      <c r="AM46" s="473">
        <f>IF(VLOOKUP(TRUE,$V$2:$AY$206,COUNTA($V$1:AU$1),FALSE)="",AU46,IF(AU46="","",(AU46/VLOOKUP(TRUE,$V$2:$AY$206,COUNTA($V$1:AU$1),FALSE))*100))</f>
        <v>75</v>
      </c>
      <c r="AN46" s="473">
        <f>IF(VLOOKUP(TRUE,$V$2:$AY$206,COUNTA($V$1:AV$1),FALSE)="",AV46,IF(AV46="","",(AV46/VLOOKUP(TRUE,$V$2:$AY$206,COUNTA($V$1:AV$1),FALSE))*100))</f>
        <v>75</v>
      </c>
      <c r="AO46" s="473">
        <f>IF(VLOOKUP(TRUE,$V$2:$AY$206,COUNTA($V$1:AW$1),FALSE)="",AW46,IF(AW46="","",(AW46/VLOOKUP(TRUE,$V$2:$AY$206,COUNTA($V$1:AW$1),FALSE))*100))</f>
        <v>100</v>
      </c>
      <c r="AP46" s="473">
        <f>IF(VLOOKUP(TRUE,$V$2:$AY$206,COUNTA($V$1:AX$1),FALSE)="",AX46,IF(AX46="","",(AX46/VLOOKUP(TRUE,$V$2:$AY$206,COUNTA($V$1:AX$1),FALSE))*100))</f>
        <v>100</v>
      </c>
      <c r="AQ46" s="468">
        <f>IF(VLOOKUP(TRUE,$V$2:$AY$206,COUNTA($V$1:AY$1),FALSE)="",AY46,IF(AY46="","",(AY46/VLOOKUP(TRUE,$V$2:$AY$206,COUNTA($V$1:AY$1),FALSE))*100))</f>
        <v>74.399765332539886</v>
      </c>
      <c r="AR46" s="475">
        <f>IF(BS46="","",BS46*VLOOKUP("UQ",IndexCalc[],3,FALSE))</f>
        <v>98.310834169387817</v>
      </c>
      <c r="AS46" s="471">
        <f>IF(BT46="","",BT46*VLOOKUP("Fneg",IndexCalc[],3,FALSE))</f>
        <v>91.685402393341064</v>
      </c>
      <c r="AT46" s="471">
        <f>IF(BU46="","",BU46*VLOOKUP("ABS",IndexCalc[],3,FALSE))</f>
        <v>60</v>
      </c>
      <c r="AU46" s="471">
        <f>IF(BV46="","",BV46*VLOOKUP("Cnrs",IndexCalc[],3,FALSE))</f>
        <v>75</v>
      </c>
      <c r="AV46" s="471">
        <f>IF(BO46="","",BO46*VLOOKUP("HEC",IndexCalc[],3,FALSE))</f>
        <v>75</v>
      </c>
      <c r="AW46" s="471">
        <f>IF(BP46="","",BP46*VLOOKUP("Aeres",IndexCalc[],3,FALSE))</f>
        <v>100</v>
      </c>
      <c r="AX46" s="471">
        <f>IF(BQ46="","",BQ46*VLOOKUP("Abdc",IndexCalc[],3,FALSE))</f>
        <v>100</v>
      </c>
      <c r="AY46" s="480">
        <f>IF(BR46="","",BR46*VLOOKUP("Vhb",IndexCalc[],3,FALSE))</f>
        <v>74.399765332539886</v>
      </c>
      <c r="AZ46" s="481">
        <v>0.01</v>
      </c>
      <c r="BA46" s="473">
        <v>2.4</v>
      </c>
      <c r="BB46" s="466">
        <v>41</v>
      </c>
      <c r="BC46" s="481">
        <v>2.714</v>
      </c>
      <c r="BD46" s="481">
        <v>2.2530000000000001</v>
      </c>
      <c r="BE46" s="482">
        <v>2.0409999999999999</v>
      </c>
      <c r="BF46" s="483" t="s">
        <v>134</v>
      </c>
      <c r="BG46" s="466" t="s">
        <v>127</v>
      </c>
      <c r="BH46" s="466" t="s">
        <v>139</v>
      </c>
      <c r="BI46" s="466"/>
      <c r="BJ46" s="484"/>
      <c r="BK46" s="483"/>
      <c r="BL46" s="466"/>
      <c r="BM46" s="466">
        <v>3</v>
      </c>
      <c r="BN46" s="466">
        <v>2</v>
      </c>
      <c r="BO46" s="485">
        <v>3</v>
      </c>
      <c r="BP46" s="486">
        <v>3</v>
      </c>
      <c r="BQ46" s="487">
        <v>4</v>
      </c>
      <c r="BR46" s="488">
        <v>4.4639859199523926</v>
      </c>
      <c r="BS46" s="488">
        <v>3.9324333667755127</v>
      </c>
      <c r="BT46" s="258">
        <v>3.6674160957336426</v>
      </c>
      <c r="BU46" s="488">
        <v>3</v>
      </c>
      <c r="BV46" s="489">
        <v>3</v>
      </c>
    </row>
    <row r="47" spans="1:74" x14ac:dyDescent="0.25">
      <c r="A47" s="496" t="s">
        <v>1375</v>
      </c>
      <c r="B47" s="492"/>
      <c r="C47" s="497" t="s">
        <v>1270</v>
      </c>
      <c r="D47" s="529" t="s">
        <v>363</v>
      </c>
      <c r="E47" s="466">
        <f t="shared" si="0"/>
        <v>46</v>
      </c>
      <c r="F47" s="467">
        <f t="shared" si="1"/>
        <v>10</v>
      </c>
      <c r="G47" s="480">
        <f t="shared" si="2"/>
        <v>24.282764750502761</v>
      </c>
      <c r="H47" s="469" t="b">
        <f t="shared" si="3"/>
        <v>0</v>
      </c>
      <c r="I47" s="470">
        <f t="shared" si="4"/>
        <v>10000</v>
      </c>
      <c r="J47" s="470">
        <f t="shared" si="5"/>
        <v>10000</v>
      </c>
      <c r="K47" s="470">
        <f t="shared" si="6"/>
        <v>10000</v>
      </c>
      <c r="L47" s="470">
        <f t="shared" si="7"/>
        <v>10000</v>
      </c>
      <c r="M47" s="470">
        <f t="shared" si="8"/>
        <v>10000</v>
      </c>
      <c r="N47" s="470">
        <f t="shared" si="9"/>
        <v>10000</v>
      </c>
      <c r="O47" s="471" t="b">
        <f t="shared" si="10"/>
        <v>0</v>
      </c>
      <c r="P47" s="467">
        <f t="shared" si="11"/>
        <v>2</v>
      </c>
      <c r="Q47" s="467">
        <f t="shared" si="12"/>
        <v>8</v>
      </c>
      <c r="R47" s="472">
        <f t="shared" si="13"/>
        <v>75.701337053449123</v>
      </c>
      <c r="S47" s="471">
        <f t="shared" si="14"/>
        <v>39.085327754771576</v>
      </c>
      <c r="T47" s="471">
        <f t="shared" si="15"/>
        <v>84.855339378118515</v>
      </c>
      <c r="U47" s="469">
        <f t="shared" si="16"/>
        <v>83.124271502494807</v>
      </c>
      <c r="V47" s="480" t="b">
        <f t="shared" si="17"/>
        <v>0</v>
      </c>
      <c r="W47" s="498">
        <f t="shared" si="18"/>
        <v>75.701337053449123</v>
      </c>
      <c r="X47" s="483" t="str">
        <f t="shared" si="19"/>
        <v/>
      </c>
      <c r="Y47" s="483" t="str">
        <f t="shared" si="20"/>
        <v/>
      </c>
      <c r="Z47" s="483" t="str">
        <f t="shared" si="21"/>
        <v/>
      </c>
      <c r="AA47" s="483" t="str">
        <f t="shared" si="22"/>
        <v/>
      </c>
      <c r="AB47" s="499">
        <f t="shared" si="23"/>
        <v>39.707036358880458</v>
      </c>
      <c r="AC47" s="500">
        <f t="shared" si="24"/>
        <v>38.463619150662694</v>
      </c>
      <c r="AD47" s="466" t="str">
        <f t="shared" si="25"/>
        <v/>
      </c>
      <c r="AE47" s="466" t="str">
        <f t="shared" si="26"/>
        <v/>
      </c>
      <c r="AF47" s="466" t="str">
        <f t="shared" si="27"/>
        <v/>
      </c>
      <c r="AG47" s="466" t="str">
        <f t="shared" si="28"/>
        <v/>
      </c>
      <c r="AH47" s="466">
        <f t="shared" si="29"/>
        <v>87.7</v>
      </c>
      <c r="AI47" s="466">
        <f t="shared" si="30"/>
        <v>64.7</v>
      </c>
      <c r="AJ47" s="483">
        <f>IF(VLOOKUP(TRUE,$V$2:$AY$206,COUNTA($V$1:AR$1),FALSE)="",AR47,IF(AR47="","",(AR47/VLOOKUP(TRUE,$V$2:$AY$206,COUNTA($V$1:AR$1),FALSE))*100))</f>
        <v>99.484032392501831</v>
      </c>
      <c r="AK47" s="466">
        <f>IF(VLOOKUP(TRUE,$V$2:$AY$206,COUNTA($V$1:AS$1),FALSE)="",AS47,IF(AS47="","",(AS47/VLOOKUP(TRUE,$V$2:$AY$206,COUNTA($V$1:AS$1),FALSE))*100))</f>
        <v>100</v>
      </c>
      <c r="AL47" s="466">
        <f>IF(VLOOKUP(TRUE,$V$2:$AY$206,COUNTA($V$1:AT$1),FALSE)="",AT47,IF(AT47="","",(AT47/VLOOKUP(TRUE,$V$2:$AY$206,COUNTA($V$1:AT$1),FALSE))*100))</f>
        <v>60</v>
      </c>
      <c r="AM47" s="466">
        <f>IF(VLOOKUP(TRUE,$V$2:$AY$206,COUNTA($V$1:AU$1),FALSE)="",AU47,IF(AU47="","",(AU47/VLOOKUP(TRUE,$V$2:$AY$206,COUNTA($V$1:AU$1),FALSE))*100))</f>
        <v>75</v>
      </c>
      <c r="AN47" s="466">
        <f>IF(VLOOKUP(TRUE,$V$2:$AY$206,COUNTA($V$1:AV$1),FALSE)="",AV47,IF(AV47="","",(AV47/VLOOKUP(TRUE,$V$2:$AY$206,COUNTA($V$1:AV$1),FALSE))*100))</f>
        <v>75</v>
      </c>
      <c r="AO47" s="466">
        <f>IF(VLOOKUP(TRUE,$V$2:$AY$206,COUNTA($V$1:AW$1),FALSE)="",AW47,IF(AW47="","",(AW47/VLOOKUP(TRUE,$V$2:$AY$206,COUNTA($V$1:AW$1),FALSE))*100))</f>
        <v>100</v>
      </c>
      <c r="AP47" s="466">
        <f>IF(VLOOKUP(TRUE,$V$2:$AY$206,COUNTA($V$1:AX$1),FALSE)="",AX47,IF(AX47="","",(AX47/VLOOKUP(TRUE,$V$2:$AY$206,COUNTA($V$1:AX$1),FALSE))*100))</f>
        <v>100</v>
      </c>
      <c r="AQ47" s="484">
        <f>IF(VLOOKUP(TRUE,$V$2:$AY$206,COUNTA($V$1:AY$1),FALSE)="",AY47,IF(AY47="","",(AY47/VLOOKUP(TRUE,$V$2:$AY$206,COUNTA($V$1:AY$1),FALSE))*100))</f>
        <v>69.358682632446289</v>
      </c>
      <c r="AR47" s="475">
        <f>IF(BS47="","",BS47*VLOOKUP("UQ",IndexCalc[],3,FALSE))</f>
        <v>99.484032392501831</v>
      </c>
      <c r="AS47" s="471">
        <f>IF(BT47="","",BT47*VLOOKUP("Fneg",IndexCalc[],3,FALSE))</f>
        <v>100</v>
      </c>
      <c r="AT47" s="471">
        <f>IF(BU47="","",BU47*VLOOKUP("ABS",IndexCalc[],3,FALSE))</f>
        <v>60</v>
      </c>
      <c r="AU47" s="471">
        <f>IF(BV47="","",BV47*VLOOKUP("Cnrs",IndexCalc[],3,FALSE))</f>
        <v>75</v>
      </c>
      <c r="AV47" s="471">
        <f>IF(BO47="","",BO47*VLOOKUP("HEC",IndexCalc[],3,FALSE))</f>
        <v>75</v>
      </c>
      <c r="AW47" s="471">
        <f>IF(BP47="","",BP47*VLOOKUP("Aeres",IndexCalc[],3,FALSE))</f>
        <v>100</v>
      </c>
      <c r="AX47" s="471">
        <f>IF(BQ47="","",BQ47*VLOOKUP("Abdc",IndexCalc[],3,FALSE))</f>
        <v>100</v>
      </c>
      <c r="AY47" s="480">
        <f>IF(BR47="","",BR47*VLOOKUP("Vhb",IndexCalc[],3,FALSE))</f>
        <v>69.358682632446289</v>
      </c>
      <c r="AZ47" s="466"/>
      <c r="BA47" s="466"/>
      <c r="BB47" s="466"/>
      <c r="BC47" s="466"/>
      <c r="BD47" s="466">
        <v>3.036</v>
      </c>
      <c r="BE47" s="484">
        <v>1.4219999999999999</v>
      </c>
      <c r="BF47" s="483" t="s">
        <v>134</v>
      </c>
      <c r="BG47" s="466" t="s">
        <v>133</v>
      </c>
      <c r="BH47" s="466" t="s">
        <v>139</v>
      </c>
      <c r="BI47" s="466"/>
      <c r="BJ47" s="484"/>
      <c r="BK47" s="483"/>
      <c r="BL47" s="466"/>
      <c r="BM47" s="466">
        <v>3</v>
      </c>
      <c r="BN47" s="466">
        <v>2</v>
      </c>
      <c r="BO47" s="485">
        <v>3</v>
      </c>
      <c r="BP47" s="486">
        <v>3</v>
      </c>
      <c r="BQ47" s="487">
        <v>4</v>
      </c>
      <c r="BR47" s="488">
        <v>4.1615209579467773</v>
      </c>
      <c r="BS47" s="488">
        <v>3.9793612957000732</v>
      </c>
      <c r="BT47" s="486">
        <v>4</v>
      </c>
      <c r="BU47" s="488">
        <v>3</v>
      </c>
      <c r="BV47" s="489">
        <v>3</v>
      </c>
    </row>
    <row r="48" spans="1:74" x14ac:dyDescent="0.25">
      <c r="A48" s="462" t="s">
        <v>45</v>
      </c>
      <c r="B48" s="492" t="s">
        <v>254</v>
      </c>
      <c r="C48" s="464" t="s">
        <v>155</v>
      </c>
      <c r="D48" s="529" t="s">
        <v>363</v>
      </c>
      <c r="E48" s="466">
        <f t="shared" si="0"/>
        <v>47</v>
      </c>
      <c r="F48" s="467">
        <f t="shared" si="1"/>
        <v>10</v>
      </c>
      <c r="G48" s="468">
        <f t="shared" si="2"/>
        <v>28.47561710826524</v>
      </c>
      <c r="H48" s="469" t="b">
        <f t="shared" si="3"/>
        <v>0</v>
      </c>
      <c r="I48" s="470">
        <f t="shared" si="4"/>
        <v>10000</v>
      </c>
      <c r="J48" s="470">
        <f t="shared" si="5"/>
        <v>10000</v>
      </c>
      <c r="K48" s="470">
        <f t="shared" si="6"/>
        <v>10000</v>
      </c>
      <c r="L48" s="470">
        <f t="shared" si="7"/>
        <v>10000</v>
      </c>
      <c r="M48" s="470">
        <f t="shared" si="8"/>
        <v>10000</v>
      </c>
      <c r="N48" s="470">
        <f t="shared" si="9"/>
        <v>10000</v>
      </c>
      <c r="O48" s="471" t="b">
        <f t="shared" si="10"/>
        <v>0</v>
      </c>
      <c r="P48" s="467">
        <f t="shared" si="11"/>
        <v>2</v>
      </c>
      <c r="Q48" s="467">
        <f t="shared" si="12"/>
        <v>8</v>
      </c>
      <c r="R48" s="472">
        <f t="shared" si="13"/>
        <v>75.632831042511384</v>
      </c>
      <c r="S48" s="471">
        <f t="shared" si="14"/>
        <v>30.197289712742606</v>
      </c>
      <c r="T48" s="471">
        <f t="shared" si="15"/>
        <v>86.991716374953583</v>
      </c>
      <c r="U48" s="469">
        <f t="shared" si="16"/>
        <v>83.163373099962868</v>
      </c>
      <c r="V48" s="468" t="b">
        <f t="shared" si="17"/>
        <v>0</v>
      </c>
      <c r="W48" s="474">
        <f t="shared" si="18"/>
        <v>75.632831042511384</v>
      </c>
      <c r="X48" s="475">
        <f t="shared" si="19"/>
        <v>40</v>
      </c>
      <c r="Y48" s="475">
        <f t="shared" si="20"/>
        <v>22.857142857142858</v>
      </c>
      <c r="Z48" s="475">
        <f t="shared" si="21"/>
        <v>76.363636363636374</v>
      </c>
      <c r="AA48" s="475">
        <f t="shared" si="22"/>
        <v>38.286748441584557</v>
      </c>
      <c r="AB48" s="493">
        <f t="shared" si="23"/>
        <v>22.3907925712791</v>
      </c>
      <c r="AC48" s="494">
        <f t="shared" si="24"/>
        <v>38.003786854206112</v>
      </c>
      <c r="AD48" s="473">
        <f t="shared" si="25"/>
        <v>69.699999999999989</v>
      </c>
      <c r="AE48" s="473">
        <f t="shared" si="26"/>
        <v>66.600000000000009</v>
      </c>
      <c r="AF48" s="473">
        <f t="shared" si="27"/>
        <v>75.7</v>
      </c>
      <c r="AG48" s="473">
        <f t="shared" si="28"/>
        <v>62.1</v>
      </c>
      <c r="AH48" s="473">
        <f t="shared" si="29"/>
        <v>72.5</v>
      </c>
      <c r="AI48" s="473">
        <f t="shared" si="30"/>
        <v>63.2</v>
      </c>
      <c r="AJ48" s="478">
        <f>IF(VLOOKUP(TRUE,$V$2:$AY$206,COUNTA($V$1:AR$1),FALSE)="",AR48,IF(AR48="","",(AR48/VLOOKUP(TRUE,$V$2:$AY$206,COUNTA($V$1:AR$1),FALSE))*100))</f>
        <v>94.298726320266724</v>
      </c>
      <c r="AK48" s="473">
        <f>IF(VLOOKUP(TRUE,$V$2:$AY$206,COUNTA($V$1:AS$1),FALSE)="",AS48,IF(AS48="","",(AS48/VLOOKUP(TRUE,$V$2:$AY$206,COUNTA($V$1:AS$1),FALSE))*100))</f>
        <v>99.968338012695313</v>
      </c>
      <c r="AL48" s="473">
        <f>IF(VLOOKUP(TRUE,$V$2:$AY$206,COUNTA($V$1:AT$1),FALSE)="",AT48,IF(AT48="","",(AT48/VLOOKUP(TRUE,$V$2:$AY$206,COUNTA($V$1:AT$1),FALSE))*100))</f>
        <v>60</v>
      </c>
      <c r="AM48" s="473">
        <f>IF(VLOOKUP(TRUE,$V$2:$AY$206,COUNTA($V$1:AU$1),FALSE)="",AU48,IF(AU48="","",(AU48/VLOOKUP(TRUE,$V$2:$AY$206,COUNTA($V$1:AU$1),FALSE))*100))</f>
        <v>100</v>
      </c>
      <c r="AN48" s="473">
        <f>IF(VLOOKUP(TRUE,$V$2:$AY$206,COUNTA($V$1:AV$1),FALSE)="",AV48,IF(AV48="","",(AV48/VLOOKUP(TRUE,$V$2:$AY$206,COUNTA($V$1:AV$1),FALSE))*100))</f>
        <v>75</v>
      </c>
      <c r="AO48" s="473">
        <f>IF(VLOOKUP(TRUE,$V$2:$AY$206,COUNTA($V$1:AW$1),FALSE)="",AW48,IF(AW48="","",(AW48/VLOOKUP(TRUE,$V$2:$AY$206,COUNTA($V$1:AW$1),FALSE))*100))</f>
        <v>100</v>
      </c>
      <c r="AP48" s="473">
        <f>IF(VLOOKUP(TRUE,$V$2:$AY$206,COUNTA($V$1:AX$1),FALSE)="",AX48,IF(AX48="","",(AX48/VLOOKUP(TRUE,$V$2:$AY$206,COUNTA($V$1:AX$1),FALSE))*100))</f>
        <v>100</v>
      </c>
      <c r="AQ48" s="468">
        <f>IF(VLOOKUP(TRUE,$V$2:$AY$206,COUNTA($V$1:AY$1),FALSE)="",AY48,IF(AY48="","",(AY48/VLOOKUP(TRUE,$V$2:$AY$206,COUNTA($V$1:AY$1),FALSE))*100))</f>
        <v>66.666666666666671</v>
      </c>
      <c r="AR48" s="475">
        <f>IF(BS48="","",BS48*VLOOKUP("UQ",IndexCalc[],3,FALSE))</f>
        <v>94.298726320266724</v>
      </c>
      <c r="AS48" s="471">
        <f>IF(BT48="","",BT48*VLOOKUP("Fneg",IndexCalc[],3,FALSE))</f>
        <v>99.968338012695313</v>
      </c>
      <c r="AT48" s="471">
        <f>IF(BU48="","",BU48*VLOOKUP("ABS",IndexCalc[],3,FALSE))</f>
        <v>60</v>
      </c>
      <c r="AU48" s="471">
        <f>IF(BV48="","",BV48*VLOOKUP("Cnrs",IndexCalc[],3,FALSE))</f>
        <v>100</v>
      </c>
      <c r="AV48" s="471">
        <f>IF(BO48="","",BO48*VLOOKUP("HEC",IndexCalc[],3,FALSE))</f>
        <v>75</v>
      </c>
      <c r="AW48" s="471">
        <f>IF(BP48="","",BP48*VLOOKUP("Aeres",IndexCalc[],3,FALSE))</f>
        <v>100</v>
      </c>
      <c r="AX48" s="471">
        <f>IF(BQ48="","",BQ48*VLOOKUP("Abdc",IndexCalc[],3,FALSE))</f>
        <v>100</v>
      </c>
      <c r="AY48" s="480">
        <f>IF(BR48="","",BR48*VLOOKUP("Vhb",IndexCalc[],3,FALSE))</f>
        <v>66.666666666666671</v>
      </c>
      <c r="AZ48" s="481">
        <v>0.01</v>
      </c>
      <c r="BA48" s="473">
        <v>1.6</v>
      </c>
      <c r="BB48" s="466">
        <v>42</v>
      </c>
      <c r="BC48" s="481">
        <v>1.9039999999999999</v>
      </c>
      <c r="BD48" s="481">
        <v>1.712</v>
      </c>
      <c r="BE48" s="482">
        <v>1.405</v>
      </c>
      <c r="BF48" s="483" t="s">
        <v>134</v>
      </c>
      <c r="BG48" s="466" t="s">
        <v>127</v>
      </c>
      <c r="BH48" s="466" t="s">
        <v>139</v>
      </c>
      <c r="BI48" s="466" t="s">
        <v>133</v>
      </c>
      <c r="BJ48" s="484"/>
      <c r="BK48" s="483"/>
      <c r="BL48" s="466"/>
      <c r="BM48" s="466">
        <v>3</v>
      </c>
      <c r="BN48" s="466">
        <v>1</v>
      </c>
      <c r="BO48" s="485">
        <v>3</v>
      </c>
      <c r="BP48" s="486">
        <v>3</v>
      </c>
      <c r="BQ48" s="487">
        <v>4</v>
      </c>
      <c r="BR48" s="486">
        <v>4</v>
      </c>
      <c r="BS48" s="488">
        <v>3.7719490528106689</v>
      </c>
      <c r="BT48" s="258">
        <v>3.9987335205078125</v>
      </c>
      <c r="BU48" s="488">
        <v>3</v>
      </c>
      <c r="BV48" s="489">
        <v>4</v>
      </c>
    </row>
    <row r="49" spans="1:75" x14ac:dyDescent="0.25">
      <c r="A49" s="462" t="s">
        <v>56</v>
      </c>
      <c r="B49" s="492" t="s">
        <v>276</v>
      </c>
      <c r="C49" s="501" t="s">
        <v>166</v>
      </c>
      <c r="D49" s="529" t="s">
        <v>363</v>
      </c>
      <c r="E49" s="466">
        <f t="shared" si="0"/>
        <v>48</v>
      </c>
      <c r="F49" s="467">
        <f t="shared" si="1"/>
        <v>10</v>
      </c>
      <c r="G49" s="468">
        <f t="shared" si="2"/>
        <v>27.356319962826412</v>
      </c>
      <c r="H49" s="469" t="b">
        <f t="shared" si="3"/>
        <v>0</v>
      </c>
      <c r="I49" s="470">
        <f t="shared" si="4"/>
        <v>10000</v>
      </c>
      <c r="J49" s="470">
        <f t="shared" si="5"/>
        <v>10000</v>
      </c>
      <c r="K49" s="470">
        <f t="shared" si="6"/>
        <v>10000</v>
      </c>
      <c r="L49" s="470">
        <f t="shared" si="7"/>
        <v>10000</v>
      </c>
      <c r="M49" s="470">
        <f t="shared" si="8"/>
        <v>10000</v>
      </c>
      <c r="N49" s="470">
        <f t="shared" si="9"/>
        <v>10000</v>
      </c>
      <c r="O49" s="471" t="b">
        <f t="shared" si="10"/>
        <v>0</v>
      </c>
      <c r="P49" s="467">
        <f t="shared" si="11"/>
        <v>2</v>
      </c>
      <c r="Q49" s="467">
        <f t="shared" si="12"/>
        <v>8</v>
      </c>
      <c r="R49" s="472">
        <f t="shared" si="13"/>
        <v>73.639537946674267</v>
      </c>
      <c r="S49" s="471">
        <f t="shared" si="14"/>
        <v>30.022037507559098</v>
      </c>
      <c r="T49" s="471">
        <f t="shared" si="15"/>
        <v>84.543913056453064</v>
      </c>
      <c r="U49" s="469">
        <f t="shared" si="16"/>
        <v>80.915130445162447</v>
      </c>
      <c r="V49" s="468" t="b">
        <f t="shared" si="17"/>
        <v>0</v>
      </c>
      <c r="W49" s="474">
        <f t="shared" si="18"/>
        <v>73.639537946674267</v>
      </c>
      <c r="X49" s="475">
        <f t="shared" si="19"/>
        <v>16</v>
      </c>
      <c r="Y49" s="475">
        <f t="shared" si="20"/>
        <v>21.428571428571427</v>
      </c>
      <c r="Z49" s="475">
        <f t="shared" si="21"/>
        <v>43.636363636363633</v>
      </c>
      <c r="AA49" s="475">
        <f t="shared" si="22"/>
        <v>24.733561230645488</v>
      </c>
      <c r="AB49" s="493">
        <f t="shared" si="23"/>
        <v>16.008370389746275</v>
      </c>
      <c r="AC49" s="494">
        <f t="shared" si="24"/>
        <v>44.03570462537192</v>
      </c>
      <c r="AD49" s="473">
        <f t="shared" si="25"/>
        <v>34.300000000000004</v>
      </c>
      <c r="AE49" s="473">
        <f t="shared" si="26"/>
        <v>63.5</v>
      </c>
      <c r="AF49" s="473">
        <f t="shared" si="27"/>
        <v>27.3</v>
      </c>
      <c r="AG49" s="473">
        <f t="shared" si="28"/>
        <v>26.3</v>
      </c>
      <c r="AH49" s="473">
        <f t="shared" si="29"/>
        <v>59.3</v>
      </c>
      <c r="AI49" s="473">
        <f t="shared" si="30"/>
        <v>73.5</v>
      </c>
      <c r="AJ49" s="478">
        <f>IF(VLOOKUP(TRUE,$V$2:$AY$206,COUNTA($V$1:AR$1),FALSE)="",AR49,IF(AR49="","",(AR49/VLOOKUP(TRUE,$V$2:$AY$206,COUNTA($V$1:AR$1),FALSE))*100))</f>
        <v>89.036238193511963</v>
      </c>
      <c r="AK49" s="473">
        <f>IF(VLOOKUP(TRUE,$V$2:$AY$206,COUNTA($V$1:AS$1),FALSE)="",AS49,IF(AS49="","",(AS49/VLOOKUP(TRUE,$V$2:$AY$206,COUNTA($V$1:AS$1),FALSE))*100))</f>
        <v>73.389226198196411</v>
      </c>
      <c r="AL49" s="473">
        <f>IF(VLOOKUP(TRUE,$V$2:$AY$206,COUNTA($V$1:AT$1),FALSE)="",AT49,IF(AT49="","",(AT49/VLOOKUP(TRUE,$V$2:$AY$206,COUNTA($V$1:AT$1),FALSE))*100))</f>
        <v>60</v>
      </c>
      <c r="AM49" s="473">
        <f>IF(VLOOKUP(TRUE,$V$2:$AY$206,COUNTA($V$1:AU$1),FALSE)="",AU49,IF(AU49="","",(AU49/VLOOKUP(TRUE,$V$2:$AY$206,COUNTA($V$1:AU$1),FALSE))*100))</f>
        <v>100</v>
      </c>
      <c r="AN49" s="473">
        <f>IF(VLOOKUP(TRUE,$V$2:$AY$206,COUNTA($V$1:AV$1),FALSE)="",AV49,IF(AV49="","",(AV49/VLOOKUP(TRUE,$V$2:$AY$206,COUNTA($V$1:AV$1),FALSE))*100))</f>
        <v>75</v>
      </c>
      <c r="AO49" s="473">
        <f>IF(VLOOKUP(TRUE,$V$2:$AY$206,COUNTA($V$1:AW$1),FALSE)="",AW49,IF(AW49="","",(AW49/VLOOKUP(TRUE,$V$2:$AY$206,COUNTA($V$1:AW$1),FALSE))*100))</f>
        <v>100</v>
      </c>
      <c r="AP49" s="473">
        <f>IF(VLOOKUP(TRUE,$V$2:$AY$206,COUNTA($V$1:AX$1),FALSE)="",AX49,IF(AX49="","",(AX49/VLOOKUP(TRUE,$V$2:$AY$206,COUNTA($V$1:AX$1),FALSE))*100))</f>
        <v>100</v>
      </c>
      <c r="AQ49" s="468">
        <f>IF(VLOOKUP(TRUE,$V$2:$AY$206,COUNTA($V$1:AY$1),FALSE)="",AY49,IF(AY49="","",(AY49/VLOOKUP(TRUE,$V$2:$AY$206,COUNTA($V$1:AY$1),FALSE))*100))</f>
        <v>78.925840059916183</v>
      </c>
      <c r="AR49" s="475">
        <f>IF(BS49="","",BS49*VLOOKUP("UQ",IndexCalc[],3,FALSE))</f>
        <v>89.036238193511963</v>
      </c>
      <c r="AS49" s="471">
        <f>IF(BT49="","",BT49*VLOOKUP("Fneg",IndexCalc[],3,FALSE))</f>
        <v>73.389226198196411</v>
      </c>
      <c r="AT49" s="471">
        <f>IF(BU49="","",BU49*VLOOKUP("ABS",IndexCalc[],3,FALSE))</f>
        <v>60</v>
      </c>
      <c r="AU49" s="471">
        <f>IF(BV49="","",BV49*VLOOKUP("Cnrs",IndexCalc[],3,FALSE))</f>
        <v>100</v>
      </c>
      <c r="AV49" s="471">
        <f>IF(BO49="","",BO49*VLOOKUP("HEC",IndexCalc[],3,FALSE))</f>
        <v>75</v>
      </c>
      <c r="AW49" s="471">
        <f>IF(BP49="","",BP49*VLOOKUP("Aeres",IndexCalc[],3,FALSE))</f>
        <v>100</v>
      </c>
      <c r="AX49" s="471">
        <f>IF(BQ49="","",BQ49*VLOOKUP("Abdc",IndexCalc[],3,FALSE))</f>
        <v>100</v>
      </c>
      <c r="AY49" s="480">
        <f>IF(BR49="","",BR49*VLOOKUP("Vhb",IndexCalc[],3,FALSE))</f>
        <v>78.925840059916183</v>
      </c>
      <c r="AZ49" s="481">
        <v>4.0000000000000001E-3</v>
      </c>
      <c r="BA49" s="473">
        <v>1.5</v>
      </c>
      <c r="BB49" s="466">
        <v>24</v>
      </c>
      <c r="BC49" s="481">
        <v>1.23</v>
      </c>
      <c r="BD49" s="481">
        <v>1.224</v>
      </c>
      <c r="BE49" s="482">
        <v>1.6279999999999999</v>
      </c>
      <c r="BF49" s="483"/>
      <c r="BG49" s="466" t="s">
        <v>127</v>
      </c>
      <c r="BH49" s="466" t="s">
        <v>139</v>
      </c>
      <c r="BI49" s="466"/>
      <c r="BJ49" s="484"/>
      <c r="BK49" s="483"/>
      <c r="BL49" s="466"/>
      <c r="BM49" s="466">
        <v>3</v>
      </c>
      <c r="BN49" s="466">
        <v>1</v>
      </c>
      <c r="BO49" s="537">
        <v>3</v>
      </c>
      <c r="BP49" s="486">
        <v>3</v>
      </c>
      <c r="BQ49" s="487">
        <v>4</v>
      </c>
      <c r="BR49" s="488">
        <v>4.7355504035949707</v>
      </c>
      <c r="BS49" s="488">
        <v>3.5614495277404785</v>
      </c>
      <c r="BT49" s="258">
        <v>2.9355690479278564</v>
      </c>
      <c r="BU49" s="488">
        <v>3</v>
      </c>
      <c r="BV49" s="489">
        <v>4</v>
      </c>
    </row>
    <row r="50" spans="1:75" x14ac:dyDescent="0.25">
      <c r="A50" s="462" t="s">
        <v>67</v>
      </c>
      <c r="B50" s="492" t="s">
        <v>289</v>
      </c>
      <c r="C50" s="501" t="s">
        <v>178</v>
      </c>
      <c r="D50" s="529" t="s">
        <v>363</v>
      </c>
      <c r="E50" s="466">
        <f t="shared" si="0"/>
        <v>49</v>
      </c>
      <c r="F50" s="467">
        <f t="shared" si="1"/>
        <v>10</v>
      </c>
      <c r="G50" s="468">
        <f t="shared" si="2"/>
        <v>28.165573845180841</v>
      </c>
      <c r="H50" s="469" t="b">
        <f t="shared" si="3"/>
        <v>0</v>
      </c>
      <c r="I50" s="470">
        <f t="shared" si="4"/>
        <v>10000</v>
      </c>
      <c r="J50" s="470">
        <f t="shared" si="5"/>
        <v>10000</v>
      </c>
      <c r="K50" s="470">
        <f t="shared" si="6"/>
        <v>10000</v>
      </c>
      <c r="L50" s="470">
        <f t="shared" si="7"/>
        <v>10000</v>
      </c>
      <c r="M50" s="470">
        <f t="shared" si="8"/>
        <v>10000</v>
      </c>
      <c r="N50" s="470">
        <f t="shared" si="9"/>
        <v>10000</v>
      </c>
      <c r="O50" s="471" t="b">
        <f t="shared" si="10"/>
        <v>0</v>
      </c>
      <c r="P50" s="467">
        <f t="shared" si="11"/>
        <v>2</v>
      </c>
      <c r="Q50" s="467">
        <f t="shared" si="12"/>
        <v>8</v>
      </c>
      <c r="R50" s="472">
        <f t="shared" si="13"/>
        <v>73.440925257750052</v>
      </c>
      <c r="S50" s="471">
        <f t="shared" si="14"/>
        <v>27.275540517507501</v>
      </c>
      <c r="T50" s="471">
        <f t="shared" si="15"/>
        <v>84.982271442810699</v>
      </c>
      <c r="U50" s="469">
        <f t="shared" si="16"/>
        <v>80.625817154248551</v>
      </c>
      <c r="V50" s="468" t="b">
        <f t="shared" si="17"/>
        <v>0</v>
      </c>
      <c r="W50" s="474">
        <f t="shared" si="18"/>
        <v>73.440925257750052</v>
      </c>
      <c r="X50" s="475">
        <f t="shared" si="19"/>
        <v>27.999999999999996</v>
      </c>
      <c r="Y50" s="475">
        <f t="shared" si="20"/>
        <v>12.857142857142859</v>
      </c>
      <c r="Z50" s="475">
        <f t="shared" si="21"/>
        <v>69.090909090909093</v>
      </c>
      <c r="AA50" s="475">
        <f t="shared" si="22"/>
        <v>36.758495877739797</v>
      </c>
      <c r="AB50" s="493">
        <f t="shared" si="23"/>
        <v>18.846455663091813</v>
      </c>
      <c r="AC50" s="494">
        <f t="shared" si="24"/>
        <v>35.704625371923186</v>
      </c>
      <c r="AD50" s="473">
        <f t="shared" si="25"/>
        <v>53.1</v>
      </c>
      <c r="AE50" s="473">
        <f t="shared" si="26"/>
        <v>29.099999999999998</v>
      </c>
      <c r="AF50" s="473">
        <f t="shared" si="27"/>
        <v>65.2</v>
      </c>
      <c r="AG50" s="473">
        <f t="shared" si="28"/>
        <v>60</v>
      </c>
      <c r="AH50" s="473">
        <f t="shared" si="29"/>
        <v>67.600000000000009</v>
      </c>
      <c r="AI50" s="473">
        <f t="shared" si="30"/>
        <v>58.8</v>
      </c>
      <c r="AJ50" s="478">
        <f>IF(VLOOKUP(TRUE,$V$2:$AY$206,COUNTA($V$1:AR$1),FALSE)="",AR50,IF(AR50="","",(AR50/VLOOKUP(TRUE,$V$2:$AY$206,COUNTA($V$1:AR$1),FALSE))*100))</f>
        <v>85.025054216384888</v>
      </c>
      <c r="AK50" s="473">
        <f>IF(VLOOKUP(TRUE,$V$2:$AY$206,COUNTA($V$1:AS$1),FALSE)="",AS50,IF(AS50="","",(AS50/VLOOKUP(TRUE,$V$2:$AY$206,COUNTA($V$1:AS$1),FALSE))*100))</f>
        <v>90.762770175933838</v>
      </c>
      <c r="AL50" s="473">
        <f>IF(VLOOKUP(TRUE,$V$2:$AY$206,COUNTA($V$1:AT$1),FALSE)="",AT50,IF(AT50="","",(AT50/VLOOKUP(TRUE,$V$2:$AY$206,COUNTA($V$1:AT$1),FALSE))*100))</f>
        <v>60</v>
      </c>
      <c r="AM50" s="473">
        <f>IF(VLOOKUP(TRUE,$V$2:$AY$206,COUNTA($V$1:AU$1),FALSE)="",AU50,IF(AU50="","",(AU50/VLOOKUP(TRUE,$V$2:$AY$206,COUNTA($V$1:AU$1),FALSE))*100))</f>
        <v>100</v>
      </c>
      <c r="AN50" s="473">
        <f>IF(VLOOKUP(TRUE,$V$2:$AY$206,COUNTA($V$1:AV$1),FALSE)="",AV50,IF(AV50="","",(AV50/VLOOKUP(TRUE,$V$2:$AY$206,COUNTA($V$1:AV$1),FALSE))*100))</f>
        <v>71.801662445068359</v>
      </c>
      <c r="AO50" s="473">
        <f>IF(VLOOKUP(TRUE,$V$2:$AY$206,COUNTA($V$1:AW$1),FALSE)="",AW50,IF(AW50="","",(AW50/VLOOKUP(TRUE,$V$2:$AY$206,COUNTA($V$1:AW$1),FALSE))*100))</f>
        <v>100</v>
      </c>
      <c r="AP50" s="473">
        <f>IF(VLOOKUP(TRUE,$V$2:$AY$206,COUNTA($V$1:AX$1),FALSE)="",AX50,IF(AX50="","",(AX50/VLOOKUP(TRUE,$V$2:$AY$206,COUNTA($V$1:AX$1),FALSE))*100))</f>
        <v>100</v>
      </c>
      <c r="AQ50" s="468">
        <f>IF(VLOOKUP(TRUE,$V$2:$AY$206,COUNTA($V$1:AY$1),FALSE)="",AY50,IF(AY50="","",(AY50/VLOOKUP(TRUE,$V$2:$AY$206,COUNTA($V$1:AY$1),FALSE))*100))</f>
        <v>72.26868470509848</v>
      </c>
      <c r="AR50" s="475">
        <f>IF(BS50="","",BS50*VLOOKUP("UQ",IndexCalc[],3,FALSE))</f>
        <v>85.025054216384888</v>
      </c>
      <c r="AS50" s="471">
        <f>IF(BT50="","",BT50*VLOOKUP("Fneg",IndexCalc[],3,FALSE))</f>
        <v>90.762770175933838</v>
      </c>
      <c r="AT50" s="471">
        <f>IF(BU50="","",BU50*VLOOKUP("ABS",IndexCalc[],3,FALSE))</f>
        <v>60</v>
      </c>
      <c r="AU50" s="471">
        <f>IF(BV50="","",BV50*VLOOKUP("Cnrs",IndexCalc[],3,FALSE))</f>
        <v>100</v>
      </c>
      <c r="AV50" s="471">
        <f>IF(BO50="","",BO50*VLOOKUP("HEC",IndexCalc[],3,FALSE))</f>
        <v>71.801662445068359</v>
      </c>
      <c r="AW50" s="471">
        <f>IF(BP50="","",BP50*VLOOKUP("Aeres",IndexCalc[],3,FALSE))</f>
        <v>100</v>
      </c>
      <c r="AX50" s="471">
        <f>IF(BQ50="","",BQ50*VLOOKUP("Abdc",IndexCalc[],3,FALSE))</f>
        <v>100</v>
      </c>
      <c r="AY50" s="480">
        <f>IF(BR50="","",BR50*VLOOKUP("Vhb",IndexCalc[],3,FALSE))</f>
        <v>72.26868470509848</v>
      </c>
      <c r="AZ50" s="481">
        <v>7.0000000000000001E-3</v>
      </c>
      <c r="BA50" s="473">
        <v>0.9</v>
      </c>
      <c r="BB50" s="466">
        <v>38</v>
      </c>
      <c r="BC50" s="481">
        <v>1.8280000000000001</v>
      </c>
      <c r="BD50" s="481">
        <v>1.4410000000000001</v>
      </c>
      <c r="BE50" s="482">
        <v>1.32</v>
      </c>
      <c r="BF50" s="483"/>
      <c r="BG50" s="466" t="s">
        <v>127</v>
      </c>
      <c r="BH50" s="466" t="s">
        <v>139</v>
      </c>
      <c r="BI50" s="466"/>
      <c r="BJ50" s="484"/>
      <c r="BK50" s="483"/>
      <c r="BL50" s="466"/>
      <c r="BM50" s="466">
        <v>3</v>
      </c>
      <c r="BN50" s="466">
        <v>1</v>
      </c>
      <c r="BO50" s="537">
        <v>2.8720664978027344</v>
      </c>
      <c r="BP50" s="486">
        <v>3</v>
      </c>
      <c r="BQ50" s="487">
        <v>4</v>
      </c>
      <c r="BR50" s="488">
        <v>4.3361210823059082</v>
      </c>
      <c r="BS50" s="488">
        <v>3.4010021686553955</v>
      </c>
      <c r="BT50" s="258">
        <v>3.6305108070373535</v>
      </c>
      <c r="BU50" s="488">
        <v>3</v>
      </c>
      <c r="BV50" s="489">
        <v>4</v>
      </c>
      <c r="BW50" s="533"/>
    </row>
    <row r="51" spans="1:75" x14ac:dyDescent="0.25">
      <c r="A51" s="462" t="s">
        <v>77</v>
      </c>
      <c r="B51" s="492" t="s">
        <v>300</v>
      </c>
      <c r="C51" s="501" t="s">
        <v>188</v>
      </c>
      <c r="D51" s="529" t="s">
        <v>363</v>
      </c>
      <c r="E51" s="466">
        <f t="shared" si="0"/>
        <v>50</v>
      </c>
      <c r="F51" s="467">
        <f t="shared" si="1"/>
        <v>10</v>
      </c>
      <c r="G51" s="468">
        <f t="shared" si="2"/>
        <v>28.978511156084789</v>
      </c>
      <c r="H51" s="469" t="b">
        <f t="shared" si="3"/>
        <v>0</v>
      </c>
      <c r="I51" s="470">
        <f t="shared" si="4"/>
        <v>10000</v>
      </c>
      <c r="J51" s="470">
        <f t="shared" si="5"/>
        <v>10000</v>
      </c>
      <c r="K51" s="470">
        <f t="shared" si="6"/>
        <v>10000</v>
      </c>
      <c r="L51" s="470">
        <f t="shared" si="7"/>
        <v>10000</v>
      </c>
      <c r="M51" s="470">
        <f t="shared" si="8"/>
        <v>10000</v>
      </c>
      <c r="N51" s="470">
        <f t="shared" si="9"/>
        <v>10000</v>
      </c>
      <c r="O51" s="471" t="b">
        <f t="shared" si="10"/>
        <v>0</v>
      </c>
      <c r="P51" s="467">
        <f t="shared" si="11"/>
        <v>2</v>
      </c>
      <c r="Q51" s="467">
        <f t="shared" si="12"/>
        <v>8</v>
      </c>
      <c r="R51" s="472">
        <f t="shared" si="13"/>
        <v>72.669251209738519</v>
      </c>
      <c r="S51" s="471">
        <f t="shared" si="14"/>
        <v>24.343381753775795</v>
      </c>
      <c r="T51" s="471">
        <f t="shared" si="15"/>
        <v>84.750718573729202</v>
      </c>
      <c r="U51" s="469">
        <f t="shared" si="16"/>
        <v>78.820574858983363</v>
      </c>
      <c r="V51" s="468" t="b">
        <f t="shared" si="17"/>
        <v>0</v>
      </c>
      <c r="W51" s="474">
        <f t="shared" si="18"/>
        <v>72.669251209738519</v>
      </c>
      <c r="X51" s="475">
        <f t="shared" si="19"/>
        <v>0</v>
      </c>
      <c r="Y51" s="475">
        <f t="shared" si="20"/>
        <v>18.428571428571431</v>
      </c>
      <c r="Z51" s="475">
        <f t="shared" si="21"/>
        <v>50.909090909090907</v>
      </c>
      <c r="AA51" s="475">
        <f t="shared" si="22"/>
        <v>30.625377035994365</v>
      </c>
      <c r="AB51" s="493">
        <f t="shared" si="23"/>
        <v>13.928851687156682</v>
      </c>
      <c r="AC51" s="494">
        <f t="shared" si="24"/>
        <v>34.757911820394909</v>
      </c>
      <c r="AD51" s="473">
        <f t="shared" si="25"/>
        <v>0</v>
      </c>
      <c r="AE51" s="473">
        <f t="shared" si="26"/>
        <v>54.1</v>
      </c>
      <c r="AF51" s="473">
        <f t="shared" si="27"/>
        <v>40</v>
      </c>
      <c r="AG51" s="473">
        <f t="shared" si="28"/>
        <v>45.2</v>
      </c>
      <c r="AH51" s="473">
        <f t="shared" si="29"/>
        <v>52.400000000000006</v>
      </c>
      <c r="AI51" s="473">
        <f t="shared" si="30"/>
        <v>57.8</v>
      </c>
      <c r="AJ51" s="478">
        <f>IF(VLOOKUP(TRUE,$V$2:$AY$206,COUNTA($V$1:AR$1),FALSE)="",AR51,IF(AR51="","",(AR51/VLOOKUP(TRUE,$V$2:$AY$206,COUNTA($V$1:AR$1),FALSE))*100))</f>
        <v>84.672415256500244</v>
      </c>
      <c r="AK51" s="473">
        <f>IF(VLOOKUP(TRUE,$V$2:$AY$206,COUNTA($V$1:AS$1),FALSE)="",AS51,IF(AS51="","",(AS51/VLOOKUP(TRUE,$V$2:$AY$206,COUNTA($V$1:AS$1),FALSE))*100))</f>
        <v>75</v>
      </c>
      <c r="AL51" s="473">
        <f>IF(VLOOKUP(TRUE,$V$2:$AY$206,COUNTA($V$1:AT$1),FALSE)="",AT51,IF(AT51="","",(AT51/VLOOKUP(TRUE,$V$2:$AY$206,COUNTA($V$1:AT$1),FALSE))*100))</f>
        <v>60</v>
      </c>
      <c r="AM51" s="473">
        <f>IF(VLOOKUP(TRUE,$V$2:$AY$206,COUNTA($V$1:AU$1),FALSE)="",AU51,IF(AU51="","",(AU51/VLOOKUP(TRUE,$V$2:$AY$206,COUNTA($V$1:AU$1),FALSE))*100))</f>
        <v>100</v>
      </c>
      <c r="AN51" s="473">
        <f>IF(VLOOKUP(TRUE,$V$2:$AY$206,COUNTA($V$1:AV$1),FALSE)="",AV51,IF(AV51="","",(AV51/VLOOKUP(TRUE,$V$2:$AY$206,COUNTA($V$1:AV$1),FALSE))*100))</f>
        <v>75</v>
      </c>
      <c r="AO51" s="473">
        <f>IF(VLOOKUP(TRUE,$V$2:$AY$206,COUNTA($V$1:AW$1),FALSE)="",AW51,IF(AW51="","",(AW51/VLOOKUP(TRUE,$V$2:$AY$206,COUNTA($V$1:AW$1),FALSE))*100))</f>
        <v>100</v>
      </c>
      <c r="AP51" s="473">
        <f>IF(VLOOKUP(TRUE,$V$2:$AY$206,COUNTA($V$1:AX$1),FALSE)="",AX51,IF(AX51="","",(AX51/VLOOKUP(TRUE,$V$2:$AY$206,COUNTA($V$1:AX$1),FALSE))*100))</f>
        <v>100</v>
      </c>
      <c r="AQ51" s="468">
        <f>IF(VLOOKUP(TRUE,$V$2:$AY$206,COUNTA($V$1:AY$1),FALSE)="",AY51,IF(AY51="","",(AY51/VLOOKUP(TRUE,$V$2:$AY$206,COUNTA($V$1:AY$1),FALSE))*100))</f>
        <v>83.333333333333343</v>
      </c>
      <c r="AR51" s="475">
        <f>IF(BS51="","",BS51*VLOOKUP("UQ",IndexCalc[],3,FALSE))</f>
        <v>84.672415256500244</v>
      </c>
      <c r="AS51" s="471">
        <f>IF(BT51="","",BT51*VLOOKUP("Fneg",IndexCalc[],3,FALSE))</f>
        <v>75</v>
      </c>
      <c r="AT51" s="471">
        <f>IF(BU51="","",BU51*VLOOKUP("ABS",IndexCalc[],3,FALSE))</f>
        <v>60</v>
      </c>
      <c r="AU51" s="471">
        <f>IF(BV51="","",BV51*VLOOKUP("Cnrs",IndexCalc[],3,FALSE))</f>
        <v>100</v>
      </c>
      <c r="AV51" s="471">
        <f>IF(BO51="","",BO51*VLOOKUP("HEC",IndexCalc[],3,FALSE))</f>
        <v>75</v>
      </c>
      <c r="AW51" s="471">
        <f>IF(BP51="","",BP51*VLOOKUP("Aeres",IndexCalc[],3,FALSE))</f>
        <v>100</v>
      </c>
      <c r="AX51" s="471">
        <f>IF(BQ51="","",BQ51*VLOOKUP("Abdc",IndexCalc[],3,FALSE))</f>
        <v>100</v>
      </c>
      <c r="AY51" s="480">
        <f>IF(BR51="","",BR51*VLOOKUP("Vhb",IndexCalc[],3,FALSE))</f>
        <v>83.333333333333343</v>
      </c>
      <c r="AZ51" s="481">
        <v>0</v>
      </c>
      <c r="BA51" s="473">
        <v>1.29</v>
      </c>
      <c r="BB51" s="466">
        <v>28</v>
      </c>
      <c r="BC51" s="481">
        <v>1.5229999999999999</v>
      </c>
      <c r="BD51" s="481">
        <v>1.0649999999999999</v>
      </c>
      <c r="BE51" s="482">
        <v>1.2849999999999999</v>
      </c>
      <c r="BF51" s="483" t="s">
        <v>134</v>
      </c>
      <c r="BG51" s="466" t="s">
        <v>127</v>
      </c>
      <c r="BH51" s="466" t="s">
        <v>139</v>
      </c>
      <c r="BI51" s="466" t="s">
        <v>301</v>
      </c>
      <c r="BJ51" s="484"/>
      <c r="BK51" s="483"/>
      <c r="BL51" s="466">
        <v>2</v>
      </c>
      <c r="BM51" s="466">
        <v>3</v>
      </c>
      <c r="BN51" s="466">
        <v>1</v>
      </c>
      <c r="BO51" s="485">
        <v>3</v>
      </c>
      <c r="BP51" s="486">
        <v>3</v>
      </c>
      <c r="BQ51" s="487">
        <v>4</v>
      </c>
      <c r="BR51" s="486">
        <v>5</v>
      </c>
      <c r="BS51" s="488">
        <v>3.3868966102600098</v>
      </c>
      <c r="BT51" s="486">
        <v>3</v>
      </c>
      <c r="BU51" s="486">
        <v>3</v>
      </c>
      <c r="BV51" s="489">
        <v>4</v>
      </c>
    </row>
    <row r="52" spans="1:75" x14ac:dyDescent="0.25">
      <c r="A52" s="462" t="s">
        <v>898</v>
      </c>
      <c r="B52" s="492" t="s">
        <v>347</v>
      </c>
      <c r="C52" s="542" t="s">
        <v>236</v>
      </c>
      <c r="D52" s="529" t="s">
        <v>363</v>
      </c>
      <c r="E52" s="466">
        <f t="shared" si="0"/>
        <v>51</v>
      </c>
      <c r="F52" s="467">
        <f t="shared" si="1"/>
        <v>10</v>
      </c>
      <c r="G52" s="468">
        <f t="shared" si="2"/>
        <v>24.916836996569419</v>
      </c>
      <c r="H52" s="469" t="b">
        <f t="shared" si="3"/>
        <v>0</v>
      </c>
      <c r="I52" s="470">
        <f t="shared" si="4"/>
        <v>10000</v>
      </c>
      <c r="J52" s="470">
        <f t="shared" si="5"/>
        <v>10000</v>
      </c>
      <c r="K52" s="470">
        <f t="shared" si="6"/>
        <v>10000</v>
      </c>
      <c r="L52" s="470">
        <f t="shared" si="7"/>
        <v>10000</v>
      </c>
      <c r="M52" s="470">
        <f t="shared" si="8"/>
        <v>10000</v>
      </c>
      <c r="N52" s="470">
        <f t="shared" si="9"/>
        <v>10000</v>
      </c>
      <c r="O52" s="471" t="b">
        <f t="shared" si="10"/>
        <v>0</v>
      </c>
      <c r="P52" s="467">
        <f t="shared" si="11"/>
        <v>2</v>
      </c>
      <c r="Q52" s="467">
        <f t="shared" si="12"/>
        <v>8</v>
      </c>
      <c r="R52" s="472">
        <f t="shared" si="13"/>
        <v>72.032500909511015</v>
      </c>
      <c r="S52" s="471">
        <f t="shared" si="14"/>
        <v>30.370406939306676</v>
      </c>
      <c r="T52" s="471">
        <f t="shared" si="15"/>
        <v>82.448024402062103</v>
      </c>
      <c r="U52" s="469">
        <f t="shared" si="16"/>
        <v>79.428419521649687</v>
      </c>
      <c r="V52" s="468" t="b">
        <f t="shared" si="17"/>
        <v>0</v>
      </c>
      <c r="W52" s="474">
        <f t="shared" si="18"/>
        <v>72.032500909511015</v>
      </c>
      <c r="X52" s="475">
        <f t="shared" si="19"/>
        <v>16</v>
      </c>
      <c r="Y52" s="475">
        <f t="shared" si="20"/>
        <v>15.714285714285717</v>
      </c>
      <c r="Z52" s="475">
        <f t="shared" si="21"/>
        <v>41.818181818181813</v>
      </c>
      <c r="AA52" s="475">
        <f t="shared" si="22"/>
        <v>26.78463704001609</v>
      </c>
      <c r="AB52" s="493">
        <f t="shared" si="23"/>
        <v>16.59691341878106</v>
      </c>
      <c r="AC52" s="494">
        <f t="shared" si="24"/>
        <v>44.143900459832288</v>
      </c>
      <c r="AD52" s="473">
        <f t="shared" si="25"/>
        <v>34.300000000000004</v>
      </c>
      <c r="AE52" s="473">
        <f t="shared" si="26"/>
        <v>39.5</v>
      </c>
      <c r="AF52" s="473">
        <f t="shared" si="27"/>
        <v>22.1</v>
      </c>
      <c r="AG52" s="473">
        <f t="shared" si="28"/>
        <v>35.699999999999996</v>
      </c>
      <c r="AH52" s="473">
        <f t="shared" si="29"/>
        <v>60.699999999999996</v>
      </c>
      <c r="AI52" s="473">
        <f t="shared" si="30"/>
        <v>74</v>
      </c>
      <c r="AJ52" s="478">
        <f>IF(VLOOKUP(TRUE,$V$2:$AY$206,COUNTA($V$1:AR$1),FALSE)="",AR52,IF(AR52="","",(AR52/VLOOKUP(TRUE,$V$2:$AY$206,COUNTA($V$1:AR$1),FALSE))*100))</f>
        <v>75.345373153686523</v>
      </c>
      <c r="AK52" s="473">
        <f>IF(VLOOKUP(TRUE,$V$2:$AY$206,COUNTA($V$1:AS$1),FALSE)="",AS52,IF(AS52="","",(AS52/VLOOKUP(TRUE,$V$2:$AY$206,COUNTA($V$1:AS$1),FALSE))*100))</f>
        <v>75.042331218719482</v>
      </c>
      <c r="AL52" s="473">
        <f>IF(VLOOKUP(TRUE,$V$2:$AY$206,COUNTA($V$1:AT$1),FALSE)="",AT52,IF(AT52="","",(AT52/VLOOKUP(TRUE,$V$2:$AY$206,COUNTA($V$1:AT$1),FALSE))*100))</f>
        <v>80</v>
      </c>
      <c r="AM52" s="473">
        <f>IF(VLOOKUP(TRUE,$V$2:$AY$206,COUNTA($V$1:AU$1),FALSE)="",AU52,IF(AU52="","",(AU52/VLOOKUP(TRUE,$V$2:$AY$206,COUNTA($V$1:AU$1),FALSE))*100))</f>
        <v>100</v>
      </c>
      <c r="AN52" s="473">
        <f>IF(VLOOKUP(TRUE,$V$2:$AY$206,COUNTA($V$1:AV$1),FALSE)="",AV52,IF(AV52="","",(AV52/VLOOKUP(TRUE,$V$2:$AY$206,COUNTA($V$1:AV$1),FALSE))*100))</f>
        <v>73.306566476821899</v>
      </c>
      <c r="AO52" s="473">
        <f>IF(VLOOKUP(TRUE,$V$2:$AY$206,COUNTA($V$1:AW$1),FALSE)="",AW52,IF(AW52="","",(AW52/VLOOKUP(TRUE,$V$2:$AY$206,COUNTA($V$1:AW$1),FALSE))*100))</f>
        <v>100</v>
      </c>
      <c r="AP52" s="473">
        <f>IF(VLOOKUP(TRUE,$V$2:$AY$206,COUNTA($V$1:AX$1),FALSE)="",AX52,IF(AX52="","",(AX52/VLOOKUP(TRUE,$V$2:$AY$206,COUNTA($V$1:AX$1),FALSE))*100))</f>
        <v>75</v>
      </c>
      <c r="AQ52" s="468">
        <f>IF(VLOOKUP(TRUE,$V$2:$AY$206,COUNTA($V$1:AY$1),FALSE)="",AY52,IF(AY52="","",(AY52/VLOOKUP(TRUE,$V$2:$AY$206,COUNTA($V$1:AY$1),FALSE))*100))</f>
        <v>80.88992436726889</v>
      </c>
      <c r="AR52" s="475">
        <f>IF(BS52="","",BS52*VLOOKUP("UQ",IndexCalc[],3,FALSE))</f>
        <v>75.345373153686523</v>
      </c>
      <c r="AS52" s="471">
        <f>IF(BT52="","",BT52*VLOOKUP("Fneg",IndexCalc[],3,FALSE))</f>
        <v>75.042331218719482</v>
      </c>
      <c r="AT52" s="471">
        <f>IF(BU52="","",BU52*VLOOKUP("ABS",IndexCalc[],3,FALSE))</f>
        <v>80</v>
      </c>
      <c r="AU52" s="471">
        <f>IF(BV52="","",BV52*VLOOKUP("Cnrs",IndexCalc[],3,FALSE))</f>
        <v>100</v>
      </c>
      <c r="AV52" s="471">
        <f>IF(BO52="","",BO52*VLOOKUP("HEC",IndexCalc[],3,FALSE))</f>
        <v>73.306566476821899</v>
      </c>
      <c r="AW52" s="471">
        <f>IF(BP52="","",BP52*VLOOKUP("Aeres",IndexCalc[],3,FALSE))</f>
        <v>100</v>
      </c>
      <c r="AX52" s="471">
        <f>IF(BQ52="","",BQ52*VLOOKUP("Abdc",IndexCalc[],3,FALSE))</f>
        <v>75</v>
      </c>
      <c r="AY52" s="480">
        <f>IF(BR52="","",BR52*VLOOKUP("Vhb",IndexCalc[],3,FALSE))</f>
        <v>80.88992436726889</v>
      </c>
      <c r="AZ52" s="481">
        <v>4.0000000000000001E-3</v>
      </c>
      <c r="BA52" s="473">
        <v>1.1000000000000001</v>
      </c>
      <c r="BB52" s="466">
        <v>23</v>
      </c>
      <c r="BC52" s="481">
        <v>1.3320000000000001</v>
      </c>
      <c r="BD52" s="481">
        <v>1.2689999999999999</v>
      </c>
      <c r="BE52" s="482">
        <v>1.6319999999999999</v>
      </c>
      <c r="BF52" s="483"/>
      <c r="BG52" s="466" t="s">
        <v>127</v>
      </c>
      <c r="BH52" s="466" t="s">
        <v>127</v>
      </c>
      <c r="BI52" s="466"/>
      <c r="BJ52" s="484"/>
      <c r="BK52" s="483"/>
      <c r="BL52" s="466"/>
      <c r="BM52" s="466">
        <v>4</v>
      </c>
      <c r="BN52" s="466">
        <v>1</v>
      </c>
      <c r="BO52" s="537">
        <v>2.932262659072876</v>
      </c>
      <c r="BP52" s="486">
        <v>3</v>
      </c>
      <c r="BQ52" s="487">
        <v>3</v>
      </c>
      <c r="BR52" s="488">
        <v>4.8533954620361328</v>
      </c>
      <c r="BS52" s="488">
        <v>3.0138149261474609</v>
      </c>
      <c r="BT52" s="258">
        <v>3.0016932487487793</v>
      </c>
      <c r="BU52" s="488">
        <v>4</v>
      </c>
      <c r="BV52" s="489">
        <v>4</v>
      </c>
    </row>
    <row r="53" spans="1:75" x14ac:dyDescent="0.25">
      <c r="A53" s="462" t="s">
        <v>62</v>
      </c>
      <c r="B53" s="492" t="s">
        <v>284</v>
      </c>
      <c r="C53" s="501" t="s">
        <v>173</v>
      </c>
      <c r="D53" s="529" t="s">
        <v>363</v>
      </c>
      <c r="E53" s="466">
        <f t="shared" si="0"/>
        <v>52</v>
      </c>
      <c r="F53" s="467">
        <f t="shared" si="1"/>
        <v>10</v>
      </c>
      <c r="G53" s="468">
        <f t="shared" si="2"/>
        <v>28.576264954154151</v>
      </c>
      <c r="H53" s="469" t="b">
        <f t="shared" si="3"/>
        <v>0</v>
      </c>
      <c r="I53" s="470">
        <f t="shared" si="4"/>
        <v>10000</v>
      </c>
      <c r="J53" s="470">
        <f t="shared" si="5"/>
        <v>10000</v>
      </c>
      <c r="K53" s="470">
        <f t="shared" si="6"/>
        <v>10000</v>
      </c>
      <c r="L53" s="470">
        <f t="shared" si="7"/>
        <v>10000</v>
      </c>
      <c r="M53" s="470">
        <f t="shared" si="8"/>
        <v>10000</v>
      </c>
      <c r="N53" s="470">
        <f t="shared" si="9"/>
        <v>10000</v>
      </c>
      <c r="O53" s="471" t="b">
        <f t="shared" si="10"/>
        <v>0</v>
      </c>
      <c r="P53" s="467">
        <f t="shared" si="11"/>
        <v>2</v>
      </c>
      <c r="Q53" s="467">
        <f t="shared" si="12"/>
        <v>8</v>
      </c>
      <c r="R53" s="472">
        <f t="shared" si="13"/>
        <v>71.787337206479492</v>
      </c>
      <c r="S53" s="471">
        <f t="shared" si="14"/>
        <v>23.84463341373494</v>
      </c>
      <c r="T53" s="471">
        <f t="shared" si="15"/>
        <v>83.773013154665634</v>
      </c>
      <c r="U53" s="469">
        <f t="shared" si="16"/>
        <v>78.088410523732506</v>
      </c>
      <c r="V53" s="468" t="b">
        <f t="shared" si="17"/>
        <v>0</v>
      </c>
      <c r="W53" s="474">
        <f t="shared" si="18"/>
        <v>71.787337206479492</v>
      </c>
      <c r="X53" s="475">
        <f t="shared" si="19"/>
        <v>16</v>
      </c>
      <c r="Y53" s="475">
        <f t="shared" si="20"/>
        <v>22.857142857142858</v>
      </c>
      <c r="Z53" s="475">
        <f t="shared" si="21"/>
        <v>38.181818181818187</v>
      </c>
      <c r="AA53" s="475">
        <f t="shared" si="22"/>
        <v>31.892217977076214</v>
      </c>
      <c r="AB53" s="493">
        <f t="shared" si="23"/>
        <v>18.990321736855872</v>
      </c>
      <c r="AC53" s="494">
        <f t="shared" si="24"/>
        <v>28.698945090614007</v>
      </c>
      <c r="AD53" s="473">
        <f t="shared" si="25"/>
        <v>34.300000000000004</v>
      </c>
      <c r="AE53" s="473">
        <f t="shared" si="26"/>
        <v>66.600000000000009</v>
      </c>
      <c r="AF53" s="473">
        <f t="shared" si="27"/>
        <v>16.8</v>
      </c>
      <c r="AG53" s="473">
        <f t="shared" si="28"/>
        <v>49.4</v>
      </c>
      <c r="AH53" s="473">
        <f t="shared" si="29"/>
        <v>68.100000000000009</v>
      </c>
      <c r="AI53" s="473">
        <f t="shared" si="30"/>
        <v>42.6</v>
      </c>
      <c r="AJ53" s="478">
        <f>IF(VLOOKUP(TRUE,$V$2:$AY$206,COUNTA($V$1:AR$1),FALSE)="",AR53,IF(AR53="","",(AR53/VLOOKUP(TRUE,$V$2:$AY$206,COUNTA($V$1:AR$1),FALSE))*100))</f>
        <v>76.874625682830811</v>
      </c>
      <c r="AK53" s="473">
        <f>IF(VLOOKUP(TRUE,$V$2:$AY$206,COUNTA($V$1:AS$1),FALSE)="",AS53,IF(AS53="","",(AS53/VLOOKUP(TRUE,$V$2:$AY$206,COUNTA($V$1:AS$1),FALSE))*100))</f>
        <v>99.976146221160889</v>
      </c>
      <c r="AL53" s="473">
        <f>IF(VLOOKUP(TRUE,$V$2:$AY$206,COUNTA($V$1:AT$1),FALSE)="",AT53,IF(AT53="","",(AT53/VLOOKUP(TRUE,$V$2:$AY$206,COUNTA($V$1:AT$1),FALSE))*100))</f>
        <v>60</v>
      </c>
      <c r="AM53" s="473">
        <f>IF(VLOOKUP(TRUE,$V$2:$AY$206,COUNTA($V$1:AU$1),FALSE)="",AU53,IF(AU53="","",(AU53/VLOOKUP(TRUE,$V$2:$AY$206,COUNTA($V$1:AU$1),FALSE))*100))</f>
        <v>100</v>
      </c>
      <c r="AN53" s="473">
        <f>IF(VLOOKUP(TRUE,$V$2:$AY$206,COUNTA($V$1:AV$1),FALSE)="",AV53,IF(AV53="","",(AV53/VLOOKUP(TRUE,$V$2:$AY$206,COUNTA($V$1:AV$1),FALSE))*100))</f>
        <v>75</v>
      </c>
      <c r="AO53" s="473">
        <f>IF(VLOOKUP(TRUE,$V$2:$AY$206,COUNTA($V$1:AW$1),FALSE)="",AW53,IF(AW53="","",(AW53/VLOOKUP(TRUE,$V$2:$AY$206,COUNTA($V$1:AW$1),FALSE))*100))</f>
        <v>100</v>
      </c>
      <c r="AP53" s="473">
        <f>IF(VLOOKUP(TRUE,$V$2:$AY$206,COUNTA($V$1:AX$1),FALSE)="",AX53,IF(AX53="","",(AX53/VLOOKUP(TRUE,$V$2:$AY$206,COUNTA($V$1:AX$1),FALSE))*100))</f>
        <v>75</v>
      </c>
      <c r="AQ53" s="468">
        <f>IF(VLOOKUP(TRUE,$V$2:$AY$206,COUNTA($V$1:AY$1),FALSE)="",AY53,IF(AY53="","",(AY53/VLOOKUP(TRUE,$V$2:$AY$206,COUNTA($V$1:AY$1),FALSE))*100))</f>
        <v>83.333333333333343</v>
      </c>
      <c r="AR53" s="475">
        <f>IF(BS53="","",BS53*VLOOKUP("UQ",IndexCalc[],3,FALSE))</f>
        <v>76.874625682830811</v>
      </c>
      <c r="AS53" s="471">
        <f>IF(BT53="","",BT53*VLOOKUP("Fneg",IndexCalc[],3,FALSE))</f>
        <v>99.976146221160889</v>
      </c>
      <c r="AT53" s="471">
        <f>IF(BU53="","",BU53*VLOOKUP("ABS",IndexCalc[],3,FALSE))</f>
        <v>60</v>
      </c>
      <c r="AU53" s="471">
        <f>IF(BV53="","",BV53*VLOOKUP("Cnrs",IndexCalc[],3,FALSE))</f>
        <v>100</v>
      </c>
      <c r="AV53" s="471">
        <f>IF(BO53="","",BO53*VLOOKUP("HEC",IndexCalc[],3,FALSE))</f>
        <v>75</v>
      </c>
      <c r="AW53" s="471">
        <f>IF(BP53="","",BP53*VLOOKUP("Aeres",IndexCalc[],3,FALSE))</f>
        <v>100</v>
      </c>
      <c r="AX53" s="471">
        <f>IF(BQ53="","",BQ53*VLOOKUP("Abdc",IndexCalc[],3,FALSE))</f>
        <v>75</v>
      </c>
      <c r="AY53" s="480">
        <f>IF(BR53="","",BR53*VLOOKUP("Vhb",IndexCalc[],3,FALSE))</f>
        <v>83.333333333333343</v>
      </c>
      <c r="AZ53" s="481">
        <v>4.0000000000000001E-3</v>
      </c>
      <c r="BA53" s="473">
        <v>1.6</v>
      </c>
      <c r="BB53" s="466">
        <v>21</v>
      </c>
      <c r="BC53" s="481">
        <v>1.5860000000000001</v>
      </c>
      <c r="BD53" s="481">
        <v>1.452</v>
      </c>
      <c r="BE53" s="482">
        <v>1.0609999999999999</v>
      </c>
      <c r="BF53" s="483" t="s">
        <v>134</v>
      </c>
      <c r="BG53" s="466" t="s">
        <v>127</v>
      </c>
      <c r="BH53" s="466" t="s">
        <v>127</v>
      </c>
      <c r="BI53" s="466" t="s">
        <v>127</v>
      </c>
      <c r="BJ53" s="484"/>
      <c r="BK53" s="483"/>
      <c r="BL53" s="466"/>
      <c r="BM53" s="466">
        <v>3</v>
      </c>
      <c r="BN53" s="466">
        <v>1</v>
      </c>
      <c r="BO53" s="485">
        <v>3</v>
      </c>
      <c r="BP53" s="486">
        <v>3</v>
      </c>
      <c r="BQ53" s="487">
        <v>3</v>
      </c>
      <c r="BR53" s="486">
        <v>5</v>
      </c>
      <c r="BS53" s="488">
        <v>3.0749850273132324</v>
      </c>
      <c r="BT53" s="258">
        <v>3.9990458488464355</v>
      </c>
      <c r="BU53" s="488">
        <v>3</v>
      </c>
      <c r="BV53" s="489">
        <v>4</v>
      </c>
    </row>
    <row r="54" spans="1:75" x14ac:dyDescent="0.25">
      <c r="A54" s="496" t="s">
        <v>1322</v>
      </c>
      <c r="B54" s="492"/>
      <c r="C54" s="497" t="s">
        <v>1216</v>
      </c>
      <c r="D54" s="529" t="s">
        <v>363</v>
      </c>
      <c r="E54" s="466">
        <f t="shared" si="0"/>
        <v>53</v>
      </c>
      <c r="F54" s="467">
        <f t="shared" si="1"/>
        <v>10</v>
      </c>
      <c r="G54" s="480">
        <f t="shared" si="2"/>
        <v>25.314259010596807</v>
      </c>
      <c r="H54" s="469" t="b">
        <f t="shared" si="3"/>
        <v>0</v>
      </c>
      <c r="I54" s="470">
        <f t="shared" si="4"/>
        <v>10000</v>
      </c>
      <c r="J54" s="470">
        <f t="shared" si="5"/>
        <v>10000</v>
      </c>
      <c r="K54" s="470">
        <f t="shared" si="6"/>
        <v>10000</v>
      </c>
      <c r="L54" s="470">
        <f t="shared" si="7"/>
        <v>10000</v>
      </c>
      <c r="M54" s="470">
        <f t="shared" si="8"/>
        <v>10000</v>
      </c>
      <c r="N54" s="470">
        <f t="shared" si="9"/>
        <v>10000</v>
      </c>
      <c r="O54" s="471" t="b">
        <f t="shared" si="10"/>
        <v>0</v>
      </c>
      <c r="P54" s="467">
        <f t="shared" si="11"/>
        <v>2</v>
      </c>
      <c r="Q54" s="467">
        <f t="shared" si="12"/>
        <v>8</v>
      </c>
      <c r="R54" s="472">
        <f t="shared" si="13"/>
        <v>71.745416793372101</v>
      </c>
      <c r="S54" s="471">
        <f t="shared" si="14"/>
        <v>32.895058955480017</v>
      </c>
      <c r="T54" s="471">
        <f t="shared" si="15"/>
        <v>81.458006252845124</v>
      </c>
      <c r="U54" s="469">
        <f t="shared" si="16"/>
        <v>79.666405002276093</v>
      </c>
      <c r="V54" s="480" t="b">
        <f t="shared" si="17"/>
        <v>0</v>
      </c>
      <c r="W54" s="498">
        <f t="shared" si="18"/>
        <v>71.745416793372101</v>
      </c>
      <c r="X54" s="483" t="str">
        <f t="shared" si="19"/>
        <v/>
      </c>
      <c r="Y54" s="483" t="str">
        <f t="shared" si="20"/>
        <v/>
      </c>
      <c r="Z54" s="483" t="str">
        <f t="shared" si="21"/>
        <v/>
      </c>
      <c r="AA54" s="483" t="str">
        <f t="shared" si="22"/>
        <v/>
      </c>
      <c r="AB54" s="499">
        <f t="shared" si="23"/>
        <v>23.999476850640857</v>
      </c>
      <c r="AC54" s="500">
        <f t="shared" si="24"/>
        <v>41.790641060319174</v>
      </c>
      <c r="AD54" s="466" t="str">
        <f t="shared" si="25"/>
        <v/>
      </c>
      <c r="AE54" s="466" t="str">
        <f t="shared" si="26"/>
        <v/>
      </c>
      <c r="AF54" s="466" t="str">
        <f t="shared" si="27"/>
        <v/>
      </c>
      <c r="AG54" s="466" t="str">
        <f t="shared" si="28"/>
        <v/>
      </c>
      <c r="AH54" s="466">
        <f t="shared" si="29"/>
        <v>74</v>
      </c>
      <c r="AI54" s="466">
        <f t="shared" si="30"/>
        <v>71</v>
      </c>
      <c r="AJ54" s="483">
        <f>IF(VLOOKUP(TRUE,$V$2:$AY$206,COUNTA($V$1:AR$1),FALSE)="",AR54,IF(AR54="","",(AR54/VLOOKUP(TRUE,$V$2:$AY$206,COUNTA($V$1:AR$1),FALSE))*100))</f>
        <v>75</v>
      </c>
      <c r="AK54" s="466">
        <f>IF(VLOOKUP(TRUE,$V$2:$AY$206,COUNTA($V$1:AS$1),FALSE)="",AS54,IF(AS54="","",(AS54/VLOOKUP(TRUE,$V$2:$AY$206,COUNTA($V$1:AS$1),FALSE))*100))</f>
        <v>99.99738335609436</v>
      </c>
      <c r="AL54" s="466">
        <f>IF(VLOOKUP(TRUE,$V$2:$AY$206,COUNTA($V$1:AT$1),FALSE)="",AT54,IF(AT54="","",(AT54/VLOOKUP(TRUE,$V$2:$AY$206,COUNTA($V$1:AT$1),FALSE))*100))</f>
        <v>60</v>
      </c>
      <c r="AM54" s="466">
        <f>IF(VLOOKUP(TRUE,$V$2:$AY$206,COUNTA($V$1:AU$1),FALSE)="",AU54,IF(AU54="","",(AU54/VLOOKUP(TRUE,$V$2:$AY$206,COUNTA($V$1:AU$1),FALSE))*100))</f>
        <v>100</v>
      </c>
      <c r="AN54" s="466">
        <f>IF(VLOOKUP(TRUE,$V$2:$AY$206,COUNTA($V$1:AV$1),FALSE)="",AV54,IF(AV54="","",(AV54/VLOOKUP(TRUE,$V$2:$AY$206,COUNTA($V$1:AV$1),FALSE))*100))</f>
        <v>75</v>
      </c>
      <c r="AO54" s="466">
        <f>IF(VLOOKUP(TRUE,$V$2:$AY$206,COUNTA($V$1:AW$1),FALSE)="",AW54,IF(AW54="","",(AW54/VLOOKUP(TRUE,$V$2:$AY$206,COUNTA($V$1:AW$1),FALSE))*100))</f>
        <v>100</v>
      </c>
      <c r="AP54" s="466">
        <f>IF(VLOOKUP(TRUE,$V$2:$AY$206,COUNTA($V$1:AX$1),FALSE)="",AX54,IF(AX54="","",(AX54/VLOOKUP(TRUE,$V$2:$AY$206,COUNTA($V$1:AX$1),FALSE))*100))</f>
        <v>75</v>
      </c>
      <c r="AQ54" s="484">
        <f>IF(VLOOKUP(TRUE,$V$2:$AY$206,COUNTA($V$1:AY$1),FALSE)="",AY54,IF(AY54="","",(AY54/VLOOKUP(TRUE,$V$2:$AY$206,COUNTA($V$1:AY$1),FALSE))*100))</f>
        <v>66.666666666666671</v>
      </c>
      <c r="AR54" s="475">
        <f>IF(BS54="","",BS54*VLOOKUP("UQ",IndexCalc[],3,FALSE))</f>
        <v>75</v>
      </c>
      <c r="AS54" s="471">
        <f>IF(BT54="","",BT54*VLOOKUP("Fneg",IndexCalc[],3,FALSE))</f>
        <v>99.99738335609436</v>
      </c>
      <c r="AT54" s="471">
        <f>IF(BU54="","",BU54*VLOOKUP("ABS",IndexCalc[],3,FALSE))</f>
        <v>60</v>
      </c>
      <c r="AU54" s="471">
        <f>IF(BV54="","",BV54*VLOOKUP("Cnrs",IndexCalc[],3,FALSE))</f>
        <v>100</v>
      </c>
      <c r="AV54" s="471">
        <f>IF(BO54="","",BO54*VLOOKUP("HEC",IndexCalc[],3,FALSE))</f>
        <v>75</v>
      </c>
      <c r="AW54" s="471">
        <f>IF(BP54="","",BP54*VLOOKUP("Aeres",IndexCalc[],3,FALSE))</f>
        <v>100</v>
      </c>
      <c r="AX54" s="471">
        <f>IF(BQ54="","",BQ54*VLOOKUP("Abdc",IndexCalc[],3,FALSE))</f>
        <v>75</v>
      </c>
      <c r="AY54" s="480">
        <f>IF(BR54="","",BR54*VLOOKUP("Vhb",IndexCalc[],3,FALSE))</f>
        <v>66.666666666666671</v>
      </c>
      <c r="AZ54" s="466"/>
      <c r="BA54" s="466"/>
      <c r="BB54" s="466"/>
      <c r="BC54" s="466"/>
      <c r="BD54" s="466">
        <v>1.835</v>
      </c>
      <c r="BE54" s="484">
        <v>1.5449999999999999</v>
      </c>
      <c r="BF54" s="483" t="s">
        <v>134</v>
      </c>
      <c r="BG54" s="466" t="s">
        <v>127</v>
      </c>
      <c r="BH54" s="466" t="s">
        <v>127</v>
      </c>
      <c r="BI54" s="466" t="s">
        <v>133</v>
      </c>
      <c r="BJ54" s="484" t="s">
        <v>278</v>
      </c>
      <c r="BK54" s="483">
        <v>2</v>
      </c>
      <c r="BL54" s="466"/>
      <c r="BM54" s="466">
        <v>3</v>
      </c>
      <c r="BN54" s="466">
        <v>1</v>
      </c>
      <c r="BO54" s="485">
        <v>3</v>
      </c>
      <c r="BP54" s="486">
        <v>3</v>
      </c>
      <c r="BQ54" s="487">
        <v>3</v>
      </c>
      <c r="BR54" s="486">
        <v>4</v>
      </c>
      <c r="BS54" s="486">
        <v>3</v>
      </c>
      <c r="BT54" s="258">
        <v>3.9998953342437744</v>
      </c>
      <c r="BU54" s="488">
        <v>3</v>
      </c>
      <c r="BV54" s="489">
        <v>4</v>
      </c>
    </row>
    <row r="55" spans="1:75" x14ac:dyDescent="0.25">
      <c r="A55" s="462" t="s">
        <v>84</v>
      </c>
      <c r="B55" s="492" t="s">
        <v>308</v>
      </c>
      <c r="C55" s="501" t="s">
        <v>195</v>
      </c>
      <c r="D55" s="529" t="s">
        <v>363</v>
      </c>
      <c r="E55" s="466">
        <f t="shared" si="0"/>
        <v>54</v>
      </c>
      <c r="F55" s="467">
        <f t="shared" si="1"/>
        <v>10</v>
      </c>
      <c r="G55" s="468">
        <f t="shared" si="2"/>
        <v>26.650925079377192</v>
      </c>
      <c r="H55" s="469" t="b">
        <f t="shared" si="3"/>
        <v>0</v>
      </c>
      <c r="I55" s="470">
        <f t="shared" si="4"/>
        <v>10000</v>
      </c>
      <c r="J55" s="470">
        <f t="shared" si="5"/>
        <v>10000</v>
      </c>
      <c r="K55" s="470">
        <f t="shared" si="6"/>
        <v>10000</v>
      </c>
      <c r="L55" s="470">
        <f t="shared" si="7"/>
        <v>10000</v>
      </c>
      <c r="M55" s="470">
        <f t="shared" si="8"/>
        <v>10000</v>
      </c>
      <c r="N55" s="470">
        <f t="shared" si="9"/>
        <v>10000</v>
      </c>
      <c r="O55" s="471" t="b">
        <f t="shared" si="10"/>
        <v>0</v>
      </c>
      <c r="P55" s="467">
        <f t="shared" si="11"/>
        <v>2</v>
      </c>
      <c r="Q55" s="467">
        <f t="shared" si="12"/>
        <v>8</v>
      </c>
      <c r="R55" s="472">
        <f t="shared" si="13"/>
        <v>71.654440333037314</v>
      </c>
      <c r="S55" s="471">
        <f t="shared" si="14"/>
        <v>27.738938776596051</v>
      </c>
      <c r="T55" s="471">
        <f t="shared" si="15"/>
        <v>82.633315722147628</v>
      </c>
      <c r="U55" s="469">
        <f t="shared" si="16"/>
        <v>78.936652577718093</v>
      </c>
      <c r="V55" s="468" t="b">
        <f t="shared" si="17"/>
        <v>0</v>
      </c>
      <c r="W55" s="474">
        <f t="shared" si="18"/>
        <v>71.654440333037314</v>
      </c>
      <c r="X55" s="475">
        <f t="shared" si="19"/>
        <v>60</v>
      </c>
      <c r="Y55" s="475">
        <f t="shared" si="20"/>
        <v>14.285714285714285</v>
      </c>
      <c r="Z55" s="475">
        <f t="shared" si="21"/>
        <v>85.454545454545453</v>
      </c>
      <c r="AA55" s="475">
        <f t="shared" si="22"/>
        <v>35.471546350291575</v>
      </c>
      <c r="AB55" s="493">
        <f t="shared" si="23"/>
        <v>18.637195919434998</v>
      </c>
      <c r="AC55" s="494">
        <f t="shared" si="24"/>
        <v>36.8406816337571</v>
      </c>
      <c r="AD55" s="473">
        <f t="shared" si="25"/>
        <v>78.100000000000009</v>
      </c>
      <c r="AE55" s="473">
        <f t="shared" si="26"/>
        <v>34.300000000000004</v>
      </c>
      <c r="AF55" s="473">
        <f t="shared" si="27"/>
        <v>82.1</v>
      </c>
      <c r="AG55" s="473">
        <f t="shared" si="28"/>
        <v>57.8</v>
      </c>
      <c r="AH55" s="473">
        <f t="shared" si="29"/>
        <v>66.600000000000009</v>
      </c>
      <c r="AI55" s="473">
        <f t="shared" si="30"/>
        <v>61.7</v>
      </c>
      <c r="AJ55" s="478">
        <f>IF(VLOOKUP(TRUE,$V$2:$AY$206,COUNTA($V$1:AR$1),FALSE)="",AR55,IF(AR55="","",(AR55/VLOOKUP(TRUE,$V$2:$AY$206,COUNTA($V$1:AR$1),FALSE))*100))</f>
        <v>93.080639839172363</v>
      </c>
      <c r="AK55" s="473">
        <f>IF(VLOOKUP(TRUE,$V$2:$AY$206,COUNTA($V$1:AS$1),FALSE)="",AS55,IF(AS55="","",(AS55/VLOOKUP(TRUE,$V$2:$AY$206,COUNTA($V$1:AS$1),FALSE))*100))</f>
        <v>74.652552604675293</v>
      </c>
      <c r="AL55" s="473">
        <f>IF(VLOOKUP(TRUE,$V$2:$AY$206,COUNTA($V$1:AT$1),FALSE)="",AT55,IF(AT55="","",(AT55/VLOOKUP(TRUE,$V$2:$AY$206,COUNTA($V$1:AT$1),FALSE))*100))</f>
        <v>60</v>
      </c>
      <c r="AM55" s="473">
        <f>IF(VLOOKUP(TRUE,$V$2:$AY$206,COUNTA($V$1:AU$1),FALSE)="",AU55,IF(AU55="","",(AU55/VLOOKUP(TRUE,$V$2:$AY$206,COUNTA($V$1:AU$1),FALSE))*100))</f>
        <v>75</v>
      </c>
      <c r="AN55" s="473">
        <f>IF(VLOOKUP(TRUE,$V$2:$AY$206,COUNTA($V$1:AV$1),FALSE)="",AV55,IF(AV55="","",(AV55/VLOOKUP(TRUE,$V$2:$AY$206,COUNTA($V$1:AV$1),FALSE))*100))</f>
        <v>75</v>
      </c>
      <c r="AO55" s="473">
        <f>IF(VLOOKUP(TRUE,$V$2:$AY$206,COUNTA($V$1:AW$1),FALSE)="",AW55,IF(AW55="","",(AW55/VLOOKUP(TRUE,$V$2:$AY$206,COUNTA($V$1:AW$1),FALSE))*100))</f>
        <v>100</v>
      </c>
      <c r="AP55" s="473">
        <f>IF(VLOOKUP(TRUE,$V$2:$AY$206,COUNTA($V$1:AX$1),FALSE)="",AX55,IF(AX55="","",(AX55/VLOOKUP(TRUE,$V$2:$AY$206,COUNTA($V$1:AX$1),FALSE))*100))</f>
        <v>100</v>
      </c>
      <c r="AQ55" s="468">
        <f>IF(VLOOKUP(TRUE,$V$2:$AY$206,COUNTA($V$1:AY$1),FALSE)="",AY55,IF(AY55="","",(AY55/VLOOKUP(TRUE,$V$2:$AY$206,COUNTA($V$1:AY$1),FALSE))*100))</f>
        <v>83.333333333333343</v>
      </c>
      <c r="AR55" s="475">
        <f>IF(BS55="","",BS55*VLOOKUP("UQ",IndexCalc[],3,FALSE))</f>
        <v>93.080639839172363</v>
      </c>
      <c r="AS55" s="471">
        <f>IF(BT55="","",BT55*VLOOKUP("Fneg",IndexCalc[],3,FALSE))</f>
        <v>74.652552604675293</v>
      </c>
      <c r="AT55" s="471">
        <f>IF(BU55="","",BU55*VLOOKUP("ABS",IndexCalc[],3,FALSE))</f>
        <v>60</v>
      </c>
      <c r="AU55" s="471">
        <f>IF(BV55="","",BV55*VLOOKUP("Cnrs",IndexCalc[],3,FALSE))</f>
        <v>75</v>
      </c>
      <c r="AV55" s="471">
        <f>IF(BO55="","",BO55*VLOOKUP("HEC",IndexCalc[],3,FALSE))</f>
        <v>75</v>
      </c>
      <c r="AW55" s="471">
        <f>IF(BP55="","",BP55*VLOOKUP("Aeres",IndexCalc[],3,FALSE))</f>
        <v>100</v>
      </c>
      <c r="AX55" s="471">
        <f>IF(BQ55="","",BQ55*VLOOKUP("Abdc",IndexCalc[],3,FALSE))</f>
        <v>100</v>
      </c>
      <c r="AY55" s="480">
        <f>IF(BR55="","",BR55*VLOOKUP("Vhb",IndexCalc[],3,FALSE))</f>
        <v>83.333333333333343</v>
      </c>
      <c r="AZ55" s="481">
        <v>1.4999999999999999E-2</v>
      </c>
      <c r="BA55" s="473">
        <v>1</v>
      </c>
      <c r="BB55" s="466">
        <v>47</v>
      </c>
      <c r="BC55" s="481">
        <v>1.764</v>
      </c>
      <c r="BD55" s="481">
        <v>1.425</v>
      </c>
      <c r="BE55" s="482">
        <v>1.3620000000000001</v>
      </c>
      <c r="BF55" s="483" t="s">
        <v>134</v>
      </c>
      <c r="BG55" s="466" t="s">
        <v>127</v>
      </c>
      <c r="BH55" s="466" t="s">
        <v>139</v>
      </c>
      <c r="BI55" s="466" t="s">
        <v>127</v>
      </c>
      <c r="BJ55" s="484" t="s">
        <v>298</v>
      </c>
      <c r="BK55" s="483"/>
      <c r="BL55" s="466"/>
      <c r="BM55" s="466">
        <v>3</v>
      </c>
      <c r="BN55" s="466">
        <v>2</v>
      </c>
      <c r="BO55" s="485">
        <v>3</v>
      </c>
      <c r="BP55" s="486">
        <v>3</v>
      </c>
      <c r="BQ55" s="487">
        <v>4</v>
      </c>
      <c r="BR55" s="486">
        <v>5</v>
      </c>
      <c r="BS55" s="488">
        <v>3.7232255935668945</v>
      </c>
      <c r="BT55" s="258">
        <v>2.9861021041870117</v>
      </c>
      <c r="BU55" s="488">
        <v>3</v>
      </c>
      <c r="BV55" s="489">
        <v>3</v>
      </c>
    </row>
    <row r="56" spans="1:75" s="533" customFormat="1" x14ac:dyDescent="0.25">
      <c r="A56" s="462" t="s">
        <v>44</v>
      </c>
      <c r="B56" s="492" t="s">
        <v>253</v>
      </c>
      <c r="C56" s="464" t="s">
        <v>154</v>
      </c>
      <c r="D56" s="529" t="s">
        <v>363</v>
      </c>
      <c r="E56" s="466">
        <f t="shared" si="0"/>
        <v>55</v>
      </c>
      <c r="F56" s="467">
        <f t="shared" si="1"/>
        <v>10</v>
      </c>
      <c r="G56" s="468">
        <f t="shared" si="2"/>
        <v>28.225858878159677</v>
      </c>
      <c r="H56" s="469" t="b">
        <f t="shared" si="3"/>
        <v>0</v>
      </c>
      <c r="I56" s="470">
        <f t="shared" si="4"/>
        <v>10000</v>
      </c>
      <c r="J56" s="470">
        <f t="shared" si="5"/>
        <v>10000</v>
      </c>
      <c r="K56" s="470">
        <f t="shared" si="6"/>
        <v>10000</v>
      </c>
      <c r="L56" s="470">
        <f t="shared" si="7"/>
        <v>10000</v>
      </c>
      <c r="M56" s="470">
        <f t="shared" si="8"/>
        <v>10000</v>
      </c>
      <c r="N56" s="470">
        <f t="shared" si="9"/>
        <v>10000</v>
      </c>
      <c r="O56" s="471" t="b">
        <f t="shared" si="10"/>
        <v>0</v>
      </c>
      <c r="P56" s="467">
        <f t="shared" si="11"/>
        <v>2</v>
      </c>
      <c r="Q56" s="467">
        <f t="shared" si="12"/>
        <v>8</v>
      </c>
      <c r="R56" s="472">
        <f t="shared" si="13"/>
        <v>71.181146061698783</v>
      </c>
      <c r="S56" s="471">
        <f t="shared" si="14"/>
        <v>25.779509525896074</v>
      </c>
      <c r="T56" s="471">
        <f t="shared" si="15"/>
        <v>82.53155519564946</v>
      </c>
      <c r="U56" s="469">
        <f t="shared" si="16"/>
        <v>77.925244156519568</v>
      </c>
      <c r="V56" s="468" t="b">
        <f t="shared" si="17"/>
        <v>0</v>
      </c>
      <c r="W56" s="474">
        <f t="shared" si="18"/>
        <v>71.181146061698783</v>
      </c>
      <c r="X56" s="475">
        <f t="shared" si="19"/>
        <v>16</v>
      </c>
      <c r="Y56" s="475">
        <f t="shared" si="20"/>
        <v>24.285714285714285</v>
      </c>
      <c r="Z56" s="475">
        <f t="shared" si="21"/>
        <v>52.72727272727272</v>
      </c>
      <c r="AA56" s="475">
        <f t="shared" si="22"/>
        <v>39.03076613714056</v>
      </c>
      <c r="AB56" s="493">
        <f t="shared" si="23"/>
        <v>15.36751242479728</v>
      </c>
      <c r="AC56" s="494">
        <f t="shared" si="24"/>
        <v>36.191506626994865</v>
      </c>
      <c r="AD56" s="473">
        <f t="shared" si="25"/>
        <v>34.300000000000004</v>
      </c>
      <c r="AE56" s="473">
        <f t="shared" si="26"/>
        <v>68.7</v>
      </c>
      <c r="AF56" s="473">
        <f t="shared" si="27"/>
        <v>43.1</v>
      </c>
      <c r="AG56" s="473">
        <f t="shared" si="28"/>
        <v>64.2</v>
      </c>
      <c r="AH56" s="473">
        <f t="shared" si="29"/>
        <v>58.3</v>
      </c>
      <c r="AI56" s="473">
        <f t="shared" si="30"/>
        <v>60.699999999999996</v>
      </c>
      <c r="AJ56" s="478">
        <f>IF(VLOOKUP(TRUE,$V$2:$AY$206,COUNTA($V$1:AR$1),FALSE)="",AR56,IF(AR56="","",(AR56/VLOOKUP(TRUE,$V$2:$AY$206,COUNTA($V$1:AR$1),FALSE))*100))</f>
        <v>83.412748575210571</v>
      </c>
      <c r="AK56" s="473">
        <f>IF(VLOOKUP(TRUE,$V$2:$AY$206,COUNTA($V$1:AS$1),FALSE)="",AS56,IF(AS56="","",(AS56/VLOOKUP(TRUE,$V$2:$AY$206,COUNTA($V$1:AS$1),FALSE))*100))</f>
        <v>77.709674835205078</v>
      </c>
      <c r="AL56" s="473">
        <f>IF(VLOOKUP(TRUE,$V$2:$AY$206,COUNTA($V$1:AT$1),FALSE)="",AT56,IF(AT56="","",(AT56/VLOOKUP(TRUE,$V$2:$AY$206,COUNTA($V$1:AT$1),FALSE))*100))</f>
        <v>60</v>
      </c>
      <c r="AM56" s="473">
        <f>IF(VLOOKUP(TRUE,$V$2:$AY$206,COUNTA($V$1:AU$1),FALSE)="",AU56,IF(AU56="","",(AU56/VLOOKUP(TRUE,$V$2:$AY$206,COUNTA($V$1:AU$1),FALSE))*100))</f>
        <v>100</v>
      </c>
      <c r="AN56" s="473">
        <f>IF(VLOOKUP(TRUE,$V$2:$AY$206,COUNTA($V$1:AV$1),FALSE)="",AV56,IF(AV56="","",(AV56/VLOOKUP(TRUE,$V$2:$AY$206,COUNTA($V$1:AV$1),FALSE))*100))</f>
        <v>72.463351488113403</v>
      </c>
      <c r="AO56" s="473">
        <f>IF(VLOOKUP(TRUE,$V$2:$AY$206,COUNTA($V$1:AW$1),FALSE)="",AW56,IF(AW56="","",(AW56/VLOOKUP(TRUE,$V$2:$AY$206,COUNTA($V$1:AW$1),FALSE))*100))</f>
        <v>100</v>
      </c>
      <c r="AP56" s="473">
        <f>IF(VLOOKUP(TRUE,$V$2:$AY$206,COUNTA($V$1:AX$1),FALSE)="",AX56,IF(AX56="","",(AX56/VLOOKUP(TRUE,$V$2:$AY$206,COUNTA($V$1:AX$1),FALSE))*100))</f>
        <v>100</v>
      </c>
      <c r="AQ56" s="468">
        <f>IF(VLOOKUP(TRUE,$V$2:$AY$206,COUNTA($V$1:AY$1),FALSE)="",AY56,IF(AY56="","",(AY56/VLOOKUP(TRUE,$V$2:$AY$206,COUNTA($V$1:AY$1),FALSE))*100))</f>
        <v>66.666666666666671</v>
      </c>
      <c r="AR56" s="475">
        <f>IF(BS56="","",BS56*VLOOKUP("UQ",IndexCalc[],3,FALSE))</f>
        <v>83.412748575210571</v>
      </c>
      <c r="AS56" s="471">
        <f>IF(BT56="","",BT56*VLOOKUP("Fneg",IndexCalc[],3,FALSE))</f>
        <v>77.709674835205078</v>
      </c>
      <c r="AT56" s="471">
        <f>IF(BU56="","",BU56*VLOOKUP("ABS",IndexCalc[],3,FALSE))</f>
        <v>60</v>
      </c>
      <c r="AU56" s="471">
        <f>IF(BV56="","",BV56*VLOOKUP("Cnrs",IndexCalc[],3,FALSE))</f>
        <v>100</v>
      </c>
      <c r="AV56" s="471">
        <f>IF(BO56="","",BO56*VLOOKUP("HEC",IndexCalc[],3,FALSE))</f>
        <v>72.463351488113403</v>
      </c>
      <c r="AW56" s="471">
        <f>IF(BP56="","",BP56*VLOOKUP("Aeres",IndexCalc[],3,FALSE))</f>
        <v>100</v>
      </c>
      <c r="AX56" s="471">
        <f>IF(BQ56="","",BQ56*VLOOKUP("Abdc",IndexCalc[],3,FALSE))</f>
        <v>100</v>
      </c>
      <c r="AY56" s="480">
        <f>IF(BR56="","",BR56*VLOOKUP("Vhb",IndexCalc[],3,FALSE))</f>
        <v>66.666666666666671</v>
      </c>
      <c r="AZ56" s="481">
        <v>4.0000000000000001E-3</v>
      </c>
      <c r="BA56" s="473">
        <v>1.7</v>
      </c>
      <c r="BB56" s="466">
        <v>29</v>
      </c>
      <c r="BC56" s="481">
        <v>1.9410000000000001</v>
      </c>
      <c r="BD56" s="481">
        <v>1.175</v>
      </c>
      <c r="BE56" s="482">
        <v>1.3380000000000001</v>
      </c>
      <c r="BF56" s="483"/>
      <c r="BG56" s="466" t="s">
        <v>127</v>
      </c>
      <c r="BH56" s="466" t="s">
        <v>139</v>
      </c>
      <c r="BI56" s="466" t="s">
        <v>133</v>
      </c>
      <c r="BJ56" s="484"/>
      <c r="BK56" s="483"/>
      <c r="BL56" s="466"/>
      <c r="BM56" s="466">
        <v>3</v>
      </c>
      <c r="BN56" s="466">
        <v>1</v>
      </c>
      <c r="BO56" s="537">
        <v>2.8985340595245361</v>
      </c>
      <c r="BP56" s="486">
        <v>3</v>
      </c>
      <c r="BQ56" s="487">
        <v>4</v>
      </c>
      <c r="BR56" s="486">
        <v>4</v>
      </c>
      <c r="BS56" s="488">
        <v>3.3365099430084229</v>
      </c>
      <c r="BT56" s="258">
        <v>3.1083869934082031</v>
      </c>
      <c r="BU56" s="488">
        <v>3</v>
      </c>
      <c r="BV56" s="489">
        <v>4</v>
      </c>
      <c r="BW56" s="490"/>
    </row>
    <row r="57" spans="1:75" x14ac:dyDescent="0.25">
      <c r="A57" s="462" t="s">
        <v>74</v>
      </c>
      <c r="B57" s="492" t="s">
        <v>296</v>
      </c>
      <c r="C57" s="501" t="s">
        <v>185</v>
      </c>
      <c r="D57" s="529" t="s">
        <v>363</v>
      </c>
      <c r="E57" s="466">
        <f t="shared" si="0"/>
        <v>56</v>
      </c>
      <c r="F57" s="467">
        <f t="shared" si="1"/>
        <v>10</v>
      </c>
      <c r="G57" s="468">
        <f t="shared" si="2"/>
        <v>25.823503635033305</v>
      </c>
      <c r="H57" s="469" t="b">
        <f t="shared" si="3"/>
        <v>0</v>
      </c>
      <c r="I57" s="470">
        <f t="shared" si="4"/>
        <v>10000</v>
      </c>
      <c r="J57" s="470">
        <f t="shared" si="5"/>
        <v>10000</v>
      </c>
      <c r="K57" s="470">
        <f t="shared" si="6"/>
        <v>10000</v>
      </c>
      <c r="L57" s="470">
        <f t="shared" si="7"/>
        <v>10000</v>
      </c>
      <c r="M57" s="470">
        <f t="shared" si="8"/>
        <v>10000</v>
      </c>
      <c r="N57" s="470">
        <f t="shared" si="9"/>
        <v>10000</v>
      </c>
      <c r="O57" s="471" t="b">
        <f t="shared" si="10"/>
        <v>0</v>
      </c>
      <c r="P57" s="467">
        <f t="shared" si="11"/>
        <v>2</v>
      </c>
      <c r="Q57" s="467">
        <f t="shared" si="12"/>
        <v>8</v>
      </c>
      <c r="R57" s="472">
        <f t="shared" si="13"/>
        <v>71.050658567568533</v>
      </c>
      <c r="S57" s="471">
        <f t="shared" si="14"/>
        <v>31.133599002266298</v>
      </c>
      <c r="T57" s="471">
        <f t="shared" si="15"/>
        <v>81.029923458894089</v>
      </c>
      <c r="U57" s="469">
        <f t="shared" si="16"/>
        <v>78.833938767115271</v>
      </c>
      <c r="V57" s="468" t="b">
        <f t="shared" si="17"/>
        <v>0</v>
      </c>
      <c r="W57" s="474">
        <f t="shared" si="18"/>
        <v>71.050658567568533</v>
      </c>
      <c r="X57" s="475">
        <f t="shared" si="19"/>
        <v>12</v>
      </c>
      <c r="Y57" s="475">
        <f t="shared" si="20"/>
        <v>21.428571428571427</v>
      </c>
      <c r="Z57" s="475">
        <f t="shared" si="21"/>
        <v>41.818181818181813</v>
      </c>
      <c r="AA57" s="475">
        <f t="shared" si="22"/>
        <v>32.937864468127891</v>
      </c>
      <c r="AB57" s="493">
        <f t="shared" si="23"/>
        <v>22.20769029557939</v>
      </c>
      <c r="AC57" s="494">
        <f t="shared" si="24"/>
        <v>40.059507708953205</v>
      </c>
      <c r="AD57" s="473">
        <f t="shared" si="25"/>
        <v>19.7</v>
      </c>
      <c r="AE57" s="473">
        <f t="shared" si="26"/>
        <v>63.5</v>
      </c>
      <c r="AF57" s="473">
        <f t="shared" si="27"/>
        <v>22.1</v>
      </c>
      <c r="AG57" s="473">
        <f t="shared" si="28"/>
        <v>52.6</v>
      </c>
      <c r="AH57" s="473">
        <f t="shared" si="29"/>
        <v>71.5</v>
      </c>
      <c r="AI57" s="473">
        <f t="shared" si="30"/>
        <v>68.600000000000009</v>
      </c>
      <c r="AJ57" s="478">
        <f>IF(VLOOKUP(TRUE,$V$2:$AY$206,COUNTA($V$1:AR$1),FALSE)="",AR57,IF(AR57="","",(AR57/VLOOKUP(TRUE,$V$2:$AY$206,COUNTA($V$1:AR$1),FALSE))*100))</f>
        <v>75.725710391998291</v>
      </c>
      <c r="AK57" s="473">
        <f>IF(VLOOKUP(TRUE,$V$2:$AY$206,COUNTA($V$1:AS$1),FALSE)="",AS57,IF(AS57="","",(AS57/VLOOKUP(TRUE,$V$2:$AY$206,COUNTA($V$1:AS$1),FALSE))*100))</f>
        <v>99.224025011062622</v>
      </c>
      <c r="AL57" s="473">
        <f>IF(VLOOKUP(TRUE,$V$2:$AY$206,COUNTA($V$1:AT$1),FALSE)="",AT57,IF(AT57="","",(AT57/VLOOKUP(TRUE,$V$2:$AY$206,COUNTA($V$1:AT$1),FALSE))*100))</f>
        <v>60</v>
      </c>
      <c r="AM57" s="473">
        <f>IF(VLOOKUP(TRUE,$V$2:$AY$206,COUNTA($V$1:AU$1),FALSE)="",AU57,IF(AU57="","",(AU57/VLOOKUP(TRUE,$V$2:$AY$206,COUNTA($V$1:AU$1),FALSE))*100))</f>
        <v>100</v>
      </c>
      <c r="AN57" s="473">
        <f>IF(VLOOKUP(TRUE,$V$2:$AY$206,COUNTA($V$1:AV$1),FALSE)="",AV57,IF(AV57="","",(AV57/VLOOKUP(TRUE,$V$2:$AY$206,COUNTA($V$1:AV$1),FALSE))*100))</f>
        <v>66.071480512619019</v>
      </c>
      <c r="AO57" s="473">
        <f>IF(VLOOKUP(TRUE,$V$2:$AY$206,COUNTA($V$1:AW$1),FALSE)="",AW57,IF(AW57="","",(AW57/VLOOKUP(TRUE,$V$2:$AY$206,COUNTA($V$1:AW$1),FALSE))*100))</f>
        <v>100</v>
      </c>
      <c r="AP57" s="473">
        <f>IF(VLOOKUP(TRUE,$V$2:$AY$206,COUNTA($V$1:AX$1),FALSE)="",AX57,IF(AX57="","",(AX57/VLOOKUP(TRUE,$V$2:$AY$206,COUNTA($V$1:AX$1),FALSE))*100))</f>
        <v>75</v>
      </c>
      <c r="AQ57" s="468">
        <f>IF(VLOOKUP(TRUE,$V$2:$AY$206,COUNTA($V$1:AY$1),FALSE)="",AY57,IF(AY57="","",(AY57/VLOOKUP(TRUE,$V$2:$AY$206,COUNTA($V$1:AY$1),FALSE))*100))</f>
        <v>72.218171755472824</v>
      </c>
      <c r="AR57" s="475">
        <f>IF(BS57="","",BS57*VLOOKUP("UQ",IndexCalc[],3,FALSE))</f>
        <v>75.725710391998291</v>
      </c>
      <c r="AS57" s="471">
        <f>IF(BT57="","",BT57*VLOOKUP("Fneg",IndexCalc[],3,FALSE))</f>
        <v>99.224025011062622</v>
      </c>
      <c r="AT57" s="471">
        <f>IF(BU57="","",BU57*VLOOKUP("ABS",IndexCalc[],3,FALSE))</f>
        <v>60</v>
      </c>
      <c r="AU57" s="471">
        <f>IF(BV57="","",BV57*VLOOKUP("Cnrs",IndexCalc[],3,FALSE))</f>
        <v>100</v>
      </c>
      <c r="AV57" s="471">
        <f>IF(BO57="","",BO57*VLOOKUP("HEC",IndexCalc[],3,FALSE))</f>
        <v>66.071480512619019</v>
      </c>
      <c r="AW57" s="471">
        <f>IF(BP57="","",BP57*VLOOKUP("Aeres",IndexCalc[],3,FALSE))</f>
        <v>100</v>
      </c>
      <c r="AX57" s="471">
        <f>IF(BQ57="","",BQ57*VLOOKUP("Abdc",IndexCalc[],3,FALSE))</f>
        <v>75</v>
      </c>
      <c r="AY57" s="480">
        <f>IF(BR57="","",BR57*VLOOKUP("Vhb",IndexCalc[],3,FALSE))</f>
        <v>72.218171755472824</v>
      </c>
      <c r="AZ57" s="481">
        <v>3.0000000000000001E-3</v>
      </c>
      <c r="BA57" s="473">
        <v>1.5</v>
      </c>
      <c r="BB57" s="466">
        <v>23</v>
      </c>
      <c r="BC57" s="481">
        <v>1.6379999999999999</v>
      </c>
      <c r="BD57" s="481">
        <v>1.698</v>
      </c>
      <c r="BE57" s="482">
        <v>1.4810000000000001</v>
      </c>
      <c r="BF57" s="483"/>
      <c r="BG57" s="466" t="s">
        <v>127</v>
      </c>
      <c r="BH57" s="466" t="s">
        <v>127</v>
      </c>
      <c r="BI57" s="466"/>
      <c r="BJ57" s="484"/>
      <c r="BK57" s="483"/>
      <c r="BL57" s="466"/>
      <c r="BM57" s="466">
        <v>3</v>
      </c>
      <c r="BN57" s="466">
        <v>1</v>
      </c>
      <c r="BO57" s="537">
        <v>2.6428592205047607</v>
      </c>
      <c r="BP57" s="486">
        <v>3</v>
      </c>
      <c r="BQ57" s="487">
        <v>3</v>
      </c>
      <c r="BR57" s="488">
        <v>4.3330903053283691</v>
      </c>
      <c r="BS57" s="488">
        <v>3.0290284156799316</v>
      </c>
      <c r="BT57" s="258">
        <v>3.9689610004425049</v>
      </c>
      <c r="BU57" s="488">
        <v>3</v>
      </c>
      <c r="BV57" s="489">
        <v>4</v>
      </c>
    </row>
    <row r="58" spans="1:75" x14ac:dyDescent="0.25">
      <c r="A58" s="496" t="s">
        <v>1332</v>
      </c>
      <c r="B58" s="492"/>
      <c r="C58" s="497" t="s">
        <v>1226</v>
      </c>
      <c r="D58" s="529" t="s">
        <v>363</v>
      </c>
      <c r="E58" s="466">
        <f t="shared" si="0"/>
        <v>57</v>
      </c>
      <c r="F58" s="467">
        <f t="shared" si="1"/>
        <v>10</v>
      </c>
      <c r="G58" s="480">
        <f t="shared" si="2"/>
        <v>21.509295017955385</v>
      </c>
      <c r="H58" s="469" t="b">
        <f t="shared" si="3"/>
        <v>0</v>
      </c>
      <c r="I58" s="470">
        <f t="shared" si="4"/>
        <v>10000</v>
      </c>
      <c r="J58" s="470">
        <f t="shared" si="5"/>
        <v>10000</v>
      </c>
      <c r="K58" s="470">
        <f t="shared" si="6"/>
        <v>10000</v>
      </c>
      <c r="L58" s="470">
        <f t="shared" si="7"/>
        <v>10000</v>
      </c>
      <c r="M58" s="470">
        <f t="shared" si="8"/>
        <v>10000</v>
      </c>
      <c r="N58" s="470">
        <f t="shared" si="9"/>
        <v>10000</v>
      </c>
      <c r="O58" s="471" t="b">
        <f t="shared" si="10"/>
        <v>0</v>
      </c>
      <c r="P58" s="467">
        <f t="shared" si="11"/>
        <v>2</v>
      </c>
      <c r="Q58" s="467">
        <f t="shared" si="12"/>
        <v>8</v>
      </c>
      <c r="R58" s="472">
        <f t="shared" si="13"/>
        <v>70.246910728163058</v>
      </c>
      <c r="S58" s="471">
        <f t="shared" si="14"/>
        <v>42.755663778119015</v>
      </c>
      <c r="T58" s="471">
        <f t="shared" si="15"/>
        <v>77.119722465674087</v>
      </c>
      <c r="U58" s="469">
        <f t="shared" si="16"/>
        <v>78.105777972539258</v>
      </c>
      <c r="V58" s="480" t="b">
        <f t="shared" si="17"/>
        <v>0</v>
      </c>
      <c r="W58" s="498">
        <f t="shared" si="18"/>
        <v>70.246910728163058</v>
      </c>
      <c r="X58" s="483" t="str">
        <f t="shared" si="19"/>
        <v/>
      </c>
      <c r="Y58" s="483" t="str">
        <f t="shared" si="20"/>
        <v/>
      </c>
      <c r="Z58" s="483" t="str">
        <f t="shared" si="21"/>
        <v/>
      </c>
      <c r="AA58" s="483" t="str">
        <f t="shared" si="22"/>
        <v/>
      </c>
      <c r="AB58" s="499">
        <f t="shared" si="23"/>
        <v>39.79858749673032</v>
      </c>
      <c r="AC58" s="500">
        <f t="shared" si="24"/>
        <v>45.712740059507709</v>
      </c>
      <c r="AD58" s="466" t="str">
        <f t="shared" si="25"/>
        <v/>
      </c>
      <c r="AE58" s="466" t="str">
        <f t="shared" si="26"/>
        <v/>
      </c>
      <c r="AF58" s="466" t="str">
        <f t="shared" si="27"/>
        <v/>
      </c>
      <c r="AG58" s="466" t="str">
        <f t="shared" si="28"/>
        <v/>
      </c>
      <c r="AH58" s="466">
        <f t="shared" si="29"/>
        <v>88.2</v>
      </c>
      <c r="AI58" s="466">
        <f t="shared" si="30"/>
        <v>75.900000000000006</v>
      </c>
      <c r="AJ58" s="483">
        <f>IF(VLOOKUP(TRUE,$V$2:$AY$206,COUNTA($V$1:AR$1),FALSE)="",AR58,IF(AR58="","",(AR58/VLOOKUP(TRUE,$V$2:$AY$206,COUNTA($V$1:AR$1),FALSE))*100))</f>
        <v>93.022358417510986</v>
      </c>
      <c r="AK58" s="466">
        <f>IF(VLOOKUP(TRUE,$V$2:$AY$206,COUNTA($V$1:AS$1),FALSE)="",AS58,IF(AS58="","",(AS58/VLOOKUP(TRUE,$V$2:$AY$206,COUNTA($V$1:AS$1),FALSE))*100))</f>
        <v>99.99963641166687</v>
      </c>
      <c r="AL58" s="466">
        <f>IF(VLOOKUP(TRUE,$V$2:$AY$206,COUNTA($V$1:AT$1),FALSE)="",AT58,IF(AT58="","",(AT58/VLOOKUP(TRUE,$V$2:$AY$206,COUNTA($V$1:AT$1),FALSE))*100))</f>
        <v>46.943807601928711</v>
      </c>
      <c r="AM58" s="466">
        <f>IF(VLOOKUP(TRUE,$V$2:$AY$206,COUNTA($V$1:AU$1),FALSE)="",AU58,IF(AU58="","",(AU58/VLOOKUP(TRUE,$V$2:$AY$206,COUNTA($V$1:AU$1),FALSE))*100))</f>
        <v>77.656561136245728</v>
      </c>
      <c r="AN58" s="466">
        <f>IF(VLOOKUP(TRUE,$V$2:$AY$206,COUNTA($V$1:AV$1),FALSE)="",AV58,IF(AV58="","",(AV58/VLOOKUP(TRUE,$V$2:$AY$206,COUNTA($V$1:AV$1),FALSE))*100))</f>
        <v>83.481192588806152</v>
      </c>
      <c r="AO58" s="466">
        <f>IF(VLOOKUP(TRUE,$V$2:$AY$206,COUNTA($V$1:AW$1),FALSE)="",AW58,IF(AW58="","",(AW58/VLOOKUP(TRUE,$V$2:$AY$206,COUNTA($V$1:AW$1),FALSE))*100))</f>
        <v>85.177294413248703</v>
      </c>
      <c r="AP58" s="466">
        <f>IF(VLOOKUP(TRUE,$V$2:$AY$206,COUNTA($V$1:AX$1),FALSE)="",AX58,IF(AX58="","",(AX58/VLOOKUP(TRUE,$V$2:$AY$206,COUNTA($V$1:AX$1),FALSE))*100))</f>
        <v>75</v>
      </c>
      <c r="AQ58" s="484">
        <f>IF(VLOOKUP(TRUE,$V$2:$AY$206,COUNTA($V$1:AY$1),FALSE)="",AY58,IF(AY58="","",(AY58/VLOOKUP(TRUE,$V$2:$AY$206,COUNTA($V$1:AY$1),FALSE))*100))</f>
        <v>55.676929155985519</v>
      </c>
      <c r="AR58" s="475">
        <f>IF(BS58="","",BS58*VLOOKUP("UQ",IndexCalc[],3,FALSE))</f>
        <v>93.022358417510986</v>
      </c>
      <c r="AS58" s="471">
        <f>IF(BT58="","",BT58*VLOOKUP("Fneg",IndexCalc[],3,FALSE))</f>
        <v>99.99963641166687</v>
      </c>
      <c r="AT58" s="471">
        <f>IF(BU58="","",BU58*VLOOKUP("ABS",IndexCalc[],3,FALSE))</f>
        <v>46.943807601928711</v>
      </c>
      <c r="AU58" s="471">
        <f>IF(BV58="","",BV58*VLOOKUP("Cnrs",IndexCalc[],3,FALSE))</f>
        <v>77.656561136245728</v>
      </c>
      <c r="AV58" s="471">
        <f>IF(BO58="","",BO58*VLOOKUP("HEC",IndexCalc[],3,FALSE))</f>
        <v>83.481192588806152</v>
      </c>
      <c r="AW58" s="471">
        <f>IF(BP58="","",BP58*VLOOKUP("Aeres",IndexCalc[],3,FALSE))</f>
        <v>85.177294413248703</v>
      </c>
      <c r="AX58" s="471">
        <f>IF(BQ58="","",BQ58*VLOOKUP("Abdc",IndexCalc[],3,FALSE))</f>
        <v>75</v>
      </c>
      <c r="AY58" s="480">
        <f>IF(BR58="","",BR58*VLOOKUP("Vhb",IndexCalc[],3,FALSE))</f>
        <v>55.676929155985519</v>
      </c>
      <c r="AZ58" s="466"/>
      <c r="BA58" s="466"/>
      <c r="BB58" s="466"/>
      <c r="BC58" s="466"/>
      <c r="BD58" s="466">
        <v>3.0430000000000001</v>
      </c>
      <c r="BE58" s="484">
        <v>1.69</v>
      </c>
      <c r="BF58" s="483"/>
      <c r="BG58" s="466"/>
      <c r="BH58" s="466" t="s">
        <v>127</v>
      </c>
      <c r="BI58" s="466"/>
      <c r="BJ58" s="484"/>
      <c r="BK58" s="483"/>
      <c r="BL58" s="466"/>
      <c r="BM58" s="466"/>
      <c r="BN58" s="466"/>
      <c r="BO58" s="537">
        <v>3.3392477035522461</v>
      </c>
      <c r="BP58" s="488">
        <v>2.5553188323974609</v>
      </c>
      <c r="BQ58" s="487">
        <v>3</v>
      </c>
      <c r="BR58" s="488">
        <v>3.3406157493591309</v>
      </c>
      <c r="BS58" s="488">
        <v>3.7208943367004395</v>
      </c>
      <c r="BT58" s="488">
        <v>3.9999854564666748</v>
      </c>
      <c r="BU58" s="488">
        <v>2.3471903800964355</v>
      </c>
      <c r="BV58" s="540">
        <v>3.1062624454498291</v>
      </c>
    </row>
    <row r="59" spans="1:75" x14ac:dyDescent="0.25">
      <c r="A59" s="462" t="s">
        <v>107</v>
      </c>
      <c r="B59" s="492" t="s">
        <v>333</v>
      </c>
      <c r="C59" s="538" t="s">
        <v>220</v>
      </c>
      <c r="D59" s="529" t="s">
        <v>363</v>
      </c>
      <c r="E59" s="466">
        <f t="shared" si="0"/>
        <v>58</v>
      </c>
      <c r="F59" s="467">
        <f t="shared" si="1"/>
        <v>10</v>
      </c>
      <c r="G59" s="468">
        <f t="shared" si="2"/>
        <v>30.182135541448755</v>
      </c>
      <c r="H59" s="469" t="b">
        <f t="shared" si="3"/>
        <v>0</v>
      </c>
      <c r="I59" s="470">
        <f t="shared" si="4"/>
        <v>10000</v>
      </c>
      <c r="J59" s="470">
        <f t="shared" si="5"/>
        <v>10000</v>
      </c>
      <c r="K59" s="470">
        <f t="shared" si="6"/>
        <v>10000</v>
      </c>
      <c r="L59" s="470">
        <f t="shared" si="7"/>
        <v>10000</v>
      </c>
      <c r="M59" s="470">
        <f t="shared" si="8"/>
        <v>10000</v>
      </c>
      <c r="N59" s="470">
        <f t="shared" si="9"/>
        <v>10000</v>
      </c>
      <c r="O59" s="471" t="b">
        <f t="shared" si="10"/>
        <v>0</v>
      </c>
      <c r="P59" s="467">
        <f t="shared" si="11"/>
        <v>2</v>
      </c>
      <c r="Q59" s="467">
        <f t="shared" si="12"/>
        <v>8</v>
      </c>
      <c r="R59" s="472">
        <f t="shared" si="13"/>
        <v>69.753925455723007</v>
      </c>
      <c r="S59" s="471">
        <f t="shared" si="14"/>
        <v>24.182136918672917</v>
      </c>
      <c r="T59" s="471">
        <f t="shared" si="15"/>
        <v>81.146872589985534</v>
      </c>
      <c r="U59" s="469">
        <f t="shared" si="16"/>
        <v>75.987498071988426</v>
      </c>
      <c r="V59" s="468" t="b">
        <f t="shared" si="17"/>
        <v>0</v>
      </c>
      <c r="W59" s="474">
        <f t="shared" si="18"/>
        <v>69.753925455723007</v>
      </c>
      <c r="X59" s="475">
        <f t="shared" si="19"/>
        <v>20</v>
      </c>
      <c r="Y59" s="475">
        <f t="shared" si="20"/>
        <v>24.285714285714285</v>
      </c>
      <c r="Z59" s="475">
        <f t="shared" si="21"/>
        <v>47.272727272727273</v>
      </c>
      <c r="AA59" s="475">
        <f t="shared" si="22"/>
        <v>26.060727930826467</v>
      </c>
      <c r="AB59" s="493">
        <f t="shared" si="23"/>
        <v>15.851425582003662</v>
      </c>
      <c r="AC59" s="494">
        <f t="shared" si="24"/>
        <v>32.51284825534217</v>
      </c>
      <c r="AD59" s="473">
        <f t="shared" si="25"/>
        <v>48.9</v>
      </c>
      <c r="AE59" s="473">
        <f t="shared" si="26"/>
        <v>68.7</v>
      </c>
      <c r="AF59" s="473">
        <f t="shared" si="27"/>
        <v>34.699999999999996</v>
      </c>
      <c r="AG59" s="473">
        <f t="shared" si="28"/>
        <v>32.6</v>
      </c>
      <c r="AH59" s="473">
        <f t="shared" si="29"/>
        <v>58.8</v>
      </c>
      <c r="AI59" s="473">
        <f t="shared" si="30"/>
        <v>51.9</v>
      </c>
      <c r="AJ59" s="478">
        <f>IF(VLOOKUP(TRUE,$V$2:$AY$206,COUNTA($V$1:AR$1),FALSE)="",AR59,IF(AR59="","",(AR59/VLOOKUP(TRUE,$V$2:$AY$206,COUNTA($V$1:AR$1),FALSE))*100))</f>
        <v>75.841647386550903</v>
      </c>
      <c r="AK59" s="473">
        <f>IF(VLOOKUP(TRUE,$V$2:$AY$206,COUNTA($V$1:AS$1),FALSE)="",AS59,IF(AS59="","",(AS59/VLOOKUP(TRUE,$V$2:$AY$206,COUNTA($V$1:AS$1),FALSE))*100))</f>
        <v>100</v>
      </c>
      <c r="AL59" s="473">
        <f>IF(VLOOKUP(TRUE,$V$2:$AY$206,COUNTA($V$1:AT$1),FALSE)="",AT59,IF(AT59="","",(AT59/VLOOKUP(TRUE,$V$2:$AY$206,COUNTA($V$1:AT$1),FALSE))*100))</f>
        <v>40</v>
      </c>
      <c r="AM59" s="473">
        <f>IF(VLOOKUP(TRUE,$V$2:$AY$206,COUNTA($V$1:AU$1),FALSE)="",AU59,IF(AU59="","",(AU59/VLOOKUP(TRUE,$V$2:$AY$206,COUNTA($V$1:AU$1),FALSE))*100))</f>
        <v>100</v>
      </c>
      <c r="AN59" s="473">
        <f>IF(VLOOKUP(TRUE,$V$2:$AY$206,COUNTA($V$1:AV$1),FALSE)="",AV59,IF(AV59="","",(AV59/VLOOKUP(TRUE,$V$2:$AY$206,COUNTA($V$1:AV$1),FALSE))*100))</f>
        <v>75</v>
      </c>
      <c r="AO59" s="473">
        <f>IF(VLOOKUP(TRUE,$V$2:$AY$206,COUNTA($V$1:AW$1),FALSE)="",AW59,IF(AW59="","",(AW59/VLOOKUP(TRUE,$V$2:$AY$206,COUNTA($V$1:AW$1),FALSE))*100))</f>
        <v>100</v>
      </c>
      <c r="AP59" s="473">
        <f>IF(VLOOKUP(TRUE,$V$2:$AY$206,COUNTA($V$1:AX$1),FALSE)="",AX59,IF(AX59="","",(AX59/VLOOKUP(TRUE,$V$2:$AY$206,COUNTA($V$1:AX$1),FALSE))*100))</f>
        <v>75</v>
      </c>
      <c r="AQ59" s="468">
        <f>IF(VLOOKUP(TRUE,$V$2:$AY$206,COUNTA($V$1:AY$1),FALSE)="",AY59,IF(AY59="","",(AY59/VLOOKUP(TRUE,$V$2:$AY$206,COUNTA($V$1:AY$1),FALSE))*100))</f>
        <v>83.333333333333343</v>
      </c>
      <c r="AR59" s="475">
        <f>IF(BS59="","",BS59*VLOOKUP("UQ",IndexCalc[],3,FALSE))</f>
        <v>75.841647386550903</v>
      </c>
      <c r="AS59" s="471">
        <f>IF(BT59="","",BT59*VLOOKUP("Fneg",IndexCalc[],3,FALSE))</f>
        <v>100</v>
      </c>
      <c r="AT59" s="471">
        <f>IF(BU59="","",BU59*VLOOKUP("ABS",IndexCalc[],3,FALSE))</f>
        <v>40</v>
      </c>
      <c r="AU59" s="471">
        <f>IF(BV59="","",BV59*VLOOKUP("Cnrs",IndexCalc[],3,FALSE))</f>
        <v>100</v>
      </c>
      <c r="AV59" s="471">
        <f>IF(BO59="","",BO59*VLOOKUP("HEC",IndexCalc[],3,FALSE))</f>
        <v>75</v>
      </c>
      <c r="AW59" s="471">
        <f>IF(BP59="","",BP59*VLOOKUP("Aeres",IndexCalc[],3,FALSE))</f>
        <v>100</v>
      </c>
      <c r="AX59" s="471">
        <f>IF(BQ59="","",BQ59*VLOOKUP("Abdc",IndexCalc[],3,FALSE))</f>
        <v>75</v>
      </c>
      <c r="AY59" s="480">
        <f>IF(BR59="","",BR59*VLOOKUP("Vhb",IndexCalc[],3,FALSE))</f>
        <v>83.333333333333343</v>
      </c>
      <c r="AZ59" s="481">
        <v>5.0000000000000001E-3</v>
      </c>
      <c r="BA59" s="473">
        <v>1.7</v>
      </c>
      <c r="BB59" s="466">
        <v>26</v>
      </c>
      <c r="BC59" s="481">
        <v>1.296</v>
      </c>
      <c r="BD59" s="481">
        <v>1.212</v>
      </c>
      <c r="BE59" s="482">
        <v>1.202</v>
      </c>
      <c r="BF59" s="483" t="s">
        <v>134</v>
      </c>
      <c r="BG59" s="466" t="s">
        <v>127</v>
      </c>
      <c r="BH59" s="466" t="s">
        <v>127</v>
      </c>
      <c r="BI59" s="466" t="s">
        <v>127</v>
      </c>
      <c r="BJ59" s="484" t="s">
        <v>278</v>
      </c>
      <c r="BK59" s="483"/>
      <c r="BL59" s="466">
        <v>1</v>
      </c>
      <c r="BM59" s="466">
        <v>2</v>
      </c>
      <c r="BN59" s="466">
        <v>1</v>
      </c>
      <c r="BO59" s="485">
        <v>3</v>
      </c>
      <c r="BP59" s="486">
        <v>3</v>
      </c>
      <c r="BQ59" s="487">
        <v>3</v>
      </c>
      <c r="BR59" s="486">
        <v>5</v>
      </c>
      <c r="BS59" s="488">
        <v>3.0336658954620361</v>
      </c>
      <c r="BT59" s="486">
        <v>4</v>
      </c>
      <c r="BU59" s="486">
        <v>2</v>
      </c>
      <c r="BV59" s="489">
        <v>4</v>
      </c>
    </row>
    <row r="60" spans="1:75" x14ac:dyDescent="0.25">
      <c r="A60" s="496" t="s">
        <v>1312</v>
      </c>
      <c r="B60" s="492"/>
      <c r="C60" s="497" t="s">
        <v>1129</v>
      </c>
      <c r="D60" s="529" t="s">
        <v>363</v>
      </c>
      <c r="E60" s="466">
        <f t="shared" si="0"/>
        <v>59</v>
      </c>
      <c r="F60" s="467">
        <f t="shared" si="1"/>
        <v>10</v>
      </c>
      <c r="G60" s="480">
        <f t="shared" si="2"/>
        <v>26.449125089363978</v>
      </c>
      <c r="H60" s="469" t="b">
        <f t="shared" si="3"/>
        <v>0</v>
      </c>
      <c r="I60" s="470">
        <f t="shared" si="4"/>
        <v>10000</v>
      </c>
      <c r="J60" s="470">
        <f t="shared" si="5"/>
        <v>10000</v>
      </c>
      <c r="K60" s="470">
        <f t="shared" si="6"/>
        <v>10000</v>
      </c>
      <c r="L60" s="470">
        <f t="shared" si="7"/>
        <v>10000</v>
      </c>
      <c r="M60" s="470">
        <f t="shared" si="8"/>
        <v>10000</v>
      </c>
      <c r="N60" s="470">
        <f t="shared" si="9"/>
        <v>10000</v>
      </c>
      <c r="O60" s="471" t="b">
        <f t="shared" si="10"/>
        <v>0</v>
      </c>
      <c r="P60" s="467">
        <f t="shared" si="11"/>
        <v>2</v>
      </c>
      <c r="Q60" s="467">
        <f t="shared" si="12"/>
        <v>8</v>
      </c>
      <c r="R60" s="472">
        <f t="shared" si="13"/>
        <v>69.746903052463054</v>
      </c>
      <c r="S60" s="471">
        <f t="shared" si="14"/>
        <v>27.700452558864736</v>
      </c>
      <c r="T60" s="471">
        <f t="shared" si="15"/>
        <v>80.258515675862625</v>
      </c>
      <c r="U60" s="469">
        <f t="shared" si="16"/>
        <v>76.996812540690101</v>
      </c>
      <c r="V60" s="480" t="b">
        <f t="shared" si="17"/>
        <v>0</v>
      </c>
      <c r="W60" s="498">
        <f t="shared" si="18"/>
        <v>69.746903052463054</v>
      </c>
      <c r="X60" s="483" t="str">
        <f t="shared" si="19"/>
        <v/>
      </c>
      <c r="Y60" s="483" t="str">
        <f t="shared" si="20"/>
        <v/>
      </c>
      <c r="Z60" s="483" t="str">
        <f t="shared" si="21"/>
        <v/>
      </c>
      <c r="AA60" s="483" t="str">
        <f t="shared" si="22"/>
        <v/>
      </c>
      <c r="AB60" s="499">
        <f t="shared" si="23"/>
        <v>20.102014125032696</v>
      </c>
      <c r="AC60" s="500">
        <f t="shared" si="24"/>
        <v>35.298890992696776</v>
      </c>
      <c r="AD60" s="466" t="str">
        <f t="shared" si="25"/>
        <v/>
      </c>
      <c r="AE60" s="466" t="str">
        <f t="shared" si="26"/>
        <v/>
      </c>
      <c r="AF60" s="466" t="str">
        <f t="shared" si="27"/>
        <v/>
      </c>
      <c r="AG60" s="466" t="str">
        <f t="shared" si="28"/>
        <v/>
      </c>
      <c r="AH60" s="466">
        <f t="shared" si="29"/>
        <v>69.599999999999994</v>
      </c>
      <c r="AI60" s="466">
        <f t="shared" si="30"/>
        <v>58.3</v>
      </c>
      <c r="AJ60" s="483">
        <f>IF(VLOOKUP(TRUE,$V$2:$AY$206,COUNTA($V$1:AR$1),FALSE)="",AR60,IF(AR60="","",(AR60/VLOOKUP(TRUE,$V$2:$AY$206,COUNTA($V$1:AR$1),FALSE))*100))</f>
        <v>74.374473094940186</v>
      </c>
      <c r="AK60" s="466">
        <f>IF(VLOOKUP(TRUE,$V$2:$AY$206,COUNTA($V$1:AS$1),FALSE)="",AS60,IF(AS60="","",(AS60/VLOOKUP(TRUE,$V$2:$AY$206,COUNTA($V$1:AS$1),FALSE))*100))</f>
        <v>95.198887586593628</v>
      </c>
      <c r="AL60" s="466">
        <f>IF(VLOOKUP(TRUE,$V$2:$AY$206,COUNTA($V$1:AT$1),FALSE)="",AT60,IF(AT60="","",(AT60/VLOOKUP(TRUE,$V$2:$AY$206,COUNTA($V$1:AT$1),FALSE))*100))</f>
        <v>60</v>
      </c>
      <c r="AM60" s="466">
        <f>IF(VLOOKUP(TRUE,$V$2:$AY$206,COUNTA($V$1:AU$1),FALSE)="",AU60,IF(AU60="","",(AU60/VLOOKUP(TRUE,$V$2:$AY$206,COUNTA($V$1:AU$1),FALSE))*100))</f>
        <v>100</v>
      </c>
      <c r="AN60" s="466">
        <f>IF(VLOOKUP(TRUE,$V$2:$AY$206,COUNTA($V$1:AV$1),FALSE)="",AV60,IF(AV60="","",(AV60/VLOOKUP(TRUE,$V$2:$AY$206,COUNTA($V$1:AV$1),FALSE))*100))</f>
        <v>65.552657842636108</v>
      </c>
      <c r="AO60" s="466">
        <f>IF(VLOOKUP(TRUE,$V$2:$AY$206,COUNTA($V$1:AW$1),FALSE)="",AW60,IF(AW60="","",(AW60/VLOOKUP(TRUE,$V$2:$AY$206,COUNTA($V$1:AW$1),FALSE))*100))</f>
        <v>100</v>
      </c>
      <c r="AP60" s="466">
        <f>IF(VLOOKUP(TRUE,$V$2:$AY$206,COUNTA($V$1:AX$1),FALSE)="",AX60,IF(AX60="","",(AX60/VLOOKUP(TRUE,$V$2:$AY$206,COUNTA($V$1:AX$1),FALSE))*100))</f>
        <v>75</v>
      </c>
      <c r="AQ60" s="484">
        <f>IF(VLOOKUP(TRUE,$V$2:$AY$206,COUNTA($V$1:AY$1),FALSE)="",AY60,IF(AY60="","",(AY60/VLOOKUP(TRUE,$V$2:$AY$206,COUNTA($V$1:AY$1),FALSE))*100))</f>
        <v>71.942106882731125</v>
      </c>
      <c r="AR60" s="475">
        <f>IF(BS60="","",BS60*VLOOKUP("UQ",IndexCalc[],3,FALSE))</f>
        <v>74.374473094940186</v>
      </c>
      <c r="AS60" s="471">
        <f>IF(BT60="","",BT60*VLOOKUP("Fneg",IndexCalc[],3,FALSE))</f>
        <v>95.198887586593628</v>
      </c>
      <c r="AT60" s="471">
        <f>IF(BU60="","",BU60*VLOOKUP("ABS",IndexCalc[],3,FALSE))</f>
        <v>60</v>
      </c>
      <c r="AU60" s="471">
        <f>IF(BV60="","",BV60*VLOOKUP("Cnrs",IndexCalc[],3,FALSE))</f>
        <v>100</v>
      </c>
      <c r="AV60" s="471">
        <f>IF(BO60="","",BO60*VLOOKUP("HEC",IndexCalc[],3,FALSE))</f>
        <v>65.552657842636108</v>
      </c>
      <c r="AW60" s="471">
        <f>IF(BP60="","",BP60*VLOOKUP("Aeres",IndexCalc[],3,FALSE))</f>
        <v>100</v>
      </c>
      <c r="AX60" s="471">
        <f>IF(BQ60="","",BQ60*VLOOKUP("Abdc",IndexCalc[],3,FALSE))</f>
        <v>75</v>
      </c>
      <c r="AY60" s="480">
        <f>IF(BR60="","",BR60*VLOOKUP("Vhb",IndexCalc[],3,FALSE))</f>
        <v>71.942106882731125</v>
      </c>
      <c r="AZ60" s="466"/>
      <c r="BA60" s="466"/>
      <c r="BB60" s="466"/>
      <c r="BC60" s="466"/>
      <c r="BD60" s="466">
        <v>1.5369999999999999</v>
      </c>
      <c r="BE60" s="484">
        <v>1.3049999999999999</v>
      </c>
      <c r="BF60" s="483"/>
      <c r="BG60" s="466" t="s">
        <v>127</v>
      </c>
      <c r="BH60" s="466" t="s">
        <v>127</v>
      </c>
      <c r="BI60" s="466"/>
      <c r="BJ60" s="484"/>
      <c r="BK60" s="483"/>
      <c r="BL60" s="466"/>
      <c r="BM60" s="466"/>
      <c r="BN60" s="466">
        <v>1</v>
      </c>
      <c r="BO60" s="537">
        <v>2.6221063137054443</v>
      </c>
      <c r="BP60" s="486">
        <v>3</v>
      </c>
      <c r="BQ60" s="487">
        <v>3</v>
      </c>
      <c r="BR60" s="488">
        <v>4.3165264129638672</v>
      </c>
      <c r="BS60" s="488">
        <v>2.9749789237976074</v>
      </c>
      <c r="BT60" s="488">
        <v>3.8079555034637451</v>
      </c>
      <c r="BU60" s="488">
        <v>3</v>
      </c>
      <c r="BV60" s="489">
        <v>4</v>
      </c>
    </row>
    <row r="61" spans="1:75" x14ac:dyDescent="0.25">
      <c r="A61" s="734" t="s">
        <v>1307</v>
      </c>
      <c r="B61" s="503"/>
      <c r="C61" s="497" t="s">
        <v>1124</v>
      </c>
      <c r="D61" s="529" t="s">
        <v>363</v>
      </c>
      <c r="E61" s="505">
        <f t="shared" si="0"/>
        <v>60</v>
      </c>
      <c r="F61" s="506">
        <f t="shared" si="1"/>
        <v>10</v>
      </c>
      <c r="G61" s="480">
        <f t="shared" si="2"/>
        <v>22.058725016650715</v>
      </c>
      <c r="H61" s="508" t="b">
        <f t="shared" si="3"/>
        <v>0</v>
      </c>
      <c r="I61" s="470">
        <f t="shared" si="4"/>
        <v>10000</v>
      </c>
      <c r="J61" s="470">
        <f t="shared" si="5"/>
        <v>10000</v>
      </c>
      <c r="K61" s="470">
        <f t="shared" si="6"/>
        <v>10000</v>
      </c>
      <c r="L61" s="470">
        <f t="shared" si="7"/>
        <v>10000</v>
      </c>
      <c r="M61" s="470">
        <f t="shared" si="8"/>
        <v>10000</v>
      </c>
      <c r="N61" s="470">
        <f t="shared" si="9"/>
        <v>10000</v>
      </c>
      <c r="O61" s="509" t="b">
        <f t="shared" si="10"/>
        <v>0</v>
      </c>
      <c r="P61" s="506">
        <f t="shared" si="11"/>
        <v>2</v>
      </c>
      <c r="Q61" s="506">
        <f t="shared" si="12"/>
        <v>8</v>
      </c>
      <c r="R61" s="510">
        <f t="shared" si="13"/>
        <v>69.744344689817709</v>
      </c>
      <c r="S61" s="509">
        <f t="shared" si="14"/>
        <v>60.997899265942344</v>
      </c>
      <c r="T61" s="509">
        <f t="shared" si="15"/>
        <v>71.930956045786544</v>
      </c>
      <c r="U61" s="508">
        <f t="shared" si="16"/>
        <v>74.684764836629228</v>
      </c>
      <c r="V61" s="517" t="b">
        <f t="shared" si="17"/>
        <v>0</v>
      </c>
      <c r="W61" s="735">
        <f t="shared" si="18"/>
        <v>69.744344689817709</v>
      </c>
      <c r="X61" s="520" t="str">
        <f t="shared" si="19"/>
        <v/>
      </c>
      <c r="Y61" s="520" t="str">
        <f t="shared" si="20"/>
        <v/>
      </c>
      <c r="Z61" s="520" t="str">
        <f t="shared" si="21"/>
        <v/>
      </c>
      <c r="AA61" s="520" t="str">
        <f t="shared" si="22"/>
        <v/>
      </c>
      <c r="AB61" s="736">
        <f t="shared" si="23"/>
        <v>26.837562123986398</v>
      </c>
      <c r="AC61" s="737">
        <f t="shared" si="24"/>
        <v>95.158236407898286</v>
      </c>
      <c r="AD61" s="505" t="str">
        <f t="shared" si="25"/>
        <v/>
      </c>
      <c r="AE61" s="505" t="str">
        <f t="shared" si="26"/>
        <v/>
      </c>
      <c r="AF61" s="505" t="str">
        <f t="shared" si="27"/>
        <v/>
      </c>
      <c r="AG61" s="505" t="str">
        <f t="shared" si="28"/>
        <v/>
      </c>
      <c r="AH61" s="505">
        <f t="shared" si="29"/>
        <v>75.900000000000006</v>
      </c>
      <c r="AI61" s="505">
        <f t="shared" si="30"/>
        <v>95.5</v>
      </c>
      <c r="AJ61" s="520">
        <f>IF(VLOOKUP(TRUE,$V$2:$AY$206,COUNTA($V$1:AR$1),FALSE)="",AR61,IF(AR61="","",(AR61/VLOOKUP(TRUE,$V$2:$AY$206,COUNTA($V$1:AR$1),FALSE))*100))</f>
        <v>83.24512243270874</v>
      </c>
      <c r="AK61" s="505">
        <f>IF(VLOOKUP(TRUE,$V$2:$AY$206,COUNTA($V$1:AS$1),FALSE)="",AS61,IF(AS61="","",(AS61/VLOOKUP(TRUE,$V$2:$AY$206,COUNTA($V$1:AS$1),FALSE))*100))</f>
        <v>50.413018465042114</v>
      </c>
      <c r="AL61" s="505">
        <f>IF(VLOOKUP(TRUE,$V$2:$AY$206,COUNTA($V$1:AT$1),FALSE)="",AT61,IF(AT61="","",(AT61/VLOOKUP(TRUE,$V$2:$AY$206,COUNTA($V$1:AT$1),FALSE))*100))</f>
        <v>60</v>
      </c>
      <c r="AM61" s="505">
        <f>IF(VLOOKUP(TRUE,$V$2:$AY$206,COUNTA($V$1:AU$1),FALSE)="",AU61,IF(AU61="","",(AU61/VLOOKUP(TRUE,$V$2:$AY$206,COUNTA($V$1:AU$1),FALSE))*100))</f>
        <v>75</v>
      </c>
      <c r="AN61" s="505">
        <f>IF(VLOOKUP(TRUE,$V$2:$AY$206,COUNTA($V$1:AV$1),FALSE)="",AV61,IF(AV61="","",(AV61/VLOOKUP(TRUE,$V$2:$AY$206,COUNTA($V$1:AV$1),FALSE))*100))</f>
        <v>54.912549257278442</v>
      </c>
      <c r="AO61" s="505">
        <f>IF(VLOOKUP(TRUE,$V$2:$AY$206,COUNTA($V$1:AW$1),FALSE)="",AW61,IF(AW61="","",(AW61/VLOOKUP(TRUE,$V$2:$AY$206,COUNTA($V$1:AW$1),FALSE))*100))</f>
        <v>100</v>
      </c>
      <c r="AP61" s="505">
        <f>IF(VLOOKUP(TRUE,$V$2:$AY$206,COUNTA($V$1:AX$1),FALSE)="",AX61,IF(AX61="","",(AX61/VLOOKUP(TRUE,$V$2:$AY$206,COUNTA($V$1:AX$1),FALSE))*100))</f>
        <v>75</v>
      </c>
      <c r="AQ61" s="521">
        <f>IF(VLOOKUP(TRUE,$V$2:$AY$206,COUNTA($V$1:AY$1),FALSE)="",AY61,IF(AY61="","",(AY61/VLOOKUP(TRUE,$V$2:$AY$206,COUNTA($V$1:AY$1),FALSE))*100))</f>
        <v>76.87695821126303</v>
      </c>
      <c r="AR61" s="513">
        <f>IF(BS61="","",BS61*VLOOKUP("UQ",IndexCalc[],3,FALSE))</f>
        <v>83.24512243270874</v>
      </c>
      <c r="AS61" s="509">
        <f>IF(BT61="","",BT61*VLOOKUP("Fneg",IndexCalc[],3,FALSE))</f>
        <v>50.413018465042114</v>
      </c>
      <c r="AT61" s="509">
        <f>IF(BU61="","",BU61*VLOOKUP("ABS",IndexCalc[],3,FALSE))</f>
        <v>60</v>
      </c>
      <c r="AU61" s="509">
        <f>IF(BV61="","",BV61*VLOOKUP("Cnrs",IndexCalc[],3,FALSE))</f>
        <v>75</v>
      </c>
      <c r="AV61" s="509">
        <f>IF(BO61="","",BO61*VLOOKUP("HEC",IndexCalc[],3,FALSE))</f>
        <v>54.912549257278442</v>
      </c>
      <c r="AW61" s="509">
        <f>IF(BP61="","",BP61*VLOOKUP("Aeres",IndexCalc[],3,FALSE))</f>
        <v>100</v>
      </c>
      <c r="AX61" s="509">
        <f>IF(BQ61="","",BQ61*VLOOKUP("Abdc",IndexCalc[],3,FALSE))</f>
        <v>75</v>
      </c>
      <c r="AY61" s="517">
        <f>IF(BR61="","",BR61*VLOOKUP("Vhb",IndexCalc[],3,FALSE))</f>
        <v>76.87695821126303</v>
      </c>
      <c r="AZ61" s="505"/>
      <c r="BA61" s="505"/>
      <c r="BB61" s="505"/>
      <c r="BC61" s="505"/>
      <c r="BD61" s="505">
        <v>2.052</v>
      </c>
      <c r="BE61" s="521">
        <v>3.5179999999999998</v>
      </c>
      <c r="BF61" s="520"/>
      <c r="BG61" s="505" t="s">
        <v>133</v>
      </c>
      <c r="BH61" s="505" t="s">
        <v>127</v>
      </c>
      <c r="BI61" s="505"/>
      <c r="BJ61" s="521"/>
      <c r="BK61" s="520">
        <v>2</v>
      </c>
      <c r="BL61" s="505"/>
      <c r="BM61" s="505">
        <v>2</v>
      </c>
      <c r="BN61" s="505">
        <v>3</v>
      </c>
      <c r="BO61" s="543">
        <v>2.1965019702911377</v>
      </c>
      <c r="BP61" s="523">
        <v>3</v>
      </c>
      <c r="BQ61" s="524">
        <v>3</v>
      </c>
      <c r="BR61" s="525">
        <v>4.6126174926757813</v>
      </c>
      <c r="BS61" s="260">
        <v>3.3298048973083496</v>
      </c>
      <c r="BT61" s="260">
        <v>2.0165207386016846</v>
      </c>
      <c r="BU61" s="525">
        <v>3</v>
      </c>
      <c r="BV61" s="526">
        <v>3</v>
      </c>
    </row>
    <row r="62" spans="1:75" x14ac:dyDescent="0.25">
      <c r="A62" s="547" t="s">
        <v>75</v>
      </c>
      <c r="B62" s="463" t="s">
        <v>297</v>
      </c>
      <c r="C62" s="548" t="s">
        <v>186</v>
      </c>
      <c r="D62" s="544" t="s">
        <v>363</v>
      </c>
      <c r="E62" s="466">
        <f t="shared" si="0"/>
        <v>61</v>
      </c>
      <c r="F62" s="467">
        <f t="shared" si="1"/>
        <v>10</v>
      </c>
      <c r="G62" s="551">
        <f t="shared" si="2"/>
        <v>26.069705151512018</v>
      </c>
      <c r="H62" s="469" t="b">
        <f t="shared" si="3"/>
        <v>0</v>
      </c>
      <c r="I62" s="470">
        <f t="shared" si="4"/>
        <v>10000</v>
      </c>
      <c r="J62" s="470">
        <f t="shared" si="5"/>
        <v>10000</v>
      </c>
      <c r="K62" s="470">
        <f t="shared" si="6"/>
        <v>10000</v>
      </c>
      <c r="L62" s="470">
        <f t="shared" si="7"/>
        <v>10000</v>
      </c>
      <c r="M62" s="470">
        <f t="shared" si="8"/>
        <v>10000</v>
      </c>
      <c r="N62" s="470">
        <f t="shared" si="9"/>
        <v>10000</v>
      </c>
      <c r="O62" s="471" t="b">
        <f t="shared" si="10"/>
        <v>0</v>
      </c>
      <c r="P62" s="467">
        <f t="shared" si="11"/>
        <v>2</v>
      </c>
      <c r="Q62" s="467">
        <f t="shared" si="12"/>
        <v>8</v>
      </c>
      <c r="R62" s="472">
        <f t="shared" si="13"/>
        <v>69.737112113322652</v>
      </c>
      <c r="S62" s="471">
        <f t="shared" si="14"/>
        <v>29.374808214534539</v>
      </c>
      <c r="T62" s="471">
        <f t="shared" si="15"/>
        <v>79.827688088019684</v>
      </c>
      <c r="U62" s="469">
        <f t="shared" si="16"/>
        <v>77.382150470415752</v>
      </c>
      <c r="V62" s="468" t="b">
        <f t="shared" si="17"/>
        <v>0</v>
      </c>
      <c r="W62" s="474">
        <f t="shared" si="18"/>
        <v>69.737112113322652</v>
      </c>
      <c r="X62" s="475">
        <f t="shared" si="19"/>
        <v>12</v>
      </c>
      <c r="Y62" s="475">
        <f t="shared" si="20"/>
        <v>20</v>
      </c>
      <c r="Z62" s="475">
        <f t="shared" si="21"/>
        <v>45.454545454545453</v>
      </c>
      <c r="AA62" s="475">
        <f t="shared" si="22"/>
        <v>33.862859440981296</v>
      </c>
      <c r="AB62" s="493">
        <f t="shared" si="23"/>
        <v>19.068794140727178</v>
      </c>
      <c r="AC62" s="494">
        <f t="shared" si="24"/>
        <v>39.680822288341901</v>
      </c>
      <c r="AD62" s="549">
        <f t="shared" si="25"/>
        <v>19.7</v>
      </c>
      <c r="AE62" s="549">
        <f t="shared" si="26"/>
        <v>59.3</v>
      </c>
      <c r="AF62" s="549">
        <f t="shared" si="27"/>
        <v>32.6</v>
      </c>
      <c r="AG62" s="549">
        <f t="shared" si="28"/>
        <v>55.7</v>
      </c>
      <c r="AH62" s="549">
        <f t="shared" si="29"/>
        <v>68.600000000000009</v>
      </c>
      <c r="AI62" s="549">
        <f t="shared" si="30"/>
        <v>66.600000000000009</v>
      </c>
      <c r="AJ62" s="550">
        <f>IF(VLOOKUP(TRUE,$V$2:$AY$206,COUNTA($V$1:AR$1),FALSE)="",AR62,IF(AR62="","",(AR62/VLOOKUP(TRUE,$V$2:$AY$206,COUNTA($V$1:AR$1),FALSE))*100))</f>
        <v>74.660563468933105</v>
      </c>
      <c r="AK62" s="549">
        <f>IF(VLOOKUP(TRUE,$V$2:$AY$206,COUNTA($V$1:AS$1),FALSE)="",AS62,IF(AS62="","",(AS62/VLOOKUP(TRUE,$V$2:$AY$206,COUNTA($V$1:AS$1),FALSE))*100))</f>
        <v>95.249748229980469</v>
      </c>
      <c r="AL62" s="549">
        <f>IF(VLOOKUP(TRUE,$V$2:$AY$206,COUNTA($V$1:AT$1),FALSE)="",AT62,IF(AT62="","",(AT62/VLOOKUP(TRUE,$V$2:$AY$206,COUNTA($V$1:AT$1),FALSE))*100))</f>
        <v>60</v>
      </c>
      <c r="AM62" s="549">
        <f>IF(VLOOKUP(TRUE,$V$2:$AY$206,COUNTA($V$1:AU$1),FALSE)="",AU62,IF(AU62="","",(AU62/VLOOKUP(TRUE,$V$2:$AY$206,COUNTA($V$1:AU$1),FALSE))*100))</f>
        <v>100</v>
      </c>
      <c r="AN62" s="549">
        <f>IF(VLOOKUP(TRUE,$V$2:$AY$206,COUNTA($V$1:AV$1),FALSE)="",AV62,IF(AV62="","",(AV62/VLOOKUP(TRUE,$V$2:$AY$206,COUNTA($V$1:AV$1),FALSE))*100))</f>
        <v>67.044526338577271</v>
      </c>
      <c r="AO62" s="549">
        <f>IF(VLOOKUP(TRUE,$V$2:$AY$206,COUNTA($V$1:AW$1),FALSE)="",AW62,IF(AW62="","",(AW62/VLOOKUP(TRUE,$V$2:$AY$206,COUNTA($V$1:AW$1),FALSE))*100))</f>
        <v>100</v>
      </c>
      <c r="AP62" s="549">
        <f>IF(VLOOKUP(TRUE,$V$2:$AY$206,COUNTA($V$1:AX$1),FALSE)="",AX62,IF(AX62="","",(AX62/VLOOKUP(TRUE,$V$2:$AY$206,COUNTA($V$1:AX$1),FALSE))*100))</f>
        <v>75</v>
      </c>
      <c r="AQ62" s="551">
        <f>IF(VLOOKUP(TRUE,$V$2:$AY$206,COUNTA($V$1:AY$1),FALSE)="",AY62,IF(AY62="","",(AY62/VLOOKUP(TRUE,$V$2:$AY$206,COUNTA($V$1:AY$1),FALSE))*100))</f>
        <v>66.666666666666671</v>
      </c>
      <c r="AR62" s="475">
        <f>IF(BS62="","",BS62*VLOOKUP("UQ",IndexCalc[],3,FALSE))</f>
        <v>74.660563468933105</v>
      </c>
      <c r="AS62" s="471">
        <f>IF(BT62="","",BT62*VLOOKUP("Fneg",IndexCalc[],3,FALSE))</f>
        <v>95.249748229980469</v>
      </c>
      <c r="AT62" s="471">
        <f>IF(BU62="","",BU62*VLOOKUP("ABS",IndexCalc[],3,FALSE))</f>
        <v>60</v>
      </c>
      <c r="AU62" s="471">
        <f>IF(BV62="","",BV62*VLOOKUP("Cnrs",IndexCalc[],3,FALSE))</f>
        <v>100</v>
      </c>
      <c r="AV62" s="471">
        <f>IF(BO62="","",BO62*VLOOKUP("HEC",IndexCalc[],3,FALSE))</f>
        <v>67.044526338577271</v>
      </c>
      <c r="AW62" s="471">
        <f>IF(BP62="","",BP62*VLOOKUP("Aeres",IndexCalc[],3,FALSE))</f>
        <v>100</v>
      </c>
      <c r="AX62" s="471">
        <f>IF(BQ62="","",BQ62*VLOOKUP("Abdc",IndexCalc[],3,FALSE))</f>
        <v>75</v>
      </c>
      <c r="AY62" s="480">
        <f>IF(BR62="","",BR62*VLOOKUP("Vhb",IndexCalc[],3,FALSE))</f>
        <v>66.666666666666671</v>
      </c>
      <c r="AZ62" s="552">
        <v>3.0000000000000001E-3</v>
      </c>
      <c r="BA62" s="549">
        <v>1.4</v>
      </c>
      <c r="BB62" s="530">
        <v>25</v>
      </c>
      <c r="BC62" s="552">
        <v>1.6839999999999999</v>
      </c>
      <c r="BD62" s="552">
        <v>1.458</v>
      </c>
      <c r="BE62" s="553">
        <v>1.4670000000000001</v>
      </c>
      <c r="BF62" s="531"/>
      <c r="BG62" s="530" t="s">
        <v>127</v>
      </c>
      <c r="BH62" s="530" t="s">
        <v>127</v>
      </c>
      <c r="BI62" s="530" t="s">
        <v>133</v>
      </c>
      <c r="BJ62" s="532" t="s">
        <v>298</v>
      </c>
      <c r="BK62" s="531"/>
      <c r="BL62" s="530"/>
      <c r="BM62" s="530">
        <v>3</v>
      </c>
      <c r="BN62" s="530">
        <v>1</v>
      </c>
      <c r="BO62" s="537">
        <v>2.6817810535430908</v>
      </c>
      <c r="BP62" s="486">
        <v>3</v>
      </c>
      <c r="BQ62" s="487">
        <v>3</v>
      </c>
      <c r="BR62" s="486">
        <v>4</v>
      </c>
      <c r="BS62" s="488">
        <v>2.9864225387573242</v>
      </c>
      <c r="BT62" s="486">
        <v>3.8099899291992188</v>
      </c>
      <c r="BU62" s="488">
        <v>3</v>
      </c>
      <c r="BV62" s="489">
        <v>4</v>
      </c>
    </row>
    <row r="63" spans="1:75" x14ac:dyDescent="0.25">
      <c r="A63" s="496" t="s">
        <v>1327</v>
      </c>
      <c r="B63" s="492"/>
      <c r="C63" s="497" t="s">
        <v>1221</v>
      </c>
      <c r="D63" s="465" t="s">
        <v>363</v>
      </c>
      <c r="E63" s="466">
        <f t="shared" si="0"/>
        <v>62</v>
      </c>
      <c r="F63" s="467">
        <f t="shared" si="1"/>
        <v>10</v>
      </c>
      <c r="G63" s="480">
        <f t="shared" si="2"/>
        <v>20.305590443550372</v>
      </c>
      <c r="H63" s="469" t="b">
        <f t="shared" si="3"/>
        <v>0</v>
      </c>
      <c r="I63" s="470">
        <f t="shared" si="4"/>
        <v>10000</v>
      </c>
      <c r="J63" s="470">
        <f t="shared" si="5"/>
        <v>10000</v>
      </c>
      <c r="K63" s="470">
        <f t="shared" si="6"/>
        <v>10000</v>
      </c>
      <c r="L63" s="470">
        <f t="shared" si="7"/>
        <v>10000</v>
      </c>
      <c r="M63" s="470">
        <f t="shared" si="8"/>
        <v>10000</v>
      </c>
      <c r="N63" s="470">
        <f t="shared" si="9"/>
        <v>10000</v>
      </c>
      <c r="O63" s="471" t="b">
        <f t="shared" si="10"/>
        <v>0</v>
      </c>
      <c r="P63" s="467">
        <f t="shared" si="11"/>
        <v>2</v>
      </c>
      <c r="Q63" s="467">
        <f t="shared" si="12"/>
        <v>8</v>
      </c>
      <c r="R63" s="472">
        <f t="shared" si="13"/>
        <v>69.280376741980348</v>
      </c>
      <c r="S63" s="471">
        <f t="shared" si="14"/>
        <v>72.035570689513548</v>
      </c>
      <c r="T63" s="471">
        <f t="shared" si="15"/>
        <v>68.591578255097076</v>
      </c>
      <c r="U63" s="469">
        <f t="shared" si="16"/>
        <v>73.393262604077648</v>
      </c>
      <c r="V63" s="480" t="b">
        <f t="shared" si="17"/>
        <v>0</v>
      </c>
      <c r="W63" s="498">
        <f t="shared" si="18"/>
        <v>69.280376741980348</v>
      </c>
      <c r="X63" s="483" t="str">
        <f t="shared" si="19"/>
        <v/>
      </c>
      <c r="Y63" s="483" t="str">
        <f t="shared" si="20"/>
        <v/>
      </c>
      <c r="Z63" s="483" t="str">
        <f t="shared" si="21"/>
        <v/>
      </c>
      <c r="AA63" s="483" t="str">
        <f t="shared" si="22"/>
        <v/>
      </c>
      <c r="AB63" s="499">
        <f t="shared" si="23"/>
        <v>73.960240648705209</v>
      </c>
      <c r="AC63" s="500">
        <f t="shared" si="24"/>
        <v>70.110900730321873</v>
      </c>
      <c r="AD63" s="466" t="str">
        <f t="shared" si="25"/>
        <v/>
      </c>
      <c r="AE63" s="466" t="str">
        <f t="shared" si="26"/>
        <v/>
      </c>
      <c r="AF63" s="466" t="str">
        <f t="shared" si="27"/>
        <v/>
      </c>
      <c r="AG63" s="466" t="str">
        <f t="shared" si="28"/>
        <v/>
      </c>
      <c r="AH63" s="466">
        <f t="shared" si="29"/>
        <v>94.6</v>
      </c>
      <c r="AI63" s="466">
        <f t="shared" si="30"/>
        <v>90.600000000000009</v>
      </c>
      <c r="AJ63" s="483">
        <f>IF(VLOOKUP(TRUE,$V$2:$AY$206,COUNTA($V$1:AR$1),FALSE)="",AR63,IF(AR63="","",(AR63/VLOOKUP(TRUE,$V$2:$AY$206,COUNTA($V$1:AR$1),FALSE))*100))</f>
        <v>99.596214294433594</v>
      </c>
      <c r="AK63" s="466">
        <f>IF(VLOOKUP(TRUE,$V$2:$AY$206,COUNTA($V$1:AS$1),FALSE)="",AS63,IF(AS63="","",(AS63/VLOOKUP(TRUE,$V$2:$AY$206,COUNTA($V$1:AS$1),FALSE))*100))</f>
        <v>100</v>
      </c>
      <c r="AL63" s="466">
        <f>IF(VLOOKUP(TRUE,$V$2:$AY$206,COUNTA($V$1:AT$1),FALSE)="",AT63,IF(AT63="","",(AT63/VLOOKUP(TRUE,$V$2:$AY$206,COUNTA($V$1:AT$1),FALSE))*100))</f>
        <v>54.258022308349609</v>
      </c>
      <c r="AM63" s="466">
        <f>IF(VLOOKUP(TRUE,$V$2:$AY$206,COUNTA($V$1:AU$1),FALSE)="",AU63,IF(AU63="","",(AU63/VLOOKUP(TRUE,$V$2:$AY$206,COUNTA($V$1:AU$1),FALSE))*100))</f>
        <v>50</v>
      </c>
      <c r="AN63" s="466">
        <f>IF(VLOOKUP(TRUE,$V$2:$AY$206,COUNTA($V$1:AV$1),FALSE)="",AV63,IF(AV63="","",(AV63/VLOOKUP(TRUE,$V$2:$AY$206,COUNTA($V$1:AV$1),FALSE))*100))</f>
        <v>84.055763483047485</v>
      </c>
      <c r="AO63" s="466">
        <f>IF(VLOOKUP(TRUE,$V$2:$AY$206,COUNTA($V$1:AW$1),FALSE)="",AW63,IF(AW63="","",(AW63/VLOOKUP(TRUE,$V$2:$AY$206,COUNTA($V$1:AW$1),FALSE))*100))</f>
        <v>66.666666666666671</v>
      </c>
      <c r="AP63" s="466">
        <f>IF(VLOOKUP(TRUE,$V$2:$AY$206,COUNTA($V$1:AX$1),FALSE)="",AX63,IF(AX63="","",(AX63/VLOOKUP(TRUE,$V$2:$AY$206,COUNTA($V$1:AX$1),FALSE))*100))</f>
        <v>50</v>
      </c>
      <c r="AQ63" s="484">
        <f>IF(VLOOKUP(TRUE,$V$2:$AY$206,COUNTA($V$1:AY$1),FALSE)="",AY63,IF(AY63="","",(AY63/VLOOKUP(TRUE,$V$2:$AY$206,COUNTA($V$1:AY$1),FALSE))*100))</f>
        <v>44.15595928827922</v>
      </c>
      <c r="AR63" s="475">
        <f>IF(BS63="","",BS63*VLOOKUP("UQ",IndexCalc[],3,FALSE))</f>
        <v>99.596214294433594</v>
      </c>
      <c r="AS63" s="471">
        <f>IF(BT63="","",BT63*VLOOKUP("Fneg",IndexCalc[],3,FALSE))</f>
        <v>100</v>
      </c>
      <c r="AT63" s="471">
        <f>IF(BU63="","",BU63*VLOOKUP("ABS",IndexCalc[],3,FALSE))</f>
        <v>54.258022308349609</v>
      </c>
      <c r="AU63" s="471">
        <f>IF(BV63="","",BV63*VLOOKUP("Cnrs",IndexCalc[],3,FALSE))</f>
        <v>50</v>
      </c>
      <c r="AV63" s="471">
        <f>IF(BO63="","",BO63*VLOOKUP("HEC",IndexCalc[],3,FALSE))</f>
        <v>84.055763483047485</v>
      </c>
      <c r="AW63" s="471">
        <f>IF(BP63="","",BP63*VLOOKUP("Aeres",IndexCalc[],3,FALSE))</f>
        <v>66.666666666666671</v>
      </c>
      <c r="AX63" s="471">
        <f>IF(BQ63="","",BQ63*VLOOKUP("Abdc",IndexCalc[],3,FALSE))</f>
        <v>50</v>
      </c>
      <c r="AY63" s="480">
        <f>IF(BR63="","",BR63*VLOOKUP("Vhb",IndexCalc[],3,FALSE))</f>
        <v>44.15595928827922</v>
      </c>
      <c r="AZ63" s="466"/>
      <c r="BA63" s="466"/>
      <c r="BB63" s="466"/>
      <c r="BC63" s="466"/>
      <c r="BD63" s="466">
        <v>5.6550000000000002</v>
      </c>
      <c r="BE63" s="484">
        <v>2.5920000000000001</v>
      </c>
      <c r="BF63" s="483"/>
      <c r="BG63" s="466" t="s">
        <v>133</v>
      </c>
      <c r="BH63" s="466" t="s">
        <v>133</v>
      </c>
      <c r="BI63" s="466"/>
      <c r="BJ63" s="484"/>
      <c r="BK63" s="483"/>
      <c r="BL63" s="466"/>
      <c r="BM63" s="466"/>
      <c r="BN63" s="466">
        <v>3</v>
      </c>
      <c r="BO63" s="537">
        <v>3.3622305393218994</v>
      </c>
      <c r="BP63" s="486">
        <v>2</v>
      </c>
      <c r="BQ63" s="487">
        <v>2</v>
      </c>
      <c r="BR63" s="488">
        <v>2.6493575572967529</v>
      </c>
      <c r="BS63" s="488">
        <v>3.9838485717773438</v>
      </c>
      <c r="BT63" s="488">
        <v>4</v>
      </c>
      <c r="BU63" s="488">
        <v>2.7129011154174805</v>
      </c>
      <c r="BV63" s="489">
        <v>2</v>
      </c>
    </row>
    <row r="64" spans="1:75" x14ac:dyDescent="0.25">
      <c r="A64" s="462" t="s">
        <v>69</v>
      </c>
      <c r="B64" s="492" t="s">
        <v>291</v>
      </c>
      <c r="C64" s="501" t="s">
        <v>180</v>
      </c>
      <c r="D64" s="465" t="s">
        <v>363</v>
      </c>
      <c r="E64" s="466">
        <f t="shared" si="0"/>
        <v>63</v>
      </c>
      <c r="F64" s="467">
        <f t="shared" si="1"/>
        <v>10</v>
      </c>
      <c r="G64" s="468">
        <f t="shared" si="2"/>
        <v>19.294041758023511</v>
      </c>
      <c r="H64" s="469" t="b">
        <f t="shared" si="3"/>
        <v>0</v>
      </c>
      <c r="I64" s="470">
        <f t="shared" si="4"/>
        <v>10000</v>
      </c>
      <c r="J64" s="470">
        <f t="shared" si="5"/>
        <v>10000</v>
      </c>
      <c r="K64" s="470">
        <f t="shared" si="6"/>
        <v>10000</v>
      </c>
      <c r="L64" s="470">
        <f t="shared" si="7"/>
        <v>10000</v>
      </c>
      <c r="M64" s="470">
        <f t="shared" si="8"/>
        <v>10000</v>
      </c>
      <c r="N64" s="470">
        <f t="shared" si="9"/>
        <v>10000</v>
      </c>
      <c r="O64" s="471" t="b">
        <f t="shared" si="10"/>
        <v>0</v>
      </c>
      <c r="P64" s="467">
        <f t="shared" si="11"/>
        <v>2</v>
      </c>
      <c r="Q64" s="467">
        <f t="shared" si="12"/>
        <v>8</v>
      </c>
      <c r="R64" s="472">
        <f t="shared" si="13"/>
        <v>68.297727510586952</v>
      </c>
      <c r="S64" s="471">
        <f t="shared" si="14"/>
        <v>42.925183203099046</v>
      </c>
      <c r="T64" s="471">
        <f t="shared" si="15"/>
        <v>74.640863587458924</v>
      </c>
      <c r="U64" s="469">
        <f t="shared" si="16"/>
        <v>75.922690869967141</v>
      </c>
      <c r="V64" s="468" t="b">
        <f t="shared" si="17"/>
        <v>0</v>
      </c>
      <c r="W64" s="474">
        <f t="shared" si="18"/>
        <v>68.297727510586952</v>
      </c>
      <c r="X64" s="475">
        <f t="shared" si="19"/>
        <v>16</v>
      </c>
      <c r="Y64" s="475">
        <f t="shared" si="20"/>
        <v>18.571428571428573</v>
      </c>
      <c r="Z64" s="475">
        <f t="shared" si="21"/>
        <v>52.72727272727272</v>
      </c>
      <c r="AA64" s="475">
        <f t="shared" si="22"/>
        <v>57.410014076010462</v>
      </c>
      <c r="AB64" s="493">
        <f t="shared" si="23"/>
        <v>27.072979335600312</v>
      </c>
      <c r="AC64" s="494">
        <f t="shared" si="24"/>
        <v>58.777387070597783</v>
      </c>
      <c r="AD64" s="473">
        <f t="shared" si="25"/>
        <v>34.300000000000004</v>
      </c>
      <c r="AE64" s="473">
        <f t="shared" si="26"/>
        <v>55.2</v>
      </c>
      <c r="AF64" s="473">
        <f t="shared" si="27"/>
        <v>43.1</v>
      </c>
      <c r="AG64" s="473">
        <f t="shared" si="28"/>
        <v>74.7</v>
      </c>
      <c r="AH64" s="473">
        <f t="shared" si="29"/>
        <v>76.400000000000006</v>
      </c>
      <c r="AI64" s="473">
        <f t="shared" si="30"/>
        <v>85.7</v>
      </c>
      <c r="AJ64" s="478">
        <f>IF(VLOOKUP(TRUE,$V$2:$AY$206,COUNTA($V$1:AR$1),FALSE)="",AR64,IF(AR64="","",(AR64/VLOOKUP(TRUE,$V$2:$AY$206,COUNTA($V$1:AR$1),FALSE))*100))</f>
        <v>83.347558975219727</v>
      </c>
      <c r="AK64" s="473">
        <f>IF(VLOOKUP(TRUE,$V$2:$AY$206,COUNTA($V$1:AS$1),FALSE)="",AS64,IF(AS64="","",(AS64/VLOOKUP(TRUE,$V$2:$AY$206,COUNTA($V$1:AS$1),FALSE))*100))</f>
        <v>75.362735986709595</v>
      </c>
      <c r="AL64" s="473">
        <f>IF(VLOOKUP(TRUE,$V$2:$AY$206,COUNTA($V$1:AT$1),FALSE)="",AT64,IF(AT64="","",(AT64/VLOOKUP(TRUE,$V$2:$AY$206,COUNTA($V$1:AT$1),FALSE))*100))</f>
        <v>60</v>
      </c>
      <c r="AM64" s="473">
        <f>IF(VLOOKUP(TRUE,$V$2:$AY$206,COUNTA($V$1:AU$1),FALSE)="",AU64,IF(AU64="","",(AU64/VLOOKUP(TRUE,$V$2:$AY$206,COUNTA($V$1:AU$1),FALSE))*100))</f>
        <v>75</v>
      </c>
      <c r="AN64" s="473">
        <f>IF(VLOOKUP(TRUE,$V$2:$AY$206,COUNTA($V$1:AV$1),FALSE)="",AV64,IF(AV64="","",(AV64/VLOOKUP(TRUE,$V$2:$AY$206,COUNTA($V$1:AV$1),FALSE))*100))</f>
        <v>57.626593112945557</v>
      </c>
      <c r="AO64" s="473">
        <f>IF(VLOOKUP(TRUE,$V$2:$AY$206,COUNTA($V$1:AW$1),FALSE)="",AW64,IF(AW64="","",(AW64/VLOOKUP(TRUE,$V$2:$AY$206,COUNTA($V$1:AW$1),FALSE))*100))</f>
        <v>100</v>
      </c>
      <c r="AP64" s="473">
        <f>IF(VLOOKUP(TRUE,$V$2:$AY$206,COUNTA($V$1:AX$1),FALSE)="",AX64,IF(AX64="","",(AX64/VLOOKUP(TRUE,$V$2:$AY$206,COUNTA($V$1:AX$1),FALSE))*100))</f>
        <v>75</v>
      </c>
      <c r="AQ64" s="468">
        <f>IF(VLOOKUP(TRUE,$V$2:$AY$206,COUNTA($V$1:AY$1),FALSE)="",AY64,IF(AY64="","",(AY64/VLOOKUP(TRUE,$V$2:$AY$206,COUNTA($V$1:AY$1),FALSE))*100))</f>
        <v>70.790020624796554</v>
      </c>
      <c r="AR64" s="475">
        <f>IF(BS64="","",BS64*VLOOKUP("UQ",IndexCalc[],3,FALSE))</f>
        <v>83.347558975219727</v>
      </c>
      <c r="AS64" s="471">
        <f>IF(BT64="","",BT64*VLOOKUP("Fneg",IndexCalc[],3,FALSE))</f>
        <v>75.362735986709595</v>
      </c>
      <c r="AT64" s="471">
        <f>IF(BU64="","",BU64*VLOOKUP("ABS",IndexCalc[],3,FALSE))</f>
        <v>60</v>
      </c>
      <c r="AU64" s="471">
        <f>IF(BV64="","",BV64*VLOOKUP("Cnrs",IndexCalc[],3,FALSE))</f>
        <v>75</v>
      </c>
      <c r="AV64" s="471">
        <f>IF(BO64="","",BO64*VLOOKUP("HEC",IndexCalc[],3,FALSE))</f>
        <v>57.626593112945557</v>
      </c>
      <c r="AW64" s="471">
        <f>IF(BP64="","",BP64*VLOOKUP("Aeres",IndexCalc[],3,FALSE))</f>
        <v>100</v>
      </c>
      <c r="AX64" s="471">
        <f>IF(BQ64="","",BQ64*VLOOKUP("Abdc",IndexCalc[],3,FALSE))</f>
        <v>75</v>
      </c>
      <c r="AY64" s="480">
        <f>IF(BR64="","",BR64*VLOOKUP("Vhb",IndexCalc[],3,FALSE))</f>
        <v>70.790020624796554</v>
      </c>
      <c r="AZ64" s="481">
        <v>4.0000000000000001E-3</v>
      </c>
      <c r="BA64" s="473">
        <v>1.3</v>
      </c>
      <c r="BB64" s="466">
        <v>29</v>
      </c>
      <c r="BC64" s="481">
        <v>2.855</v>
      </c>
      <c r="BD64" s="481">
        <v>2.0699999999999998</v>
      </c>
      <c r="BE64" s="482">
        <v>2.173</v>
      </c>
      <c r="BF64" s="483"/>
      <c r="BG64" s="466" t="s">
        <v>127</v>
      </c>
      <c r="BH64" s="466" t="s">
        <v>127</v>
      </c>
      <c r="BI64" s="466"/>
      <c r="BJ64" s="484"/>
      <c r="BK64" s="483"/>
      <c r="BL64" s="466"/>
      <c r="BM64" s="466">
        <v>3</v>
      </c>
      <c r="BN64" s="466">
        <v>2</v>
      </c>
      <c r="BO64" s="537">
        <v>2.3050637245178223</v>
      </c>
      <c r="BP64" s="486">
        <v>3</v>
      </c>
      <c r="BQ64" s="487">
        <v>3</v>
      </c>
      <c r="BR64" s="488">
        <v>4.247401237487793</v>
      </c>
      <c r="BS64" s="488">
        <v>3.3339023590087891</v>
      </c>
      <c r="BT64" s="258">
        <v>3.0145094394683838</v>
      </c>
      <c r="BU64" s="488">
        <v>3</v>
      </c>
      <c r="BV64" s="489">
        <v>3</v>
      </c>
    </row>
    <row r="65" spans="1:74" x14ac:dyDescent="0.25">
      <c r="A65" s="462" t="s">
        <v>59</v>
      </c>
      <c r="B65" s="492" t="s">
        <v>280</v>
      </c>
      <c r="C65" s="501" t="s">
        <v>169</v>
      </c>
      <c r="D65" s="465" t="s">
        <v>363</v>
      </c>
      <c r="E65" s="466">
        <f t="shared" si="0"/>
        <v>64</v>
      </c>
      <c r="F65" s="467">
        <f t="shared" ref="F65:F128" si="31">COUNT($AH65:$AI65,$AR65:$AY65)</f>
        <v>10</v>
      </c>
      <c r="G65" s="468">
        <f t="shared" ref="G65:G128" si="32">IF($F65&lt;=1,"",STDEV($AB65:$AC65,$AJ65:$AQ65))</f>
        <v>23.642276870724572</v>
      </c>
      <c r="H65" s="469" t="b">
        <f t="shared" ref="H65:H128" si="33">IF($Q65=0,FALSE,IF(OR($V65=TRUE,AVERAGE($AJ65:$AQ65)=100),TRUE,FALSE))</f>
        <v>0</v>
      </c>
      <c r="I65" s="470">
        <f t="shared" ref="I65:I128" si="34">IF($H65=TRUE,IF(ISBLANK(AZ65),10000,AZ65),10000)</f>
        <v>10000</v>
      </c>
      <c r="J65" s="470">
        <f t="shared" ref="J65:J128" si="35">IF($H65=TRUE,IF(ISBLANK(BA65),10000,BA65),10000)</f>
        <v>10000</v>
      </c>
      <c r="K65" s="470">
        <f t="shared" ref="K65:K128" si="36">IF($H65=TRUE,IF(ISBLANK(BB65),10000,BB65),10000)</f>
        <v>10000</v>
      </c>
      <c r="L65" s="470">
        <f t="shared" ref="L65:L128" si="37">IF($H65=TRUE,IF(ISBLANK(BC65),10000,BC65),10000)</f>
        <v>10000</v>
      </c>
      <c r="M65" s="470">
        <f t="shared" ref="M65:M128" si="38">IF($H65=TRUE,IF(ISBLANK(BD65),10000,BD65),10000)</f>
        <v>10000</v>
      </c>
      <c r="N65" s="470">
        <f t="shared" ref="N65:N128" si="39">IF($H65=TRUE,IF(ISBLANK(BE65),10000,BE65),10000)</f>
        <v>10000</v>
      </c>
      <c r="O65" s="471" t="b">
        <f t="shared" ref="O65:O128" si="40">$V65</f>
        <v>0</v>
      </c>
      <c r="P65" s="467">
        <f t="shared" ref="P65:P128" si="41">COUNT($AH65:$AI65)</f>
        <v>2</v>
      </c>
      <c r="Q65" s="467">
        <f t="shared" ref="Q65:Q128" si="42">COUNT($AR65:$AY65)</f>
        <v>8</v>
      </c>
      <c r="R65" s="472">
        <f t="shared" ref="R65:R128" si="43">IF($F65=0,0,AVERAGE($AB65:$AC65,$AR65:$AY65))</f>
        <v>67.715790765899314</v>
      </c>
      <c r="S65" s="471">
        <f t="shared" ref="S65:S128" si="44">IF($P65=0,0,(AVERAGE($AB65:$AC65)))</f>
        <v>31.781735705424879</v>
      </c>
      <c r="T65" s="471">
        <f t="shared" ref="T65:T128" si="45">IF($Q65=0,0,(AVERAGE($AR65:$AY65)))</f>
        <v>76.699304531017944</v>
      </c>
      <c r="U65" s="469">
        <f t="shared" ref="U65:U128" si="46">IF(F65=0,"",(AVERAGE($AH65:$AI65,$AR65:$AY65)))</f>
        <v>75.709443624814341</v>
      </c>
      <c r="V65" s="468" t="b">
        <f t="shared" si="17"/>
        <v>0</v>
      </c>
      <c r="W65" s="474">
        <f t="shared" ref="W65:W128" si="47">IF($F65=0,0,AVERAGE($AB65:$AC65,$AJ65:$AQ65))</f>
        <v>67.715790765899314</v>
      </c>
      <c r="X65" s="475">
        <f t="shared" si="19"/>
        <v>100</v>
      </c>
      <c r="Y65" s="475">
        <f t="shared" si="20"/>
        <v>18.571428571428573</v>
      </c>
      <c r="Z65" s="475">
        <f t="shared" si="21"/>
        <v>100</v>
      </c>
      <c r="AA65" s="475">
        <f t="shared" si="22"/>
        <v>84.998994570681688</v>
      </c>
      <c r="AB65" s="493">
        <f t="shared" si="23"/>
        <v>22.665445984828668</v>
      </c>
      <c r="AC65" s="494">
        <f t="shared" si="24"/>
        <v>40.898025426021093</v>
      </c>
      <c r="AD65" s="473">
        <f t="shared" si="25"/>
        <v>93.7</v>
      </c>
      <c r="AE65" s="473">
        <f t="shared" si="26"/>
        <v>55.2</v>
      </c>
      <c r="AF65" s="473">
        <f t="shared" si="27"/>
        <v>90.5</v>
      </c>
      <c r="AG65" s="473">
        <f t="shared" si="28"/>
        <v>91.5</v>
      </c>
      <c r="AH65" s="473">
        <f t="shared" si="29"/>
        <v>73.5</v>
      </c>
      <c r="AI65" s="473">
        <f t="shared" si="30"/>
        <v>70</v>
      </c>
      <c r="AJ65" s="478">
        <f>IF(VLOOKUP(TRUE,$V$2:$AY$206,COUNTA($V$1:AR$1),FALSE)="",AR65,IF(AR65="","",(AR65/VLOOKUP(TRUE,$V$2:$AY$206,COUNTA($V$1:AR$1),FALSE))*100))</f>
        <v>76.968055963516235</v>
      </c>
      <c r="AK65" s="473">
        <f>IF(VLOOKUP(TRUE,$V$2:$AY$206,COUNTA($V$1:AS$1),FALSE)="",AS65,IF(AS65="","",(AS65/VLOOKUP(TRUE,$V$2:$AY$206,COUNTA($V$1:AS$1),FALSE))*100))</f>
        <v>99.946558475494385</v>
      </c>
      <c r="AL65" s="473">
        <f>IF(VLOOKUP(TRUE,$V$2:$AY$206,COUNTA($V$1:AT$1),FALSE)="",AT65,IF(AT65="","",(AT65/VLOOKUP(TRUE,$V$2:$AY$206,COUNTA($V$1:AT$1),FALSE))*100))</f>
        <v>60</v>
      </c>
      <c r="AM65" s="473">
        <f>IF(VLOOKUP(TRUE,$V$2:$AY$206,COUNTA($V$1:AU$1),FALSE)="",AU65,IF(AU65="","",(AU65/VLOOKUP(TRUE,$V$2:$AY$206,COUNTA($V$1:AU$1),FALSE))*100))</f>
        <v>100</v>
      </c>
      <c r="AN65" s="473">
        <f>IF(VLOOKUP(TRUE,$V$2:$AY$206,COUNTA($V$1:AV$1),FALSE)="",AV65,IF(AV65="","",(AV65/VLOOKUP(TRUE,$V$2:$AY$206,COUNTA($V$1:AV$1),FALSE))*100))</f>
        <v>68.346488475799561</v>
      </c>
      <c r="AO65" s="473">
        <f>IF(VLOOKUP(TRUE,$V$2:$AY$206,COUNTA($V$1:AW$1),FALSE)="",AW65,IF(AW65="","",(AW65/VLOOKUP(TRUE,$V$2:$AY$206,COUNTA($V$1:AW$1),FALSE))*100))</f>
        <v>66.666666666666671</v>
      </c>
      <c r="AP65" s="473">
        <f>IF(VLOOKUP(TRUE,$V$2:$AY$206,COUNTA($V$1:AX$1),FALSE)="",AX65,IF(AX65="","",(AX65/VLOOKUP(TRUE,$V$2:$AY$206,COUNTA($V$1:AX$1),FALSE))*100))</f>
        <v>75</v>
      </c>
      <c r="AQ65" s="468">
        <f>IF(VLOOKUP(TRUE,$V$2:$AY$206,COUNTA($V$1:AY$1),FALSE)="",AY65,IF(AY65="","",(AY65/VLOOKUP(TRUE,$V$2:$AY$206,COUNTA($V$1:AY$1),FALSE))*100))</f>
        <v>66.666666666666671</v>
      </c>
      <c r="AR65" s="475">
        <f>IF(BS65="","",BS65*VLOOKUP("UQ",IndexCalc[],3,FALSE))</f>
        <v>76.968055963516235</v>
      </c>
      <c r="AS65" s="471">
        <f>IF(BT65="","",BT65*VLOOKUP("Fneg",IndexCalc[],3,FALSE))</f>
        <v>99.946558475494385</v>
      </c>
      <c r="AT65" s="471">
        <f>IF(BU65="","",BU65*VLOOKUP("ABS",IndexCalc[],3,FALSE))</f>
        <v>60</v>
      </c>
      <c r="AU65" s="471">
        <f>IF(BV65="","",BV65*VLOOKUP("Cnrs",IndexCalc[],3,FALSE))</f>
        <v>100</v>
      </c>
      <c r="AV65" s="471">
        <f>IF(BO65="","",BO65*VLOOKUP("HEC",IndexCalc[],3,FALSE))</f>
        <v>68.346488475799561</v>
      </c>
      <c r="AW65" s="471">
        <f>IF(BP65="","",BP65*VLOOKUP("Aeres",IndexCalc[],3,FALSE))</f>
        <v>66.666666666666671</v>
      </c>
      <c r="AX65" s="471">
        <f>IF(BQ65="","",BQ65*VLOOKUP("Abdc",IndexCalc[],3,FALSE))</f>
        <v>75</v>
      </c>
      <c r="AY65" s="480">
        <f>IF(BR65="","",BR65*VLOOKUP("Vhb",IndexCalc[],3,FALSE))</f>
        <v>66.666666666666671</v>
      </c>
      <c r="AZ65" s="481">
        <v>2.5999999999999999E-2</v>
      </c>
      <c r="BA65" s="473">
        <v>1.3</v>
      </c>
      <c r="BB65" s="466">
        <v>64</v>
      </c>
      <c r="BC65" s="481">
        <v>4.2270000000000003</v>
      </c>
      <c r="BD65" s="481">
        <v>1.7330000000000001</v>
      </c>
      <c r="BE65" s="482">
        <v>1.512</v>
      </c>
      <c r="BF65" s="483"/>
      <c r="BG65" s="466" t="s">
        <v>133</v>
      </c>
      <c r="BH65" s="466" t="s">
        <v>127</v>
      </c>
      <c r="BI65" s="466" t="s">
        <v>133</v>
      </c>
      <c r="BJ65" s="484"/>
      <c r="BK65" s="483"/>
      <c r="BL65" s="466"/>
      <c r="BM65" s="466">
        <v>3</v>
      </c>
      <c r="BN65" s="466">
        <v>1</v>
      </c>
      <c r="BO65" s="537">
        <v>2.7338595390319824</v>
      </c>
      <c r="BP65" s="486">
        <v>2</v>
      </c>
      <c r="BQ65" s="487">
        <v>3</v>
      </c>
      <c r="BR65" s="486">
        <v>4</v>
      </c>
      <c r="BS65" s="488">
        <v>3.0787222385406494</v>
      </c>
      <c r="BT65" s="258">
        <v>3.9978623390197754</v>
      </c>
      <c r="BU65" s="488">
        <v>3</v>
      </c>
      <c r="BV65" s="489">
        <v>4</v>
      </c>
    </row>
    <row r="66" spans="1:74" x14ac:dyDescent="0.25">
      <c r="A66" s="496" t="s">
        <v>1355</v>
      </c>
      <c r="B66" s="492" t="s">
        <v>798</v>
      </c>
      <c r="C66" s="497" t="s">
        <v>1250</v>
      </c>
      <c r="D66" s="465" t="s">
        <v>363</v>
      </c>
      <c r="E66" s="466">
        <f t="shared" ref="E66:E129" si="48">IF(R66=0,"",RANK($R66,$R$2:$R$206,0))</f>
        <v>65</v>
      </c>
      <c r="F66" s="467">
        <f t="shared" si="31"/>
        <v>10</v>
      </c>
      <c r="G66" s="480">
        <f t="shared" si="32"/>
        <v>26.170900321878914</v>
      </c>
      <c r="H66" s="469" t="b">
        <f t="shared" si="33"/>
        <v>0</v>
      </c>
      <c r="I66" s="470">
        <f t="shared" si="34"/>
        <v>10000</v>
      </c>
      <c r="J66" s="470">
        <f t="shared" si="35"/>
        <v>10000</v>
      </c>
      <c r="K66" s="470">
        <f t="shared" si="36"/>
        <v>10000</v>
      </c>
      <c r="L66" s="470">
        <f t="shared" si="37"/>
        <v>10000</v>
      </c>
      <c r="M66" s="470">
        <f t="shared" si="38"/>
        <v>10000</v>
      </c>
      <c r="N66" s="470">
        <f t="shared" si="39"/>
        <v>10000</v>
      </c>
      <c r="O66" s="471" t="b">
        <f t="shared" si="40"/>
        <v>0</v>
      </c>
      <c r="P66" s="467">
        <f t="shared" si="41"/>
        <v>2</v>
      </c>
      <c r="Q66" s="467">
        <f t="shared" si="42"/>
        <v>8</v>
      </c>
      <c r="R66" s="472">
        <f t="shared" si="43"/>
        <v>67.573156018199896</v>
      </c>
      <c r="S66" s="471">
        <f t="shared" si="44"/>
        <v>24.532446757666165</v>
      </c>
      <c r="T66" s="471">
        <f t="shared" si="45"/>
        <v>78.333333333333329</v>
      </c>
      <c r="U66" s="469">
        <f t="shared" si="46"/>
        <v>73.926666666666662</v>
      </c>
      <c r="V66" s="480" t="b">
        <f t="shared" ref="V66:V129" si="49">IF($Q66=0,FALSE,IF(OR(MAX($U$2:$U$26)=$U66,LARGE($U$2:$U$26,2)=$U66),TRUE,FALSE))</f>
        <v>0</v>
      </c>
      <c r="W66" s="498">
        <f t="shared" si="47"/>
        <v>67.573156018199896</v>
      </c>
      <c r="X66" s="483" t="str">
        <f t="shared" ref="X66:X129" si="50">IF(AZ66="","",IF(((AZ66/MIN(I$2:I$206))*100)&gt;=100,100,(AZ66/MIN(I$2:I$206))*100))</f>
        <v/>
      </c>
      <c r="Y66" s="483" t="str">
        <f t="shared" ref="Y66:Y129" si="51">IF(BA66="","",IF(((BA66/MIN(J$2:J$206))*100)&gt;=100,100,(BA66/MIN(J$2:J$206))*100))</f>
        <v/>
      </c>
      <c r="Z66" s="483" t="str">
        <f t="shared" ref="Z66:Z129" si="52">IF(BB66="","",IF(((BB66/MIN(K$2:K$206))*100)&gt;=100,100,(BB66/MIN(K$2:K$206))*100))</f>
        <v/>
      </c>
      <c r="AA66" s="483" t="str">
        <f t="shared" ref="AA66:AA129" si="53">IF(BC66="","",IF(((BC66/MIN(L$2:L$206))*100)&gt;=100,100,(BC66/MIN(L$2:L$206))*100))</f>
        <v/>
      </c>
      <c r="AB66" s="499">
        <f t="shared" ref="AB66:AB129" si="54">IF(BD66="","",IF(((BD66/MIN(M$2:M$206))*100)&gt;=100,100,(BD66/MIN(M$2:M$206))*100))</f>
        <v>18.310227569971225</v>
      </c>
      <c r="AC66" s="500">
        <f t="shared" ref="AC66:AC129" si="55">IF(BE66="","",IF(((BE66/MIN(N$2:N$206))*100)&gt;=100,100,(BE66/MIN(N$2:N$206))*100))</f>
        <v>30.754665945361104</v>
      </c>
      <c r="AD66" s="466" t="str">
        <f t="shared" ref="AD66:AD129" si="56">IF(ISBLANK(AZ66),"",PERCENTRANK(AZ$2:AZ$206,AZ66,)*100)</f>
        <v/>
      </c>
      <c r="AE66" s="466" t="str">
        <f t="shared" ref="AE66:AE129" si="57">IF(ISBLANK(BA66),"",PERCENTRANK(BA$2:BA$206,BA66,)*100)</f>
        <v/>
      </c>
      <c r="AF66" s="466" t="str">
        <f t="shared" ref="AF66:AF129" si="58">IF(ISBLANK(BB66),"",PERCENTRANK(BB$2:BB$206,BB66,)*100)</f>
        <v/>
      </c>
      <c r="AG66" s="466" t="str">
        <f t="shared" ref="AG66:AG129" si="59">IF(ISBLANK(BC66),"",PERCENTRANK(BC$2:BC$206,BC66,)*100)</f>
        <v/>
      </c>
      <c r="AH66" s="466">
        <f t="shared" ref="AH66:AH129" si="60">IF(ISBLANK(BD66),"",PERCENTRANK(BD$2:BD$206,BD66,)*100)</f>
        <v>65.600000000000009</v>
      </c>
      <c r="AI66" s="466">
        <f t="shared" ref="AI66:AI129" si="61">IF(ISBLANK(BE66),"",PERCENTRANK(BE$2:BE$206,BE66,)*100)</f>
        <v>47</v>
      </c>
      <c r="AJ66" s="483">
        <f>IF(VLOOKUP(TRUE,$V$2:$AY$206,COUNTA($V$1:AR$1),FALSE)="",AR66,IF(AR66="","",(AR66/VLOOKUP(TRUE,$V$2:$AY$206,COUNTA($V$1:AR$1),FALSE))*100))</f>
        <v>100</v>
      </c>
      <c r="AK66" s="466">
        <f>IF(VLOOKUP(TRUE,$V$2:$AY$206,COUNTA($V$1:AS$1),FALSE)="",AS66,IF(AS66="","",(AS66/VLOOKUP(TRUE,$V$2:$AY$206,COUNTA($V$1:AS$1),FALSE))*100))</f>
        <v>75</v>
      </c>
      <c r="AL66" s="466">
        <f>IF(VLOOKUP(TRUE,$V$2:$AY$206,COUNTA($V$1:AT$1),FALSE)="",AT66,IF(AT66="","",(AT66/VLOOKUP(TRUE,$V$2:$AY$206,COUNTA($V$1:AT$1),FALSE))*100))</f>
        <v>60</v>
      </c>
      <c r="AM66" s="466">
        <f>IF(VLOOKUP(TRUE,$V$2:$AY$206,COUNTA($V$1:AU$1),FALSE)="",AU66,IF(AU66="","",(AU66/VLOOKUP(TRUE,$V$2:$AY$206,COUNTA($V$1:AU$1),FALSE))*100))</f>
        <v>75</v>
      </c>
      <c r="AN66" s="466">
        <f>IF(VLOOKUP(TRUE,$V$2:$AY$206,COUNTA($V$1:AV$1),FALSE)="",AV66,IF(AV66="","",(AV66/VLOOKUP(TRUE,$V$2:$AY$206,COUNTA($V$1:AV$1),FALSE))*100))</f>
        <v>75</v>
      </c>
      <c r="AO66" s="466">
        <f>IF(VLOOKUP(TRUE,$V$2:$AY$206,COUNTA($V$1:AW$1),FALSE)="",AW66,IF(AW66="","",(AW66/VLOOKUP(TRUE,$V$2:$AY$206,COUNTA($V$1:AW$1),FALSE))*100))</f>
        <v>100</v>
      </c>
      <c r="AP66" s="466">
        <f>IF(VLOOKUP(TRUE,$V$2:$AY$206,COUNTA($V$1:AX$1),FALSE)="",AX66,IF(AX66="","",(AX66/VLOOKUP(TRUE,$V$2:$AY$206,COUNTA($V$1:AX$1),FALSE))*100))</f>
        <v>75</v>
      </c>
      <c r="AQ66" s="484">
        <f>IF(VLOOKUP(TRUE,$V$2:$AY$206,COUNTA($V$1:AY$1),FALSE)="",AY66,IF(AY66="","",(AY66/VLOOKUP(TRUE,$V$2:$AY$206,COUNTA($V$1:AY$1),FALSE))*100))</f>
        <v>66.666666666666671</v>
      </c>
      <c r="AR66" s="475">
        <f>IF(BS66="","",BS66*VLOOKUP("UQ",IndexCalc[],3,FALSE))</f>
        <v>100</v>
      </c>
      <c r="AS66" s="471">
        <f>IF(BT66="","",BT66*VLOOKUP("Fneg",IndexCalc[],3,FALSE))</f>
        <v>75</v>
      </c>
      <c r="AT66" s="471">
        <f>IF(BU66="","",BU66*VLOOKUP("ABS",IndexCalc[],3,FALSE))</f>
        <v>60</v>
      </c>
      <c r="AU66" s="471">
        <f>IF(BV66="","",BV66*VLOOKUP("Cnrs",IndexCalc[],3,FALSE))</f>
        <v>75</v>
      </c>
      <c r="AV66" s="471">
        <f>IF(BO66="","",BO66*VLOOKUP("HEC",IndexCalc[],3,FALSE))</f>
        <v>75</v>
      </c>
      <c r="AW66" s="471">
        <f>IF(BP66="","",BP66*VLOOKUP("Aeres",IndexCalc[],3,FALSE))</f>
        <v>100</v>
      </c>
      <c r="AX66" s="471">
        <f>IF(BQ66="","",BQ66*VLOOKUP("Abdc",IndexCalc[],3,FALSE))</f>
        <v>75</v>
      </c>
      <c r="AY66" s="480">
        <f>IF(BR66="","",BR66*VLOOKUP("Vhb",IndexCalc[],3,FALSE))</f>
        <v>66.666666666666671</v>
      </c>
      <c r="AZ66" s="466"/>
      <c r="BA66" s="466"/>
      <c r="BB66" s="466"/>
      <c r="BC66" s="466"/>
      <c r="BD66" s="466">
        <v>1.4</v>
      </c>
      <c r="BE66" s="484">
        <v>1.137</v>
      </c>
      <c r="BF66" s="483" t="s">
        <v>134</v>
      </c>
      <c r="BG66" s="466" t="s">
        <v>127</v>
      </c>
      <c r="BH66" s="466" t="s">
        <v>127</v>
      </c>
      <c r="BI66" s="466" t="s">
        <v>133</v>
      </c>
      <c r="BJ66" s="484" t="s">
        <v>298</v>
      </c>
      <c r="BK66" s="483">
        <v>1</v>
      </c>
      <c r="BL66" s="466">
        <v>2</v>
      </c>
      <c r="BM66" s="466">
        <v>3</v>
      </c>
      <c r="BN66" s="466">
        <v>2</v>
      </c>
      <c r="BO66" s="485">
        <v>3</v>
      </c>
      <c r="BP66" s="486">
        <v>3</v>
      </c>
      <c r="BQ66" s="487">
        <v>3</v>
      </c>
      <c r="BR66" s="486">
        <v>4</v>
      </c>
      <c r="BS66" s="486">
        <v>4</v>
      </c>
      <c r="BT66" s="486">
        <v>3</v>
      </c>
      <c r="BU66" s="486">
        <v>3</v>
      </c>
      <c r="BV66" s="489">
        <v>3</v>
      </c>
    </row>
    <row r="67" spans="1:74" x14ac:dyDescent="0.25">
      <c r="A67" s="462" t="s">
        <v>85</v>
      </c>
      <c r="B67" s="593" t="s">
        <v>309</v>
      </c>
      <c r="C67" s="501" t="s">
        <v>196</v>
      </c>
      <c r="D67" s="465" t="s">
        <v>363</v>
      </c>
      <c r="E67" s="466">
        <f t="shared" si="48"/>
        <v>66</v>
      </c>
      <c r="F67" s="467">
        <f t="shared" si="31"/>
        <v>10</v>
      </c>
      <c r="G67" s="468">
        <f t="shared" si="32"/>
        <v>33.763993628034861</v>
      </c>
      <c r="H67" s="469" t="b">
        <f t="shared" si="33"/>
        <v>0</v>
      </c>
      <c r="I67" s="470">
        <f t="shared" si="34"/>
        <v>10000</v>
      </c>
      <c r="J67" s="470">
        <f t="shared" si="35"/>
        <v>10000</v>
      </c>
      <c r="K67" s="470">
        <f t="shared" si="36"/>
        <v>10000</v>
      </c>
      <c r="L67" s="470">
        <f t="shared" si="37"/>
        <v>10000</v>
      </c>
      <c r="M67" s="470">
        <f t="shared" si="38"/>
        <v>10000</v>
      </c>
      <c r="N67" s="470">
        <f t="shared" si="39"/>
        <v>10000</v>
      </c>
      <c r="O67" s="471" t="b">
        <f t="shared" si="40"/>
        <v>0</v>
      </c>
      <c r="P67" s="467">
        <f t="shared" si="41"/>
        <v>2</v>
      </c>
      <c r="Q67" s="467">
        <f t="shared" si="42"/>
        <v>8</v>
      </c>
      <c r="R67" s="472">
        <f t="shared" si="43"/>
        <v>66.985335237039806</v>
      </c>
      <c r="S67" s="471">
        <f t="shared" si="44"/>
        <v>20.044076076416594</v>
      </c>
      <c r="T67" s="471">
        <f t="shared" si="45"/>
        <v>78.720650027195617</v>
      </c>
      <c r="U67" s="469">
        <f t="shared" si="46"/>
        <v>71.936520021756493</v>
      </c>
      <c r="V67" s="468" t="b">
        <f t="shared" si="49"/>
        <v>0</v>
      </c>
      <c r="W67" s="474">
        <f t="shared" si="47"/>
        <v>66.985335237039806</v>
      </c>
      <c r="X67" s="475">
        <f t="shared" si="50"/>
        <v>40</v>
      </c>
      <c r="Y67" s="475">
        <f t="shared" si="51"/>
        <v>12.857142857142859</v>
      </c>
      <c r="Z67" s="475">
        <f t="shared" si="52"/>
        <v>70.909090909090907</v>
      </c>
      <c r="AA67" s="475">
        <f t="shared" si="53"/>
        <v>24.090086466921377</v>
      </c>
      <c r="AB67" s="493">
        <f t="shared" si="54"/>
        <v>12.254773737902172</v>
      </c>
      <c r="AC67" s="494">
        <f t="shared" si="55"/>
        <v>27.833378414931019</v>
      </c>
      <c r="AD67" s="473">
        <f t="shared" si="56"/>
        <v>69.699999999999989</v>
      </c>
      <c r="AE67" s="473">
        <f t="shared" si="57"/>
        <v>29.099999999999998</v>
      </c>
      <c r="AF67" s="473">
        <f t="shared" si="58"/>
        <v>68.400000000000006</v>
      </c>
      <c r="AG67" s="473">
        <f t="shared" si="59"/>
        <v>25.2</v>
      </c>
      <c r="AH67" s="473">
        <f t="shared" si="60"/>
        <v>47.5</v>
      </c>
      <c r="AI67" s="473">
        <f t="shared" si="61"/>
        <v>42.1</v>
      </c>
      <c r="AJ67" s="478">
        <f>IF(VLOOKUP(TRUE,$V$2:$AY$206,COUNTA($V$1:AR$1),FALSE)="",AR67,IF(AR67="","",(AR67/VLOOKUP(TRUE,$V$2:$AY$206,COUNTA($V$1:AR$1),FALSE))*100))</f>
        <v>78.98792028427124</v>
      </c>
      <c r="AK67" s="473">
        <f>IF(VLOOKUP(TRUE,$V$2:$AY$206,COUNTA($V$1:AS$1),FALSE)="",AS67,IF(AS67="","",(AS67/VLOOKUP(TRUE,$V$2:$AY$206,COUNTA($V$1:AS$1),FALSE))*100))</f>
        <v>82.443946599960327</v>
      </c>
      <c r="AL67" s="473">
        <f>IF(VLOOKUP(TRUE,$V$2:$AY$206,COUNTA($V$1:AT$1),FALSE)="",AT67,IF(AT67="","",(AT67/VLOOKUP(TRUE,$V$2:$AY$206,COUNTA($V$1:AT$1),FALSE))*100))</f>
        <v>60</v>
      </c>
      <c r="AM67" s="473">
        <f>IF(VLOOKUP(TRUE,$V$2:$AY$206,COUNTA($V$1:AU$1),FALSE)="",AU67,IF(AU67="","",(AU67/VLOOKUP(TRUE,$V$2:$AY$206,COUNTA($V$1:AU$1),FALSE))*100))</f>
        <v>100</v>
      </c>
      <c r="AN67" s="473">
        <f>IF(VLOOKUP(TRUE,$V$2:$AY$206,COUNTA($V$1:AV$1),FALSE)="",AV67,IF(AV67="","",(AV67/VLOOKUP(TRUE,$V$2:$AY$206,COUNTA($V$1:AV$1),FALSE))*100))</f>
        <v>25</v>
      </c>
      <c r="AO67" s="473">
        <f>IF(VLOOKUP(TRUE,$V$2:$AY$206,COUNTA($V$1:AW$1),FALSE)="",AW67,IF(AW67="","",(AW67/VLOOKUP(TRUE,$V$2:$AY$206,COUNTA($V$1:AW$1),FALSE))*100))</f>
        <v>100</v>
      </c>
      <c r="AP67" s="473">
        <f>IF(VLOOKUP(TRUE,$V$2:$AY$206,COUNTA($V$1:AX$1),FALSE)="",AX67,IF(AX67="","",(AX67/VLOOKUP(TRUE,$V$2:$AY$206,COUNTA($V$1:AX$1),FALSE))*100))</f>
        <v>100</v>
      </c>
      <c r="AQ67" s="468">
        <f>IF(VLOOKUP(TRUE,$V$2:$AY$206,COUNTA($V$1:AY$1),FALSE)="",AY67,IF(AY67="","",(AY67/VLOOKUP(TRUE,$V$2:$AY$206,COUNTA($V$1:AY$1),FALSE))*100))</f>
        <v>83.333333333333343</v>
      </c>
      <c r="AR67" s="475">
        <f>IF(BS67="","",BS67*VLOOKUP("UQ",IndexCalc[],3,FALSE))</f>
        <v>78.98792028427124</v>
      </c>
      <c r="AS67" s="471">
        <f>IF(BT67="","",BT67*VLOOKUP("Fneg",IndexCalc[],3,FALSE))</f>
        <v>82.443946599960327</v>
      </c>
      <c r="AT67" s="471">
        <f>IF(BU67="","",BU67*VLOOKUP("ABS",IndexCalc[],3,FALSE))</f>
        <v>60</v>
      </c>
      <c r="AU67" s="471">
        <f>IF(BV67="","",BV67*VLOOKUP("Cnrs",IndexCalc[],3,FALSE))</f>
        <v>100</v>
      </c>
      <c r="AV67" s="471">
        <f>IF(BO67="","",BO67*VLOOKUP("HEC",IndexCalc[],3,FALSE))</f>
        <v>25</v>
      </c>
      <c r="AW67" s="471">
        <f>IF(BP67="","",BP67*VLOOKUP("Aeres",IndexCalc[],3,FALSE))</f>
        <v>100</v>
      </c>
      <c r="AX67" s="471">
        <f>IF(BQ67="","",BQ67*VLOOKUP("Abdc",IndexCalc[],3,FALSE))</f>
        <v>100</v>
      </c>
      <c r="AY67" s="480">
        <f>IF(BR67="","",BR67*VLOOKUP("Vhb",IndexCalc[],3,FALSE))</f>
        <v>83.333333333333343</v>
      </c>
      <c r="AZ67" s="481">
        <v>0.01</v>
      </c>
      <c r="BA67" s="473">
        <v>0.9</v>
      </c>
      <c r="BB67" s="466">
        <v>39</v>
      </c>
      <c r="BC67" s="481">
        <v>1.198</v>
      </c>
      <c r="BD67" s="481">
        <v>0.93700000000000006</v>
      </c>
      <c r="BE67" s="482">
        <v>1.0289999999999999</v>
      </c>
      <c r="BF67" s="535" t="s">
        <v>135</v>
      </c>
      <c r="BG67" s="534" t="s">
        <v>127</v>
      </c>
      <c r="BH67" s="534" t="s">
        <v>139</v>
      </c>
      <c r="BI67" s="534" t="s">
        <v>127</v>
      </c>
      <c r="BJ67" s="536"/>
      <c r="BK67" s="535"/>
      <c r="BL67" s="534"/>
      <c r="BM67" s="534">
        <v>3</v>
      </c>
      <c r="BN67" s="534">
        <v>1</v>
      </c>
      <c r="BO67" s="485">
        <v>1</v>
      </c>
      <c r="BP67" s="486">
        <v>3</v>
      </c>
      <c r="BQ67" s="487">
        <v>4</v>
      </c>
      <c r="BR67" s="486">
        <v>5</v>
      </c>
      <c r="BS67" s="488">
        <v>3.1595168113708496</v>
      </c>
      <c r="BT67" s="258">
        <v>3.2977578639984131</v>
      </c>
      <c r="BU67" s="488">
        <v>3</v>
      </c>
      <c r="BV67" s="489">
        <v>4</v>
      </c>
    </row>
    <row r="68" spans="1:74" x14ac:dyDescent="0.25">
      <c r="A68" s="545" t="s">
        <v>1313</v>
      </c>
      <c r="B68" s="492"/>
      <c r="C68" s="497" t="s">
        <v>1130</v>
      </c>
      <c r="D68" s="465" t="s">
        <v>363</v>
      </c>
      <c r="E68" s="466">
        <f t="shared" si="48"/>
        <v>67</v>
      </c>
      <c r="F68" s="467">
        <f t="shared" si="31"/>
        <v>10</v>
      </c>
      <c r="G68" s="480">
        <f t="shared" si="32"/>
        <v>22.686310131551579</v>
      </c>
      <c r="H68" s="469" t="b">
        <f t="shared" si="33"/>
        <v>0</v>
      </c>
      <c r="I68" s="470">
        <f t="shared" si="34"/>
        <v>10000</v>
      </c>
      <c r="J68" s="470">
        <f t="shared" si="35"/>
        <v>10000</v>
      </c>
      <c r="K68" s="470">
        <f t="shared" si="36"/>
        <v>10000</v>
      </c>
      <c r="L68" s="470">
        <f t="shared" si="37"/>
        <v>10000</v>
      </c>
      <c r="M68" s="470">
        <f t="shared" si="38"/>
        <v>10000</v>
      </c>
      <c r="N68" s="470">
        <f t="shared" si="39"/>
        <v>10000</v>
      </c>
      <c r="O68" s="471" t="b">
        <f t="shared" si="40"/>
        <v>0</v>
      </c>
      <c r="P68" s="467">
        <f t="shared" si="41"/>
        <v>2</v>
      </c>
      <c r="Q68" s="467">
        <f t="shared" si="42"/>
        <v>8</v>
      </c>
      <c r="R68" s="472">
        <f t="shared" si="43"/>
        <v>66.62677144291024</v>
      </c>
      <c r="S68" s="471">
        <f t="shared" si="44"/>
        <v>40.86144423892204</v>
      </c>
      <c r="T68" s="471">
        <f t="shared" si="45"/>
        <v>73.068103243907288</v>
      </c>
      <c r="U68" s="469">
        <f t="shared" si="46"/>
        <v>74.474482595125835</v>
      </c>
      <c r="V68" s="480" t="b">
        <f t="shared" si="49"/>
        <v>0</v>
      </c>
      <c r="W68" s="498">
        <f t="shared" si="47"/>
        <v>66.62677144291024</v>
      </c>
      <c r="X68" s="483" t="str">
        <f t="shared" si="50"/>
        <v/>
      </c>
      <c r="Y68" s="483" t="str">
        <f t="shared" si="51"/>
        <v/>
      </c>
      <c r="Z68" s="483" t="str">
        <f t="shared" si="52"/>
        <v/>
      </c>
      <c r="AA68" s="483" t="str">
        <f t="shared" si="53"/>
        <v/>
      </c>
      <c r="AB68" s="499">
        <f t="shared" si="54"/>
        <v>28.733978550876277</v>
      </c>
      <c r="AC68" s="500">
        <f t="shared" si="55"/>
        <v>52.988909926967807</v>
      </c>
      <c r="AD68" s="466" t="str">
        <f t="shared" si="56"/>
        <v/>
      </c>
      <c r="AE68" s="466" t="str">
        <f t="shared" si="57"/>
        <v/>
      </c>
      <c r="AF68" s="466" t="str">
        <f t="shared" si="58"/>
        <v/>
      </c>
      <c r="AG68" s="466" t="str">
        <f t="shared" si="59"/>
        <v/>
      </c>
      <c r="AH68" s="466">
        <f t="shared" si="60"/>
        <v>78.900000000000006</v>
      </c>
      <c r="AI68" s="466">
        <f t="shared" si="61"/>
        <v>81.3</v>
      </c>
      <c r="AJ68" s="483">
        <f>IF(VLOOKUP(TRUE,$V$2:$AY$206,COUNTA($V$1:AR$1),FALSE)="",AR68,IF(AR68="","",(AR68/VLOOKUP(TRUE,$V$2:$AY$206,COUNTA($V$1:AR$1),FALSE))*100))</f>
        <v>80.061632394790649</v>
      </c>
      <c r="AK68" s="466">
        <f>IF(VLOOKUP(TRUE,$V$2:$AY$206,COUNTA($V$1:AS$1),FALSE)="",AS68,IF(AS68="","",(AS68/VLOOKUP(TRUE,$V$2:$AY$206,COUNTA($V$1:AS$1),FALSE))*100))</f>
        <v>93.4101402759552</v>
      </c>
      <c r="AL68" s="466">
        <f>IF(VLOOKUP(TRUE,$V$2:$AY$206,COUNTA($V$1:AT$1),FALSE)="",AT68,IF(AT68="","",(AT68/VLOOKUP(TRUE,$V$2:$AY$206,COUNTA($V$1:AT$1),FALSE))*100))</f>
        <v>40</v>
      </c>
      <c r="AM68" s="466">
        <f>IF(VLOOKUP(TRUE,$V$2:$AY$206,COUNTA($V$1:AU$1),FALSE)="",AU68,IF(AU68="","",(AU68/VLOOKUP(TRUE,$V$2:$AY$206,COUNTA($V$1:AU$1),FALSE))*100))</f>
        <v>75</v>
      </c>
      <c r="AN68" s="466">
        <f>IF(VLOOKUP(TRUE,$V$2:$AY$206,COUNTA($V$1:AV$1),FALSE)="",AV68,IF(AV68="","",(AV68/VLOOKUP(TRUE,$V$2:$AY$206,COUNTA($V$1:AV$1),FALSE))*100))</f>
        <v>54.406386613845825</v>
      </c>
      <c r="AO68" s="466">
        <f>IF(VLOOKUP(TRUE,$V$2:$AY$206,COUNTA($V$1:AW$1),FALSE)="",AW68,IF(AW68="","",(AW68/VLOOKUP(TRUE,$V$2:$AY$206,COUNTA($V$1:AW$1),FALSE))*100))</f>
        <v>100</v>
      </c>
      <c r="AP68" s="466">
        <f>IF(VLOOKUP(TRUE,$V$2:$AY$206,COUNTA($V$1:AX$1),FALSE)="",AX68,IF(AX68="","",(AX68/VLOOKUP(TRUE,$V$2:$AY$206,COUNTA($V$1:AX$1),FALSE))*100))</f>
        <v>75</v>
      </c>
      <c r="AQ68" s="484">
        <f>IF(VLOOKUP(TRUE,$V$2:$AY$206,COUNTA($V$1:AY$1),FALSE)="",AY68,IF(AY68="","",(AY68/VLOOKUP(TRUE,$V$2:$AY$206,COUNTA($V$1:AY$1),FALSE))*100))</f>
        <v>66.666666666666671</v>
      </c>
      <c r="AR68" s="475">
        <f>IF(BS68="","",BS68*VLOOKUP("UQ",IndexCalc[],3,FALSE))</f>
        <v>80.061632394790649</v>
      </c>
      <c r="AS68" s="471">
        <f>IF(BT68="","",BT68*VLOOKUP("Fneg",IndexCalc[],3,FALSE))</f>
        <v>93.4101402759552</v>
      </c>
      <c r="AT68" s="471">
        <f>IF(BU68="","",BU68*VLOOKUP("ABS",IndexCalc[],3,FALSE))</f>
        <v>40</v>
      </c>
      <c r="AU68" s="471">
        <f>IF(BV68="","",BV68*VLOOKUP("Cnrs",IndexCalc[],3,FALSE))</f>
        <v>75</v>
      </c>
      <c r="AV68" s="471">
        <f>IF(BO68="","",BO68*VLOOKUP("HEC",IndexCalc[],3,FALSE))</f>
        <v>54.406386613845825</v>
      </c>
      <c r="AW68" s="471">
        <f>IF(BP68="","",BP68*VLOOKUP("Aeres",IndexCalc[],3,FALSE))</f>
        <v>100</v>
      </c>
      <c r="AX68" s="471">
        <f>IF(BQ68="","",BQ68*VLOOKUP("Abdc",IndexCalc[],3,FALSE))</f>
        <v>75</v>
      </c>
      <c r="AY68" s="480">
        <f>IF(BR68="","",BR68*VLOOKUP("Vhb",IndexCalc[],3,FALSE))</f>
        <v>66.666666666666671</v>
      </c>
      <c r="AZ68" s="466"/>
      <c r="BA68" s="466"/>
      <c r="BB68" s="466"/>
      <c r="BC68" s="466"/>
      <c r="BD68" s="466">
        <v>2.1970000000000001</v>
      </c>
      <c r="BE68" s="484">
        <v>1.9590000000000001</v>
      </c>
      <c r="BF68" s="483"/>
      <c r="BG68" s="466" t="s">
        <v>127</v>
      </c>
      <c r="BH68" s="466" t="s">
        <v>127</v>
      </c>
      <c r="BI68" s="466"/>
      <c r="BJ68" s="484"/>
      <c r="BK68" s="483"/>
      <c r="BL68" s="466"/>
      <c r="BM68" s="466"/>
      <c r="BN68" s="466">
        <v>2</v>
      </c>
      <c r="BO68" s="537">
        <v>2.176255464553833</v>
      </c>
      <c r="BP68" s="486">
        <v>3</v>
      </c>
      <c r="BQ68" s="487">
        <v>3</v>
      </c>
      <c r="BR68" s="488">
        <v>4</v>
      </c>
      <c r="BS68" s="488">
        <v>3.202465295791626</v>
      </c>
      <c r="BT68" s="258">
        <v>3.736405611038208</v>
      </c>
      <c r="BU68" s="488">
        <v>2</v>
      </c>
      <c r="BV68" s="489">
        <v>3</v>
      </c>
    </row>
    <row r="69" spans="1:74" x14ac:dyDescent="0.25">
      <c r="A69" s="496" t="s">
        <v>1382</v>
      </c>
      <c r="B69" s="492"/>
      <c r="C69" s="497" t="s">
        <v>1277</v>
      </c>
      <c r="D69" s="465" t="s">
        <v>363</v>
      </c>
      <c r="E69" s="466">
        <f t="shared" si="48"/>
        <v>68</v>
      </c>
      <c r="F69" s="467">
        <f t="shared" si="31"/>
        <v>10</v>
      </c>
      <c r="G69" s="480">
        <f t="shared" si="32"/>
        <v>26.553740120633524</v>
      </c>
      <c r="H69" s="469" t="b">
        <f t="shared" si="33"/>
        <v>0</v>
      </c>
      <c r="I69" s="470">
        <f t="shared" si="34"/>
        <v>10000</v>
      </c>
      <c r="J69" s="470">
        <f t="shared" si="35"/>
        <v>10000</v>
      </c>
      <c r="K69" s="470">
        <f t="shared" si="36"/>
        <v>10000</v>
      </c>
      <c r="L69" s="470">
        <f t="shared" si="37"/>
        <v>10000</v>
      </c>
      <c r="M69" s="470">
        <f t="shared" si="38"/>
        <v>10000</v>
      </c>
      <c r="N69" s="470">
        <f t="shared" si="39"/>
        <v>10000</v>
      </c>
      <c r="O69" s="471" t="b">
        <f t="shared" si="40"/>
        <v>0</v>
      </c>
      <c r="P69" s="467">
        <f t="shared" si="41"/>
        <v>2</v>
      </c>
      <c r="Q69" s="467">
        <f t="shared" si="42"/>
        <v>8</v>
      </c>
      <c r="R69" s="472">
        <f t="shared" si="43"/>
        <v>66.449011291668199</v>
      </c>
      <c r="S69" s="471">
        <f t="shared" si="44"/>
        <v>25.801073340601576</v>
      </c>
      <c r="T69" s="471">
        <f t="shared" si="45"/>
        <v>76.610995779434845</v>
      </c>
      <c r="U69" s="469">
        <f t="shared" si="46"/>
        <v>73.288796623547881</v>
      </c>
      <c r="V69" s="480" t="b">
        <f t="shared" si="49"/>
        <v>0</v>
      </c>
      <c r="W69" s="498">
        <f t="shared" si="47"/>
        <v>66.449011291668199</v>
      </c>
      <c r="X69" s="483" t="str">
        <f t="shared" si="50"/>
        <v/>
      </c>
      <c r="Y69" s="483" t="str">
        <f t="shared" si="51"/>
        <v/>
      </c>
      <c r="Z69" s="483" t="str">
        <f t="shared" si="52"/>
        <v/>
      </c>
      <c r="AA69" s="483" t="str">
        <f t="shared" si="53"/>
        <v/>
      </c>
      <c r="AB69" s="499">
        <f t="shared" si="54"/>
        <v>18.467172377713837</v>
      </c>
      <c r="AC69" s="500">
        <f t="shared" si="55"/>
        <v>33.134974303489315</v>
      </c>
      <c r="AD69" s="466" t="str">
        <f t="shared" si="56"/>
        <v/>
      </c>
      <c r="AE69" s="466" t="str">
        <f t="shared" si="57"/>
        <v/>
      </c>
      <c r="AF69" s="466" t="str">
        <f t="shared" si="58"/>
        <v/>
      </c>
      <c r="AG69" s="466" t="str">
        <f t="shared" si="59"/>
        <v/>
      </c>
      <c r="AH69" s="466">
        <f t="shared" si="60"/>
        <v>66.100000000000009</v>
      </c>
      <c r="AI69" s="466">
        <f t="shared" si="61"/>
        <v>53.900000000000006</v>
      </c>
      <c r="AJ69" s="483">
        <f>IF(VLOOKUP(TRUE,$V$2:$AY$206,COUNTA($V$1:AR$1),FALSE)="",AR69,IF(AR69="","",(AR69/VLOOKUP(TRUE,$V$2:$AY$206,COUNTA($V$1:AR$1),FALSE))*100))</f>
        <v>76.269614696502686</v>
      </c>
      <c r="AK69" s="466">
        <f>IF(VLOOKUP(TRUE,$V$2:$AY$206,COUNTA($V$1:AS$1),FALSE)="",AS69,IF(AS69="","",(AS69/VLOOKUP(TRUE,$V$2:$AY$206,COUNTA($V$1:AS$1),FALSE))*100))</f>
        <v>79.382807016372681</v>
      </c>
      <c r="AL69" s="466">
        <f>IF(VLOOKUP(TRUE,$V$2:$AY$206,COUNTA($V$1:AT$1),FALSE)="",AT69,IF(AT69="","",(AT69/VLOOKUP(TRUE,$V$2:$AY$206,COUNTA($V$1:AT$1),FALSE))*100))</f>
        <v>60</v>
      </c>
      <c r="AM69" s="466">
        <f>IF(VLOOKUP(TRUE,$V$2:$AY$206,COUNTA($V$1:AU$1),FALSE)="",AU69,IF(AU69="","",(AU69/VLOOKUP(TRUE,$V$2:$AY$206,COUNTA($V$1:AU$1),FALSE))*100))</f>
        <v>100</v>
      </c>
      <c r="AN69" s="466">
        <f>IF(VLOOKUP(TRUE,$V$2:$AY$206,COUNTA($V$1:AV$1),FALSE)="",AV69,IF(AV69="","",(AV69/VLOOKUP(TRUE,$V$2:$AY$206,COUNTA($V$1:AV$1),FALSE))*100))</f>
        <v>50</v>
      </c>
      <c r="AO69" s="466">
        <f>IF(VLOOKUP(TRUE,$V$2:$AY$206,COUNTA($V$1:AW$1),FALSE)="",AW69,IF(AW69="","",(AW69/VLOOKUP(TRUE,$V$2:$AY$206,COUNTA($V$1:AW$1),FALSE))*100))</f>
        <v>100</v>
      </c>
      <c r="AP69" s="466">
        <f>IF(VLOOKUP(TRUE,$V$2:$AY$206,COUNTA($V$1:AX$1),FALSE)="",AX69,IF(AX69="","",(AX69/VLOOKUP(TRUE,$V$2:$AY$206,COUNTA($V$1:AX$1),FALSE))*100))</f>
        <v>75</v>
      </c>
      <c r="AQ69" s="484">
        <f>IF(VLOOKUP(TRUE,$V$2:$AY$206,COUNTA($V$1:AY$1),FALSE)="",AY69,IF(AY69="","",(AY69/VLOOKUP(TRUE,$V$2:$AY$206,COUNTA($V$1:AY$1),FALSE))*100))</f>
        <v>72.235544522603362</v>
      </c>
      <c r="AR69" s="475">
        <f>IF(BS69="","",BS69*VLOOKUP("UQ",IndexCalc[],3,FALSE))</f>
        <v>76.269614696502686</v>
      </c>
      <c r="AS69" s="471">
        <f>IF(BT69="","",BT69*VLOOKUP("Fneg",IndexCalc[],3,FALSE))</f>
        <v>79.382807016372681</v>
      </c>
      <c r="AT69" s="471">
        <f>IF(BU69="","",BU69*VLOOKUP("ABS",IndexCalc[],3,FALSE))</f>
        <v>60</v>
      </c>
      <c r="AU69" s="471">
        <f>IF(BV69="","",BV69*VLOOKUP("Cnrs",IndexCalc[],3,FALSE))</f>
        <v>100</v>
      </c>
      <c r="AV69" s="471">
        <f>IF(BO69="","",BO69*VLOOKUP("HEC",IndexCalc[],3,FALSE))</f>
        <v>50</v>
      </c>
      <c r="AW69" s="471">
        <f>IF(BP69="","",BP69*VLOOKUP("Aeres",IndexCalc[],3,FALSE))</f>
        <v>100</v>
      </c>
      <c r="AX69" s="471">
        <f>IF(BQ69="","",BQ69*VLOOKUP("Abdc",IndexCalc[],3,FALSE))</f>
        <v>75</v>
      </c>
      <c r="AY69" s="480">
        <f>IF(BR69="","",BR69*VLOOKUP("Vhb",IndexCalc[],3,FALSE))</f>
        <v>72.235544522603362</v>
      </c>
      <c r="AZ69" s="466"/>
      <c r="BA69" s="466"/>
      <c r="BB69" s="466"/>
      <c r="BC69" s="466"/>
      <c r="BD69" s="466">
        <v>1.4119999999999999</v>
      </c>
      <c r="BE69" s="484">
        <v>1.2250000000000001</v>
      </c>
      <c r="BF69" s="483" t="s">
        <v>133</v>
      </c>
      <c r="BG69" s="466" t="s">
        <v>127</v>
      </c>
      <c r="BH69" s="466" t="s">
        <v>127</v>
      </c>
      <c r="BI69" s="466"/>
      <c r="BJ69" s="484"/>
      <c r="BK69" s="483"/>
      <c r="BL69" s="466"/>
      <c r="BM69" s="466">
        <v>3</v>
      </c>
      <c r="BN69" s="466">
        <v>1</v>
      </c>
      <c r="BO69" s="485">
        <v>2</v>
      </c>
      <c r="BP69" s="486">
        <v>3</v>
      </c>
      <c r="BQ69" s="487">
        <v>3</v>
      </c>
      <c r="BR69" s="488">
        <v>4.3341326713562012</v>
      </c>
      <c r="BS69" s="488">
        <v>3.0507845878601074</v>
      </c>
      <c r="BT69" s="258">
        <v>3.1753122806549072</v>
      </c>
      <c r="BU69" s="488">
        <v>3</v>
      </c>
      <c r="BV69" s="489">
        <v>4</v>
      </c>
    </row>
    <row r="70" spans="1:74" x14ac:dyDescent="0.25">
      <c r="A70" s="462" t="s">
        <v>80</v>
      </c>
      <c r="B70" s="492" t="s">
        <v>304</v>
      </c>
      <c r="C70" s="501" t="s">
        <v>191</v>
      </c>
      <c r="D70" s="465" t="s">
        <v>363</v>
      </c>
      <c r="E70" s="466">
        <f t="shared" si="48"/>
        <v>69</v>
      </c>
      <c r="F70" s="467">
        <f t="shared" si="31"/>
        <v>10</v>
      </c>
      <c r="G70" s="468">
        <f t="shared" si="32"/>
        <v>27.502224435683139</v>
      </c>
      <c r="H70" s="469" t="b">
        <f t="shared" si="33"/>
        <v>0</v>
      </c>
      <c r="I70" s="470">
        <f t="shared" si="34"/>
        <v>10000</v>
      </c>
      <c r="J70" s="470">
        <f t="shared" si="35"/>
        <v>10000</v>
      </c>
      <c r="K70" s="470">
        <f t="shared" si="36"/>
        <v>10000</v>
      </c>
      <c r="L70" s="470">
        <f t="shared" si="37"/>
        <v>10000</v>
      </c>
      <c r="M70" s="470">
        <f t="shared" si="38"/>
        <v>10000</v>
      </c>
      <c r="N70" s="470">
        <f t="shared" si="39"/>
        <v>10000</v>
      </c>
      <c r="O70" s="471" t="b">
        <f t="shared" si="40"/>
        <v>0</v>
      </c>
      <c r="P70" s="467">
        <f t="shared" si="41"/>
        <v>2</v>
      </c>
      <c r="Q70" s="467">
        <f t="shared" si="42"/>
        <v>8</v>
      </c>
      <c r="R70" s="472">
        <f t="shared" si="43"/>
        <v>65.610377620390793</v>
      </c>
      <c r="S70" s="471">
        <f t="shared" si="44"/>
        <v>20.349202904759576</v>
      </c>
      <c r="T70" s="471">
        <f t="shared" si="45"/>
        <v>76.9256712992986</v>
      </c>
      <c r="U70" s="469">
        <f t="shared" si="46"/>
        <v>70.950537039438885</v>
      </c>
      <c r="V70" s="468" t="b">
        <f t="shared" si="49"/>
        <v>0</v>
      </c>
      <c r="W70" s="474">
        <f t="shared" si="47"/>
        <v>65.610377620390793</v>
      </c>
      <c r="X70" s="475">
        <f t="shared" si="50"/>
        <v>27.999999999999996</v>
      </c>
      <c r="Y70" s="475">
        <f t="shared" si="51"/>
        <v>18.571428571428573</v>
      </c>
      <c r="Z70" s="475">
        <f t="shared" si="52"/>
        <v>56.36363636363636</v>
      </c>
      <c r="AA70" s="475">
        <f t="shared" si="53"/>
        <v>25.055298612507542</v>
      </c>
      <c r="AB70" s="493">
        <f t="shared" si="54"/>
        <v>14.190426366727701</v>
      </c>
      <c r="AC70" s="494">
        <f t="shared" si="55"/>
        <v>26.507979442791452</v>
      </c>
      <c r="AD70" s="473">
        <f t="shared" si="56"/>
        <v>53.1</v>
      </c>
      <c r="AE70" s="473">
        <f t="shared" si="57"/>
        <v>55.2</v>
      </c>
      <c r="AF70" s="473">
        <f t="shared" si="58"/>
        <v>48.4</v>
      </c>
      <c r="AG70" s="473">
        <f t="shared" si="59"/>
        <v>27.3</v>
      </c>
      <c r="AH70" s="473">
        <f t="shared" si="60"/>
        <v>54.900000000000006</v>
      </c>
      <c r="AI70" s="473">
        <f t="shared" si="61"/>
        <v>39.200000000000003</v>
      </c>
      <c r="AJ70" s="478">
        <f>IF(VLOOKUP(TRUE,$V$2:$AY$206,COUNTA($V$1:AR$1),FALSE)="",AR70,IF(AR70="","",(AR70/VLOOKUP(TRUE,$V$2:$AY$206,COUNTA($V$1:AR$1),FALSE))*100))</f>
        <v>71.429681777954102</v>
      </c>
      <c r="AK70" s="473">
        <f>IF(VLOOKUP(TRUE,$V$2:$AY$206,COUNTA($V$1:AS$1),FALSE)="",AS70,IF(AS70="","",(AS70/VLOOKUP(TRUE,$V$2:$AY$206,COUNTA($V$1:AS$1),FALSE))*100))</f>
        <v>76.300078630447388</v>
      </c>
      <c r="AL70" s="473">
        <f>IF(VLOOKUP(TRUE,$V$2:$AY$206,COUNTA($V$1:AT$1),FALSE)="",AT70,IF(AT70="","",(AT70/VLOOKUP(TRUE,$V$2:$AY$206,COUNTA($V$1:AT$1),FALSE))*100))</f>
        <v>60</v>
      </c>
      <c r="AM70" s="473">
        <f>IF(VLOOKUP(TRUE,$V$2:$AY$206,COUNTA($V$1:AU$1),FALSE)="",AU70,IF(AU70="","",(AU70/VLOOKUP(TRUE,$V$2:$AY$206,COUNTA($V$1:AU$1),FALSE))*100))</f>
        <v>100</v>
      </c>
      <c r="AN70" s="473">
        <f>IF(VLOOKUP(TRUE,$V$2:$AY$206,COUNTA($V$1:AV$1),FALSE)="",AV70,IF(AV70="","",(AV70/VLOOKUP(TRUE,$V$2:$AY$206,COUNTA($V$1:AV$1),FALSE))*100))</f>
        <v>66.008943319320679</v>
      </c>
      <c r="AO70" s="473">
        <f>IF(VLOOKUP(TRUE,$V$2:$AY$206,COUNTA($V$1:AW$1),FALSE)="",AW70,IF(AW70="","",(AW70/VLOOKUP(TRUE,$V$2:$AY$206,COUNTA($V$1:AW$1),FALSE))*100))</f>
        <v>100</v>
      </c>
      <c r="AP70" s="473">
        <f>IF(VLOOKUP(TRUE,$V$2:$AY$206,COUNTA($V$1:AX$1),FALSE)="",AX70,IF(AX70="","",(AX70/VLOOKUP(TRUE,$V$2:$AY$206,COUNTA($V$1:AX$1),FALSE))*100))</f>
        <v>75</v>
      </c>
      <c r="AQ70" s="468">
        <f>IF(VLOOKUP(TRUE,$V$2:$AY$206,COUNTA($V$1:AY$1),FALSE)="",AY70,IF(AY70="","",(AY70/VLOOKUP(TRUE,$V$2:$AY$206,COUNTA($V$1:AY$1),FALSE))*100))</f>
        <v>66.666666666666671</v>
      </c>
      <c r="AR70" s="475">
        <f>IF(BS70="","",BS70*VLOOKUP("UQ",IndexCalc[],3,FALSE))</f>
        <v>71.429681777954102</v>
      </c>
      <c r="AS70" s="471">
        <f>IF(BT70="","",BT70*VLOOKUP("Fneg",IndexCalc[],3,FALSE))</f>
        <v>76.300078630447388</v>
      </c>
      <c r="AT70" s="471">
        <f>IF(BU70="","",BU70*VLOOKUP("ABS",IndexCalc[],3,FALSE))</f>
        <v>60</v>
      </c>
      <c r="AU70" s="471">
        <f>IF(BV70="","",BV70*VLOOKUP("Cnrs",IndexCalc[],3,FALSE))</f>
        <v>100</v>
      </c>
      <c r="AV70" s="471">
        <f>IF(BO70="","",BO70*VLOOKUP("HEC",IndexCalc[],3,FALSE))</f>
        <v>66.008943319320679</v>
      </c>
      <c r="AW70" s="471">
        <f>IF(BP70="","",BP70*VLOOKUP("Aeres",IndexCalc[],3,FALSE))</f>
        <v>100</v>
      </c>
      <c r="AX70" s="471">
        <f>IF(BQ70="","",BQ70*VLOOKUP("Abdc",IndexCalc[],3,FALSE))</f>
        <v>75</v>
      </c>
      <c r="AY70" s="480">
        <f>IF(BR70="","",BR70*VLOOKUP("Vhb",IndexCalc[],3,FALSE))</f>
        <v>66.666666666666671</v>
      </c>
      <c r="AZ70" s="481">
        <v>7.0000000000000001E-3</v>
      </c>
      <c r="BA70" s="473">
        <v>1.3</v>
      </c>
      <c r="BB70" s="466">
        <v>31</v>
      </c>
      <c r="BC70" s="481">
        <v>1.246</v>
      </c>
      <c r="BD70" s="481">
        <v>1.085</v>
      </c>
      <c r="BE70" s="546">
        <v>0.98</v>
      </c>
      <c r="BF70" s="483"/>
      <c r="BG70" s="466" t="s">
        <v>127</v>
      </c>
      <c r="BH70" s="466" t="s">
        <v>127</v>
      </c>
      <c r="BI70" s="466" t="s">
        <v>133</v>
      </c>
      <c r="BJ70" s="484" t="s">
        <v>278</v>
      </c>
      <c r="BK70" s="483"/>
      <c r="BL70" s="466"/>
      <c r="BM70" s="466">
        <v>3</v>
      </c>
      <c r="BN70" s="466">
        <v>1</v>
      </c>
      <c r="BO70" s="537">
        <v>2.6403577327728271</v>
      </c>
      <c r="BP70" s="486">
        <v>3</v>
      </c>
      <c r="BQ70" s="487">
        <v>3</v>
      </c>
      <c r="BR70" s="486">
        <v>4</v>
      </c>
      <c r="BS70" s="488">
        <v>2.8571872711181641</v>
      </c>
      <c r="BT70" s="258">
        <v>3.0520031452178955</v>
      </c>
      <c r="BU70" s="488">
        <v>3</v>
      </c>
      <c r="BV70" s="489">
        <v>4</v>
      </c>
    </row>
    <row r="71" spans="1:74" x14ac:dyDescent="0.25">
      <c r="A71" s="462" t="s">
        <v>99</v>
      </c>
      <c r="B71" s="492" t="s">
        <v>325</v>
      </c>
      <c r="C71" s="538" t="s">
        <v>212</v>
      </c>
      <c r="D71" s="465" t="s">
        <v>363</v>
      </c>
      <c r="E71" s="466">
        <f t="shared" si="48"/>
        <v>70</v>
      </c>
      <c r="F71" s="467">
        <f t="shared" si="31"/>
        <v>10</v>
      </c>
      <c r="G71" s="468">
        <f t="shared" si="32"/>
        <v>20.766220075659035</v>
      </c>
      <c r="H71" s="469" t="b">
        <f t="shared" si="33"/>
        <v>0</v>
      </c>
      <c r="I71" s="470">
        <f t="shared" si="34"/>
        <v>10000</v>
      </c>
      <c r="J71" s="470">
        <f t="shared" si="35"/>
        <v>10000</v>
      </c>
      <c r="K71" s="470">
        <f t="shared" si="36"/>
        <v>10000</v>
      </c>
      <c r="L71" s="470">
        <f t="shared" si="37"/>
        <v>10000</v>
      </c>
      <c r="M71" s="470">
        <f t="shared" si="38"/>
        <v>10000</v>
      </c>
      <c r="N71" s="470">
        <f t="shared" si="39"/>
        <v>10000</v>
      </c>
      <c r="O71" s="471" t="b">
        <f t="shared" si="40"/>
        <v>0</v>
      </c>
      <c r="P71" s="467">
        <f t="shared" si="41"/>
        <v>2</v>
      </c>
      <c r="Q71" s="467">
        <f t="shared" si="42"/>
        <v>8</v>
      </c>
      <c r="R71" s="472">
        <f t="shared" si="43"/>
        <v>65.577090101646064</v>
      </c>
      <c r="S71" s="471">
        <f t="shared" si="44"/>
        <v>40.110145793391659</v>
      </c>
      <c r="T71" s="471">
        <f t="shared" si="45"/>
        <v>71.943826178709671</v>
      </c>
      <c r="U71" s="469">
        <f t="shared" si="46"/>
        <v>73.335060942967729</v>
      </c>
      <c r="V71" s="468" t="b">
        <f t="shared" si="49"/>
        <v>0</v>
      </c>
      <c r="W71" s="474">
        <f t="shared" si="47"/>
        <v>65.577090101646064</v>
      </c>
      <c r="X71" s="475">
        <f t="shared" si="50"/>
        <v>12</v>
      </c>
      <c r="Y71" s="475">
        <f t="shared" si="51"/>
        <v>17.142857142857142</v>
      </c>
      <c r="Z71" s="475">
        <f t="shared" si="52"/>
        <v>34.545454545454547</v>
      </c>
      <c r="AA71" s="475">
        <f t="shared" si="53"/>
        <v>31.892217977076214</v>
      </c>
      <c r="AB71" s="493">
        <f t="shared" si="54"/>
        <v>24.01255558461941</v>
      </c>
      <c r="AC71" s="494">
        <f t="shared" si="55"/>
        <v>56.207736002163912</v>
      </c>
      <c r="AD71" s="473">
        <f t="shared" si="56"/>
        <v>19.7</v>
      </c>
      <c r="AE71" s="473">
        <f t="shared" si="57"/>
        <v>47.9</v>
      </c>
      <c r="AF71" s="473">
        <f t="shared" si="58"/>
        <v>13.600000000000001</v>
      </c>
      <c r="AG71" s="473">
        <f t="shared" si="59"/>
        <v>49.4</v>
      </c>
      <c r="AH71" s="473">
        <f t="shared" si="60"/>
        <v>74.5</v>
      </c>
      <c r="AI71" s="473">
        <f t="shared" si="61"/>
        <v>83.3</v>
      </c>
      <c r="AJ71" s="478">
        <f>IF(VLOOKUP(TRUE,$V$2:$AY$206,COUNTA($V$1:AR$1),FALSE)="",AR71,IF(AR71="","",(AR71/VLOOKUP(TRUE,$V$2:$AY$206,COUNTA($V$1:AR$1),FALSE))*100))</f>
        <v>84.580844640731812</v>
      </c>
      <c r="AK71" s="473">
        <f>IF(VLOOKUP(TRUE,$V$2:$AY$206,COUNTA($V$1:AS$1),FALSE)="",AS71,IF(AS71="","",(AS71/VLOOKUP(TRUE,$V$2:$AY$206,COUNTA($V$1:AS$1),FALSE))*100))</f>
        <v>59.641116857528687</v>
      </c>
      <c r="AL71" s="473">
        <f>IF(VLOOKUP(TRUE,$V$2:$AY$206,COUNTA($V$1:AT$1),FALSE)="",AT71,IF(AT71="","",(AT71/VLOOKUP(TRUE,$V$2:$AY$206,COUNTA($V$1:AT$1),FALSE))*100))</f>
        <v>60</v>
      </c>
      <c r="AM71" s="473">
        <f>IF(VLOOKUP(TRUE,$V$2:$AY$206,COUNTA($V$1:AU$1),FALSE)="",AU71,IF(AU71="","",(AU71/VLOOKUP(TRUE,$V$2:$AY$206,COUNTA($V$1:AU$1),FALSE))*100))</f>
        <v>75</v>
      </c>
      <c r="AN71" s="473">
        <f>IF(VLOOKUP(TRUE,$V$2:$AY$206,COUNTA($V$1:AV$1),FALSE)="",AV71,IF(AV71="","",(AV71/VLOOKUP(TRUE,$V$2:$AY$206,COUNTA($V$1:AV$1),FALSE))*100))</f>
        <v>50</v>
      </c>
      <c r="AO71" s="473">
        <f>IF(VLOOKUP(TRUE,$V$2:$AY$206,COUNTA($V$1:AW$1),FALSE)="",AW71,IF(AW71="","",(AW71/VLOOKUP(TRUE,$V$2:$AY$206,COUNTA($V$1:AW$1),FALSE))*100))</f>
        <v>100</v>
      </c>
      <c r="AP71" s="473">
        <f>IF(VLOOKUP(TRUE,$V$2:$AY$206,COUNTA($V$1:AX$1),FALSE)="",AX71,IF(AX71="","",(AX71/VLOOKUP(TRUE,$V$2:$AY$206,COUNTA($V$1:AX$1),FALSE))*100))</f>
        <v>75</v>
      </c>
      <c r="AQ71" s="468">
        <f>IF(VLOOKUP(TRUE,$V$2:$AY$206,COUNTA($V$1:AY$1),FALSE)="",AY71,IF(AY71="","",(AY71/VLOOKUP(TRUE,$V$2:$AY$206,COUNTA($V$1:AY$1),FALSE))*100))</f>
        <v>71.328647931416839</v>
      </c>
      <c r="AR71" s="475">
        <f>IF(BS71="","",BS71*VLOOKUP("UQ",IndexCalc[],3,FALSE))</f>
        <v>84.580844640731812</v>
      </c>
      <c r="AS71" s="471">
        <f>IF(BT71="","",BT71*VLOOKUP("Fneg",IndexCalc[],3,FALSE))</f>
        <v>59.641116857528687</v>
      </c>
      <c r="AT71" s="471">
        <f>IF(BU71="","",BU71*VLOOKUP("ABS",IndexCalc[],3,FALSE))</f>
        <v>60</v>
      </c>
      <c r="AU71" s="471">
        <f>IF(BV71="","",BV71*VLOOKUP("Cnrs",IndexCalc[],3,FALSE))</f>
        <v>75</v>
      </c>
      <c r="AV71" s="471">
        <f>IF(BO71="","",BO71*VLOOKUP("HEC",IndexCalc[],3,FALSE))</f>
        <v>50</v>
      </c>
      <c r="AW71" s="471">
        <f>IF(BP71="","",BP71*VLOOKUP("Aeres",IndexCalc[],3,FALSE))</f>
        <v>100</v>
      </c>
      <c r="AX71" s="471">
        <f>IF(BQ71="","",BQ71*VLOOKUP("Abdc",IndexCalc[],3,FALSE))</f>
        <v>75</v>
      </c>
      <c r="AY71" s="480">
        <f>IF(BR71="","",BR71*VLOOKUP("Vhb",IndexCalc[],3,FALSE))</f>
        <v>71.328647931416839</v>
      </c>
      <c r="AZ71" s="481">
        <v>3.0000000000000001E-3</v>
      </c>
      <c r="BA71" s="473">
        <v>1.2</v>
      </c>
      <c r="BB71" s="466">
        <v>19</v>
      </c>
      <c r="BC71" s="481">
        <v>1.5860000000000001</v>
      </c>
      <c r="BD71" s="481">
        <v>1.8360000000000001</v>
      </c>
      <c r="BE71" s="482">
        <v>2.0779999999999998</v>
      </c>
      <c r="BF71" s="483" t="s">
        <v>133</v>
      </c>
      <c r="BG71" s="466" t="s">
        <v>127</v>
      </c>
      <c r="BH71" s="466" t="s">
        <v>127</v>
      </c>
      <c r="BI71" s="466"/>
      <c r="BJ71" s="484"/>
      <c r="BK71" s="483"/>
      <c r="BL71" s="466"/>
      <c r="BM71" s="466">
        <v>3</v>
      </c>
      <c r="BN71" s="466">
        <v>2</v>
      </c>
      <c r="BO71" s="485">
        <v>2</v>
      </c>
      <c r="BP71" s="486">
        <v>3</v>
      </c>
      <c r="BQ71" s="487">
        <v>3</v>
      </c>
      <c r="BR71" s="488">
        <v>4.2797188758850098</v>
      </c>
      <c r="BS71" s="488">
        <v>3.3832337856292725</v>
      </c>
      <c r="BT71" s="258">
        <v>2.3856446743011475</v>
      </c>
      <c r="BU71" s="488">
        <v>3</v>
      </c>
      <c r="BV71" s="489">
        <v>3</v>
      </c>
    </row>
    <row r="72" spans="1:74" x14ac:dyDescent="0.25">
      <c r="A72" s="462" t="s">
        <v>81</v>
      </c>
      <c r="B72" s="492" t="s">
        <v>305</v>
      </c>
      <c r="C72" s="501" t="s">
        <v>192</v>
      </c>
      <c r="D72" s="465" t="s">
        <v>363</v>
      </c>
      <c r="E72" s="466">
        <f t="shared" si="48"/>
        <v>71</v>
      </c>
      <c r="F72" s="467">
        <f t="shared" si="31"/>
        <v>10</v>
      </c>
      <c r="G72" s="468">
        <f t="shared" si="32"/>
        <v>26.562223528809159</v>
      </c>
      <c r="H72" s="469" t="b">
        <f t="shared" si="33"/>
        <v>0</v>
      </c>
      <c r="I72" s="470">
        <f t="shared" si="34"/>
        <v>10000</v>
      </c>
      <c r="J72" s="470">
        <f t="shared" si="35"/>
        <v>10000</v>
      </c>
      <c r="K72" s="470">
        <f t="shared" si="36"/>
        <v>10000</v>
      </c>
      <c r="L72" s="470">
        <f t="shared" si="37"/>
        <v>10000</v>
      </c>
      <c r="M72" s="470">
        <f t="shared" si="38"/>
        <v>10000</v>
      </c>
      <c r="N72" s="470">
        <f t="shared" si="39"/>
        <v>10000</v>
      </c>
      <c r="O72" s="471" t="b">
        <f t="shared" si="40"/>
        <v>0</v>
      </c>
      <c r="P72" s="467">
        <f t="shared" si="41"/>
        <v>2</v>
      </c>
      <c r="Q72" s="467">
        <f t="shared" si="42"/>
        <v>8</v>
      </c>
      <c r="R72" s="472">
        <f t="shared" si="43"/>
        <v>64.306156451986283</v>
      </c>
      <c r="S72" s="471">
        <f t="shared" si="44"/>
        <v>25.6617956135971</v>
      </c>
      <c r="T72" s="471">
        <f t="shared" si="45"/>
        <v>73.967246661583587</v>
      </c>
      <c r="U72" s="469">
        <f t="shared" si="46"/>
        <v>70.683797329266866</v>
      </c>
      <c r="V72" s="468" t="b">
        <f t="shared" si="49"/>
        <v>0</v>
      </c>
      <c r="W72" s="474">
        <f t="shared" si="47"/>
        <v>64.306156451986283</v>
      </c>
      <c r="X72" s="475">
        <f t="shared" si="50"/>
        <v>12</v>
      </c>
      <c r="Y72" s="475">
        <f t="shared" si="51"/>
        <v>14.285714285714285</v>
      </c>
      <c r="Z72" s="475">
        <f t="shared" si="52"/>
        <v>50.909090909090907</v>
      </c>
      <c r="AA72" s="475">
        <f t="shared" si="53"/>
        <v>31.530263422481404</v>
      </c>
      <c r="AB72" s="493">
        <f t="shared" si="54"/>
        <v>13.941930421135234</v>
      </c>
      <c r="AC72" s="494">
        <f t="shared" si="55"/>
        <v>37.381660806058967</v>
      </c>
      <c r="AD72" s="473">
        <f t="shared" si="56"/>
        <v>19.7</v>
      </c>
      <c r="AE72" s="473">
        <f t="shared" si="57"/>
        <v>34.300000000000004</v>
      </c>
      <c r="AF72" s="473">
        <f t="shared" si="58"/>
        <v>40</v>
      </c>
      <c r="AG72" s="473">
        <f t="shared" si="59"/>
        <v>46.300000000000004</v>
      </c>
      <c r="AH72" s="473">
        <f t="shared" si="60"/>
        <v>52.900000000000006</v>
      </c>
      <c r="AI72" s="473">
        <f t="shared" si="61"/>
        <v>62.2</v>
      </c>
      <c r="AJ72" s="478">
        <f>IF(VLOOKUP(TRUE,$V$2:$AY$206,COUNTA($V$1:AR$1),FALSE)="",AR72,IF(AR72="","",(AR72/VLOOKUP(TRUE,$V$2:$AY$206,COUNTA($V$1:AR$1),FALSE))*100))</f>
        <v>73.380738496780396</v>
      </c>
      <c r="AK72" s="473">
        <f>IF(VLOOKUP(TRUE,$V$2:$AY$206,COUNTA($V$1:AS$1),FALSE)="",AS72,IF(AS72="","",(AS72/VLOOKUP(TRUE,$V$2:$AY$206,COUNTA($V$1:AS$1),FALSE))*100))</f>
        <v>59.289157390594482</v>
      </c>
      <c r="AL72" s="473">
        <f>IF(VLOOKUP(TRUE,$V$2:$AY$206,COUNTA($V$1:AT$1),FALSE)="",AT72,IF(AT72="","",(AT72/VLOOKUP(TRUE,$V$2:$AY$206,COUNTA($V$1:AT$1),FALSE))*100))</f>
        <v>60</v>
      </c>
      <c r="AM72" s="473">
        <f>IF(VLOOKUP(TRUE,$V$2:$AY$206,COUNTA($V$1:AU$1),FALSE)="",AU72,IF(AU72="","",(AU72/VLOOKUP(TRUE,$V$2:$AY$206,COUNTA($V$1:AU$1),FALSE))*100))</f>
        <v>100</v>
      </c>
      <c r="AN72" s="473">
        <f>IF(VLOOKUP(TRUE,$V$2:$AY$206,COUNTA($V$1:AV$1),FALSE)="",AV72,IF(AV72="","",(AV72/VLOOKUP(TRUE,$V$2:$AY$206,COUNTA($V$1:AV$1),FALSE))*100))</f>
        <v>50</v>
      </c>
      <c r="AO72" s="473">
        <f>IF(VLOOKUP(TRUE,$V$2:$AY$206,COUNTA($V$1:AW$1),FALSE)="",AW72,IF(AW72="","",(AW72/VLOOKUP(TRUE,$V$2:$AY$206,COUNTA($V$1:AW$1),FALSE))*100))</f>
        <v>100</v>
      </c>
      <c r="AP72" s="473">
        <f>IF(VLOOKUP(TRUE,$V$2:$AY$206,COUNTA($V$1:AX$1),FALSE)="",AX72,IF(AX72="","",(AX72/VLOOKUP(TRUE,$V$2:$AY$206,COUNTA($V$1:AX$1),FALSE))*100))</f>
        <v>75</v>
      </c>
      <c r="AQ72" s="468">
        <f>IF(VLOOKUP(TRUE,$V$2:$AY$206,COUNTA($V$1:AY$1),FALSE)="",AY72,IF(AY72="","",(AY72/VLOOKUP(TRUE,$V$2:$AY$206,COUNTA($V$1:AY$1),FALSE))*100))</f>
        <v>74.068077405293792</v>
      </c>
      <c r="AR72" s="475">
        <f>IF(BS72="","",BS72*VLOOKUP("UQ",IndexCalc[],3,FALSE))</f>
        <v>73.380738496780396</v>
      </c>
      <c r="AS72" s="471">
        <f>IF(BT72="","",BT72*VLOOKUP("Fneg",IndexCalc[],3,FALSE))</f>
        <v>59.289157390594482</v>
      </c>
      <c r="AT72" s="471">
        <f>IF(BU72="","",BU72*VLOOKUP("ABS",IndexCalc[],3,FALSE))</f>
        <v>60</v>
      </c>
      <c r="AU72" s="471">
        <f>IF(BV72="","",BV72*VLOOKUP("Cnrs",IndexCalc[],3,FALSE))</f>
        <v>100</v>
      </c>
      <c r="AV72" s="471">
        <f>IF(BO72="","",BO72*VLOOKUP("HEC",IndexCalc[],3,FALSE))</f>
        <v>50</v>
      </c>
      <c r="AW72" s="471">
        <f>IF(BP72="","",BP72*VLOOKUP("Aeres",IndexCalc[],3,FALSE))</f>
        <v>100</v>
      </c>
      <c r="AX72" s="471">
        <f>IF(BQ72="","",BQ72*VLOOKUP("Abdc",IndexCalc[],3,FALSE))</f>
        <v>75</v>
      </c>
      <c r="AY72" s="480">
        <f>IF(BR72="","",BR72*VLOOKUP("Vhb",IndexCalc[],3,FALSE))</f>
        <v>74.068077405293792</v>
      </c>
      <c r="AZ72" s="481">
        <v>3.0000000000000001E-3</v>
      </c>
      <c r="BA72" s="473">
        <v>1</v>
      </c>
      <c r="BB72" s="466">
        <v>28</v>
      </c>
      <c r="BC72" s="481">
        <v>1.5680000000000001</v>
      </c>
      <c r="BD72" s="481">
        <v>1.0660000000000001</v>
      </c>
      <c r="BE72" s="482">
        <v>1.3819999999999999</v>
      </c>
      <c r="BF72" s="483" t="s">
        <v>133</v>
      </c>
      <c r="BG72" s="466" t="s">
        <v>127</v>
      </c>
      <c r="BH72" s="466" t="s">
        <v>127</v>
      </c>
      <c r="BI72" s="466"/>
      <c r="BJ72" s="484"/>
      <c r="BK72" s="483"/>
      <c r="BL72" s="466"/>
      <c r="BM72" s="466">
        <v>3</v>
      </c>
      <c r="BN72" s="466">
        <v>1</v>
      </c>
      <c r="BO72" s="485">
        <v>2</v>
      </c>
      <c r="BP72" s="486">
        <v>3</v>
      </c>
      <c r="BQ72" s="487">
        <v>3</v>
      </c>
      <c r="BR72" s="488">
        <v>4.444084644317627</v>
      </c>
      <c r="BS72" s="488">
        <v>2.9352295398712158</v>
      </c>
      <c r="BT72" s="258">
        <v>2.3715662956237793</v>
      </c>
      <c r="BU72" s="488">
        <v>3</v>
      </c>
      <c r="BV72" s="489">
        <v>4</v>
      </c>
    </row>
    <row r="73" spans="1:74" x14ac:dyDescent="0.25">
      <c r="A73" s="496" t="s">
        <v>1349</v>
      </c>
      <c r="B73" s="492"/>
      <c r="C73" s="497" t="s">
        <v>1244</v>
      </c>
      <c r="D73" s="465" t="s">
        <v>363</v>
      </c>
      <c r="E73" s="466">
        <f t="shared" si="48"/>
        <v>72</v>
      </c>
      <c r="F73" s="467">
        <f t="shared" si="31"/>
        <v>10</v>
      </c>
      <c r="G73" s="480">
        <f t="shared" si="32"/>
        <v>19.337397975746434</v>
      </c>
      <c r="H73" s="469" t="b">
        <f t="shared" si="33"/>
        <v>0</v>
      </c>
      <c r="I73" s="470">
        <f t="shared" si="34"/>
        <v>10000</v>
      </c>
      <c r="J73" s="470">
        <f t="shared" si="35"/>
        <v>10000</v>
      </c>
      <c r="K73" s="470">
        <f t="shared" si="36"/>
        <v>10000</v>
      </c>
      <c r="L73" s="470">
        <f t="shared" si="37"/>
        <v>10000</v>
      </c>
      <c r="M73" s="470">
        <f t="shared" si="38"/>
        <v>10000</v>
      </c>
      <c r="N73" s="470">
        <f t="shared" si="39"/>
        <v>10000</v>
      </c>
      <c r="O73" s="471" t="b">
        <f t="shared" si="40"/>
        <v>0</v>
      </c>
      <c r="P73" s="467">
        <f t="shared" si="41"/>
        <v>2</v>
      </c>
      <c r="Q73" s="467">
        <f t="shared" si="42"/>
        <v>8</v>
      </c>
      <c r="R73" s="472">
        <f t="shared" si="43"/>
        <v>63.996096737563335</v>
      </c>
      <c r="S73" s="471">
        <f t="shared" si="44"/>
        <v>35.494449373978988</v>
      </c>
      <c r="T73" s="471">
        <f t="shared" si="45"/>
        <v>71.121508578459427</v>
      </c>
      <c r="U73" s="469">
        <f t="shared" si="46"/>
        <v>71.887206862767528</v>
      </c>
      <c r="V73" s="480" t="b">
        <f t="shared" si="49"/>
        <v>0</v>
      </c>
      <c r="W73" s="498">
        <f t="shared" si="47"/>
        <v>63.996096737563335</v>
      </c>
      <c r="X73" s="483" t="str">
        <f t="shared" si="50"/>
        <v/>
      </c>
      <c r="Y73" s="483" t="str">
        <f t="shared" si="51"/>
        <v/>
      </c>
      <c r="Z73" s="483" t="str">
        <f t="shared" si="52"/>
        <v/>
      </c>
      <c r="AA73" s="483" t="str">
        <f t="shared" si="53"/>
        <v/>
      </c>
      <c r="AB73" s="499">
        <f t="shared" si="54"/>
        <v>27.413026419042634</v>
      </c>
      <c r="AC73" s="500">
        <f t="shared" si="55"/>
        <v>43.575872328915338</v>
      </c>
      <c r="AD73" s="466" t="str">
        <f t="shared" si="56"/>
        <v/>
      </c>
      <c r="AE73" s="466" t="str">
        <f t="shared" si="57"/>
        <v/>
      </c>
      <c r="AF73" s="466" t="str">
        <f t="shared" si="58"/>
        <v/>
      </c>
      <c r="AG73" s="466" t="str">
        <f t="shared" si="59"/>
        <v/>
      </c>
      <c r="AH73" s="466">
        <f t="shared" si="60"/>
        <v>76.900000000000006</v>
      </c>
      <c r="AI73" s="466">
        <f t="shared" si="61"/>
        <v>73</v>
      </c>
      <c r="AJ73" s="483">
        <f>IF(VLOOKUP(TRUE,$V$2:$AY$206,COUNTA($V$1:AR$1),FALSE)="",AR73,IF(AR73="","",(AR73/VLOOKUP(TRUE,$V$2:$AY$206,COUNTA($V$1:AR$1),FALSE))*100))</f>
        <v>89.651906490325928</v>
      </c>
      <c r="AK73" s="466">
        <f>IF(VLOOKUP(TRUE,$V$2:$AY$206,COUNTA($V$1:AS$1),FALSE)="",AS73,IF(AS73="","",(AS73/VLOOKUP(TRUE,$V$2:$AY$206,COUNTA($V$1:AS$1),FALSE))*100))</f>
        <v>85.986828804016113</v>
      </c>
      <c r="AL73" s="466">
        <f>IF(VLOOKUP(TRUE,$V$2:$AY$206,COUNTA($V$1:AT$1),FALSE)="",AT73,IF(AT73="","",(AT73/VLOOKUP(TRUE,$V$2:$AY$206,COUNTA($V$1:AT$1),FALSE))*100))</f>
        <v>60</v>
      </c>
      <c r="AM73" s="466">
        <f>IF(VLOOKUP(TRUE,$V$2:$AY$206,COUNTA($V$1:AU$1),FALSE)="",AU73,IF(AU73="","",(AU73/VLOOKUP(TRUE,$V$2:$AY$206,COUNTA($V$1:AU$1),FALSE))*100))</f>
        <v>50</v>
      </c>
      <c r="AN73" s="466">
        <f>IF(VLOOKUP(TRUE,$V$2:$AY$206,COUNTA($V$1:AV$1),FALSE)="",AV73,IF(AV73="","",(AV73/VLOOKUP(TRUE,$V$2:$AY$206,COUNTA($V$1:AV$1),FALSE))*100))</f>
        <v>75</v>
      </c>
      <c r="AO73" s="466">
        <f>IF(VLOOKUP(TRUE,$V$2:$AY$206,COUNTA($V$1:AW$1),FALSE)="",AW73,IF(AW73="","",(AW73/VLOOKUP(TRUE,$V$2:$AY$206,COUNTA($V$1:AW$1),FALSE))*100))</f>
        <v>66.666666666666671</v>
      </c>
      <c r="AP73" s="466">
        <f>IF(VLOOKUP(TRUE,$V$2:$AY$206,COUNTA($V$1:AX$1),FALSE)="",AX73,IF(AX73="","",(AX73/VLOOKUP(TRUE,$V$2:$AY$206,COUNTA($V$1:AX$1),FALSE))*100))</f>
        <v>75</v>
      </c>
      <c r="AQ73" s="484">
        <f>IF(VLOOKUP(TRUE,$V$2:$AY$206,COUNTA($V$1:AY$1),FALSE)="",AY73,IF(AY73="","",(AY73/VLOOKUP(TRUE,$V$2:$AY$206,COUNTA($V$1:AY$1),FALSE))*100))</f>
        <v>66.666666666666671</v>
      </c>
      <c r="AR73" s="475">
        <f>IF(BS73="","",BS73*VLOOKUP("UQ",IndexCalc[],3,FALSE))</f>
        <v>89.651906490325928</v>
      </c>
      <c r="AS73" s="471">
        <f>IF(BT73="","",BT73*VLOOKUP("Fneg",IndexCalc[],3,FALSE))</f>
        <v>85.986828804016113</v>
      </c>
      <c r="AT73" s="471">
        <f>IF(BU73="","",BU73*VLOOKUP("ABS",IndexCalc[],3,FALSE))</f>
        <v>60</v>
      </c>
      <c r="AU73" s="471">
        <f>IF(BV73="","",BV73*VLOOKUP("Cnrs",IndexCalc[],3,FALSE))</f>
        <v>50</v>
      </c>
      <c r="AV73" s="471">
        <f>IF(BO73="","",BO73*VLOOKUP("HEC",IndexCalc[],3,FALSE))</f>
        <v>75</v>
      </c>
      <c r="AW73" s="471">
        <f>IF(BP73="","",BP73*VLOOKUP("Aeres",IndexCalc[],3,FALSE))</f>
        <v>66.666666666666671</v>
      </c>
      <c r="AX73" s="471">
        <f>IF(BQ73="","",BQ73*VLOOKUP("Abdc",IndexCalc[],3,FALSE))</f>
        <v>75</v>
      </c>
      <c r="AY73" s="480">
        <f>IF(BR73="","",BR73*VLOOKUP("Vhb",IndexCalc[],3,FALSE))</f>
        <v>66.666666666666671</v>
      </c>
      <c r="AZ73" s="466"/>
      <c r="BA73" s="466"/>
      <c r="BB73" s="466"/>
      <c r="BC73" s="466"/>
      <c r="BD73" s="466">
        <v>2.0960000000000001</v>
      </c>
      <c r="BE73" s="484">
        <v>1.611</v>
      </c>
      <c r="BF73" s="483" t="s">
        <v>134</v>
      </c>
      <c r="BG73" s="466" t="s">
        <v>133</v>
      </c>
      <c r="BH73" s="466" t="s">
        <v>127</v>
      </c>
      <c r="BI73" s="466" t="s">
        <v>133</v>
      </c>
      <c r="BJ73" s="484" t="s">
        <v>298</v>
      </c>
      <c r="BK73" s="483"/>
      <c r="BL73" s="466"/>
      <c r="BM73" s="466">
        <v>3</v>
      </c>
      <c r="BN73" s="466">
        <v>3</v>
      </c>
      <c r="BO73" s="485">
        <v>3</v>
      </c>
      <c r="BP73" s="486">
        <v>2</v>
      </c>
      <c r="BQ73" s="487">
        <v>3</v>
      </c>
      <c r="BR73" s="486">
        <v>4</v>
      </c>
      <c r="BS73" s="488">
        <v>3.5860762596130371</v>
      </c>
      <c r="BT73" s="258">
        <v>3.4394731521606445</v>
      </c>
      <c r="BU73" s="488">
        <v>3</v>
      </c>
      <c r="BV73" s="489">
        <v>2</v>
      </c>
    </row>
    <row r="74" spans="1:74" x14ac:dyDescent="0.25">
      <c r="A74" s="502" t="s">
        <v>53</v>
      </c>
      <c r="B74" s="503" t="s">
        <v>273</v>
      </c>
      <c r="C74" s="501" t="s">
        <v>163</v>
      </c>
      <c r="D74" s="504" t="s">
        <v>363</v>
      </c>
      <c r="E74" s="505">
        <f t="shared" si="48"/>
        <v>73</v>
      </c>
      <c r="F74" s="506">
        <f t="shared" si="31"/>
        <v>10</v>
      </c>
      <c r="G74" s="507">
        <f t="shared" si="32"/>
        <v>28.986379886036875</v>
      </c>
      <c r="H74" s="508" t="b">
        <f t="shared" si="33"/>
        <v>0</v>
      </c>
      <c r="I74" s="470">
        <f t="shared" si="34"/>
        <v>10000</v>
      </c>
      <c r="J74" s="470">
        <f t="shared" si="35"/>
        <v>10000</v>
      </c>
      <c r="K74" s="470">
        <f t="shared" si="36"/>
        <v>10000</v>
      </c>
      <c r="L74" s="470">
        <f t="shared" si="37"/>
        <v>10000</v>
      </c>
      <c r="M74" s="470">
        <f t="shared" si="38"/>
        <v>10000</v>
      </c>
      <c r="N74" s="470">
        <f t="shared" si="39"/>
        <v>10000</v>
      </c>
      <c r="O74" s="509" t="b">
        <f t="shared" si="40"/>
        <v>0</v>
      </c>
      <c r="P74" s="506">
        <f t="shared" si="41"/>
        <v>2</v>
      </c>
      <c r="Q74" s="506">
        <f t="shared" si="42"/>
        <v>8</v>
      </c>
      <c r="R74" s="510">
        <f t="shared" si="43"/>
        <v>63.317379496602427</v>
      </c>
      <c r="S74" s="509">
        <f t="shared" si="44"/>
        <v>42.904972543856559</v>
      </c>
      <c r="T74" s="509">
        <f t="shared" si="45"/>
        <v>68.420481234788895</v>
      </c>
      <c r="U74" s="508">
        <f t="shared" si="46"/>
        <v>71.046384987831118</v>
      </c>
      <c r="V74" s="507" t="b">
        <f t="shared" si="49"/>
        <v>0</v>
      </c>
      <c r="W74" s="512">
        <f t="shared" si="47"/>
        <v>63.317379496602427</v>
      </c>
      <c r="X74" s="513">
        <f t="shared" si="50"/>
        <v>64</v>
      </c>
      <c r="Y74" s="513">
        <f t="shared" si="51"/>
        <v>17.142857142857142</v>
      </c>
      <c r="Z74" s="513">
        <f t="shared" si="52"/>
        <v>100</v>
      </c>
      <c r="AA74" s="513">
        <f t="shared" si="53"/>
        <v>62.376834908505927</v>
      </c>
      <c r="AB74" s="514">
        <f t="shared" si="54"/>
        <v>27.465341354956841</v>
      </c>
      <c r="AC74" s="515">
        <f t="shared" si="55"/>
        <v>58.344603732756283</v>
      </c>
      <c r="AD74" s="511">
        <f t="shared" si="56"/>
        <v>80.2</v>
      </c>
      <c r="AE74" s="511">
        <f t="shared" si="57"/>
        <v>47.9</v>
      </c>
      <c r="AF74" s="511">
        <f t="shared" si="58"/>
        <v>95.7</v>
      </c>
      <c r="AG74" s="511">
        <f t="shared" si="59"/>
        <v>81</v>
      </c>
      <c r="AH74" s="511">
        <f t="shared" si="60"/>
        <v>77.900000000000006</v>
      </c>
      <c r="AI74" s="511">
        <f t="shared" si="61"/>
        <v>85.2</v>
      </c>
      <c r="AJ74" s="516">
        <f>IF(VLOOKUP(TRUE,$V$2:$AY$206,COUNTA($V$1:AR$1),FALSE)="",AR74,IF(AR74="","",(AR74/VLOOKUP(TRUE,$V$2:$AY$206,COUNTA($V$1:AR$1),FALSE))*100))</f>
        <v>68.897759914398193</v>
      </c>
      <c r="AK74" s="511">
        <f>IF(VLOOKUP(TRUE,$V$2:$AY$206,COUNTA($V$1:AS$1),FALSE)="",AS74,IF(AS74="","",(AS74/VLOOKUP(TRUE,$V$2:$AY$206,COUNTA($V$1:AS$1),FALSE))*100))</f>
        <v>99.924761056900024</v>
      </c>
      <c r="AL74" s="511">
        <f>IF(VLOOKUP(TRUE,$V$2:$AY$206,COUNTA($V$1:AT$1),FALSE)="",AT74,IF(AT74="","",(AT74/VLOOKUP(TRUE,$V$2:$AY$206,COUNTA($V$1:AT$1),FALSE))*100))</f>
        <v>40</v>
      </c>
      <c r="AM74" s="511">
        <f>IF(VLOOKUP(TRUE,$V$2:$AY$206,COUNTA($V$1:AU$1),FALSE)="",AU74,IF(AU74="","",(AU74/VLOOKUP(TRUE,$V$2:$AY$206,COUNTA($V$1:AU$1),FALSE))*100))</f>
        <v>100</v>
      </c>
      <c r="AN74" s="511">
        <f>IF(VLOOKUP(TRUE,$V$2:$AY$206,COUNTA($V$1:AV$1),FALSE)="",AV74,IF(AV74="","",(AV74/VLOOKUP(TRUE,$V$2:$AY$206,COUNTA($V$1:AV$1),FALSE))*100))</f>
        <v>25</v>
      </c>
      <c r="AO74" s="511">
        <f>IF(VLOOKUP(TRUE,$V$2:$AY$206,COUNTA($V$1:AW$1),FALSE)="",AW74,IF(AW74="","",(AW74/VLOOKUP(TRUE,$V$2:$AY$206,COUNTA($V$1:AW$1),FALSE))*100))</f>
        <v>100</v>
      </c>
      <c r="AP74" s="511">
        <f>IF(VLOOKUP(TRUE,$V$2:$AY$206,COUNTA($V$1:AX$1),FALSE)="",AX74,IF(AX74="","",(AX74/VLOOKUP(TRUE,$V$2:$AY$206,COUNTA($V$1:AX$1),FALSE))*100))</f>
        <v>50</v>
      </c>
      <c r="AQ74" s="507">
        <f>IF(VLOOKUP(TRUE,$V$2:$AY$206,COUNTA($V$1:AY$1),FALSE)="",AY74,IF(AY74="","",(AY74/VLOOKUP(TRUE,$V$2:$AY$206,COUNTA($V$1:AY$1),FALSE))*100))</f>
        <v>63.541328907012954</v>
      </c>
      <c r="AR74" s="513">
        <f>IF(BS74="","",BS74*VLOOKUP("UQ",IndexCalc[],3,FALSE))</f>
        <v>68.897759914398193</v>
      </c>
      <c r="AS74" s="509">
        <f>IF(BT74="","",BT74*VLOOKUP("Fneg",IndexCalc[],3,FALSE))</f>
        <v>99.924761056900024</v>
      </c>
      <c r="AT74" s="509">
        <f>IF(BU74="","",BU74*VLOOKUP("ABS",IndexCalc[],3,FALSE))</f>
        <v>40</v>
      </c>
      <c r="AU74" s="509">
        <f>IF(BV74="","",BV74*VLOOKUP("Cnrs",IndexCalc[],3,FALSE))</f>
        <v>100</v>
      </c>
      <c r="AV74" s="509">
        <f>IF(BO74="","",BO74*VLOOKUP("HEC",IndexCalc[],3,FALSE))</f>
        <v>25</v>
      </c>
      <c r="AW74" s="509">
        <f>IF(BP74="","",BP74*VLOOKUP("Aeres",IndexCalc[],3,FALSE))</f>
        <v>100</v>
      </c>
      <c r="AX74" s="509">
        <f>IF(BQ74="","",BQ74*VLOOKUP("Abdc",IndexCalc[],3,FALSE))</f>
        <v>50</v>
      </c>
      <c r="AY74" s="517">
        <f>IF(BR74="","",BR74*VLOOKUP("Vhb",IndexCalc[],3,FALSE))</f>
        <v>63.541328907012947</v>
      </c>
      <c r="AZ74" s="518">
        <v>1.6E-2</v>
      </c>
      <c r="BA74" s="511">
        <v>1.2</v>
      </c>
      <c r="BB74" s="505">
        <v>72</v>
      </c>
      <c r="BC74" s="518">
        <v>3.1019999999999999</v>
      </c>
      <c r="BD74" s="518">
        <v>2.1</v>
      </c>
      <c r="BE74" s="519">
        <v>2.157</v>
      </c>
      <c r="BF74" s="483" t="s">
        <v>135</v>
      </c>
      <c r="BG74" s="466"/>
      <c r="BH74" s="466" t="s">
        <v>133</v>
      </c>
      <c r="BI74" s="466"/>
      <c r="BJ74" s="484"/>
      <c r="BK74" s="520"/>
      <c r="BL74" s="505"/>
      <c r="BM74" s="505">
        <v>2</v>
      </c>
      <c r="BN74" s="505"/>
      <c r="BO74" s="522">
        <v>1</v>
      </c>
      <c r="BP74" s="525">
        <v>3</v>
      </c>
      <c r="BQ74" s="524">
        <v>2</v>
      </c>
      <c r="BR74" s="525">
        <v>3.8124797344207764</v>
      </c>
      <c r="BS74" s="525">
        <v>2.7559103965759277</v>
      </c>
      <c r="BT74" s="260">
        <v>3.996990442276001</v>
      </c>
      <c r="BU74" s="525">
        <v>2</v>
      </c>
      <c r="BV74" s="744">
        <v>4</v>
      </c>
    </row>
    <row r="75" spans="1:74" x14ac:dyDescent="0.25">
      <c r="A75" s="547" t="s">
        <v>89</v>
      </c>
      <c r="B75" s="463" t="s">
        <v>313</v>
      </c>
      <c r="C75" s="548" t="s">
        <v>200</v>
      </c>
      <c r="D75" s="529" t="s">
        <v>363</v>
      </c>
      <c r="E75" s="466">
        <f t="shared" si="48"/>
        <v>74</v>
      </c>
      <c r="F75" s="467">
        <f t="shared" si="31"/>
        <v>10</v>
      </c>
      <c r="G75" s="468">
        <f t="shared" si="32"/>
        <v>28.285820402426513</v>
      </c>
      <c r="H75" s="469" t="b">
        <f t="shared" si="33"/>
        <v>0</v>
      </c>
      <c r="I75" s="470">
        <f t="shared" si="34"/>
        <v>10000</v>
      </c>
      <c r="J75" s="470">
        <f t="shared" si="35"/>
        <v>10000</v>
      </c>
      <c r="K75" s="470">
        <f t="shared" si="36"/>
        <v>10000</v>
      </c>
      <c r="L75" s="470">
        <f t="shared" si="37"/>
        <v>10000</v>
      </c>
      <c r="M75" s="470">
        <f t="shared" si="38"/>
        <v>10000</v>
      </c>
      <c r="N75" s="470">
        <f t="shared" si="39"/>
        <v>10000</v>
      </c>
      <c r="O75" s="471" t="b">
        <f t="shared" si="40"/>
        <v>0</v>
      </c>
      <c r="P75" s="467">
        <f t="shared" si="41"/>
        <v>2</v>
      </c>
      <c r="Q75" s="467">
        <f t="shared" si="42"/>
        <v>8</v>
      </c>
      <c r="R75" s="472">
        <f t="shared" si="43"/>
        <v>62.985736318841624</v>
      </c>
      <c r="S75" s="471">
        <f t="shared" si="44"/>
        <v>18.023275476768852</v>
      </c>
      <c r="T75" s="471">
        <f t="shared" si="45"/>
        <v>74.226351529359818</v>
      </c>
      <c r="U75" s="469">
        <f t="shared" si="46"/>
        <v>67.501081223487859</v>
      </c>
      <c r="V75" s="468" t="b">
        <f t="shared" si="49"/>
        <v>0</v>
      </c>
      <c r="W75" s="474">
        <f t="shared" si="47"/>
        <v>62.985736318841624</v>
      </c>
      <c r="X75" s="475">
        <f t="shared" si="50"/>
        <v>16</v>
      </c>
      <c r="Y75" s="475">
        <f t="shared" si="51"/>
        <v>8.5714285714285712</v>
      </c>
      <c r="Z75" s="475">
        <f t="shared" si="52"/>
        <v>41.818181818181813</v>
      </c>
      <c r="AA75" s="475">
        <f t="shared" si="53"/>
        <v>13.251558415443396</v>
      </c>
      <c r="AB75" s="493">
        <f t="shared" si="54"/>
        <v>10.999215275961287</v>
      </c>
      <c r="AC75" s="494">
        <f t="shared" si="55"/>
        <v>25.047335677576417</v>
      </c>
      <c r="AD75" s="549">
        <f t="shared" si="56"/>
        <v>34.300000000000004</v>
      </c>
      <c r="AE75" s="549">
        <f t="shared" si="57"/>
        <v>18.7</v>
      </c>
      <c r="AF75" s="549">
        <f t="shared" si="58"/>
        <v>22.1</v>
      </c>
      <c r="AG75" s="549">
        <f t="shared" si="59"/>
        <v>6.3</v>
      </c>
      <c r="AH75" s="549">
        <f t="shared" si="60"/>
        <v>45</v>
      </c>
      <c r="AI75" s="549">
        <f t="shared" si="61"/>
        <v>36.199999999999996</v>
      </c>
      <c r="AJ75" s="550">
        <f>IF(VLOOKUP(TRUE,$V$2:$AY$206,COUNTA($V$1:AR$1),FALSE)="",AR75,IF(AR75="","",(AR75/VLOOKUP(TRUE,$V$2:$AY$206,COUNTA($V$1:AR$1),FALSE))*100))</f>
        <v>68.005359172821045</v>
      </c>
      <c r="AK75" s="549">
        <f>IF(VLOOKUP(TRUE,$V$2:$AY$206,COUNTA($V$1:AS$1),FALSE)="",AS75,IF(AS75="","",(AS75/VLOOKUP(TRUE,$V$2:$AY$206,COUNTA($V$1:AS$1),FALSE))*100))</f>
        <v>55.8665931224823</v>
      </c>
      <c r="AL75" s="549">
        <f>IF(VLOOKUP(TRUE,$V$2:$AY$206,COUNTA($V$1:AT$1),FALSE)="",AT75,IF(AT75="","",(AT75/VLOOKUP(TRUE,$V$2:$AY$206,COUNTA($V$1:AT$1),FALSE))*100))</f>
        <v>60</v>
      </c>
      <c r="AM75" s="549">
        <f>IF(VLOOKUP(TRUE,$V$2:$AY$206,COUNTA($V$1:AU$1),FALSE)="",AU75,IF(AU75="","",(AU75/VLOOKUP(TRUE,$V$2:$AY$206,COUNTA($V$1:AU$1),FALSE))*100))</f>
        <v>100</v>
      </c>
      <c r="AN75" s="549">
        <f>IF(VLOOKUP(TRUE,$V$2:$AY$206,COUNTA($V$1:AV$1),FALSE)="",AV75,IF(AV75="","",(AV75/VLOOKUP(TRUE,$V$2:$AY$206,COUNTA($V$1:AV$1),FALSE))*100))</f>
        <v>62.498831748962402</v>
      </c>
      <c r="AO75" s="549">
        <f>IF(VLOOKUP(TRUE,$V$2:$AY$206,COUNTA($V$1:AW$1),FALSE)="",AW75,IF(AW75="","",(AW75/VLOOKUP(TRUE,$V$2:$AY$206,COUNTA($V$1:AW$1),FALSE))*100))</f>
        <v>100</v>
      </c>
      <c r="AP75" s="549">
        <f>IF(VLOOKUP(TRUE,$V$2:$AY$206,COUNTA($V$1:AX$1),FALSE)="",AX75,IF(AX75="","",(AX75/VLOOKUP(TRUE,$V$2:$AY$206,COUNTA($V$1:AX$1),FALSE))*100))</f>
        <v>75</v>
      </c>
      <c r="AQ75" s="551">
        <f>IF(VLOOKUP(TRUE,$V$2:$AY$206,COUNTA($V$1:AY$1),FALSE)="",AY75,IF(AY75="","",(AY75/VLOOKUP(TRUE,$V$2:$AY$206,COUNTA($V$1:AY$1),FALSE))*100))</f>
        <v>72.440028190612793</v>
      </c>
      <c r="AR75" s="475">
        <f>IF(BS75="","",BS75*VLOOKUP("UQ",IndexCalc[],3,FALSE))</f>
        <v>68.005359172821045</v>
      </c>
      <c r="AS75" s="471">
        <f>IF(BT75="","",BT75*VLOOKUP("Fneg",IndexCalc[],3,FALSE))</f>
        <v>55.8665931224823</v>
      </c>
      <c r="AT75" s="471">
        <f>IF(BU75="","",BU75*VLOOKUP("ABS",IndexCalc[],3,FALSE))</f>
        <v>60</v>
      </c>
      <c r="AU75" s="471">
        <f>IF(BV75="","",BV75*VLOOKUP("Cnrs",IndexCalc[],3,FALSE))</f>
        <v>100</v>
      </c>
      <c r="AV75" s="471">
        <f>IF(BO75="","",BO75*VLOOKUP("HEC",IndexCalc[],3,FALSE))</f>
        <v>62.498831748962402</v>
      </c>
      <c r="AW75" s="471">
        <f>IF(BP75="","",BP75*VLOOKUP("Aeres",IndexCalc[],3,FALSE))</f>
        <v>100</v>
      </c>
      <c r="AX75" s="471">
        <f>IF(BQ75="","",BQ75*VLOOKUP("Abdc",IndexCalc[],3,FALSE))</f>
        <v>75</v>
      </c>
      <c r="AY75" s="480">
        <f>IF(BR75="","",BR75*VLOOKUP("Vhb",IndexCalc[],3,FALSE))</f>
        <v>72.440028190612793</v>
      </c>
      <c r="AZ75" s="552">
        <v>4.0000000000000001E-3</v>
      </c>
      <c r="BA75" s="549">
        <v>0.6</v>
      </c>
      <c r="BB75" s="530">
        <v>23</v>
      </c>
      <c r="BC75" s="552">
        <v>0.65900000000000003</v>
      </c>
      <c r="BD75" s="552">
        <v>0.84099999999999997</v>
      </c>
      <c r="BE75" s="553">
        <v>0.92600000000000005</v>
      </c>
      <c r="BF75" s="531"/>
      <c r="BG75" s="530" t="s">
        <v>127</v>
      </c>
      <c r="BH75" s="530" t="s">
        <v>127</v>
      </c>
      <c r="BI75" s="530"/>
      <c r="BJ75" s="532"/>
      <c r="BK75" s="531"/>
      <c r="BL75" s="530"/>
      <c r="BM75" s="530">
        <v>3</v>
      </c>
      <c r="BN75" s="530">
        <v>1</v>
      </c>
      <c r="BO75" s="537">
        <v>2.4999532699584961</v>
      </c>
      <c r="BP75" s="486">
        <v>3</v>
      </c>
      <c r="BQ75" s="487">
        <v>3</v>
      </c>
      <c r="BR75" s="488">
        <v>4.3464016914367676</v>
      </c>
      <c r="BS75" s="488">
        <v>2.7202143669128418</v>
      </c>
      <c r="BT75" s="258">
        <v>2.234663724899292</v>
      </c>
      <c r="BU75" s="488">
        <v>3</v>
      </c>
      <c r="BV75" s="489">
        <v>4</v>
      </c>
    </row>
    <row r="76" spans="1:74" x14ac:dyDescent="0.25">
      <c r="A76" s="462" t="s">
        <v>82</v>
      </c>
      <c r="B76" s="492" t="s">
        <v>306</v>
      </c>
      <c r="C76" s="501" t="s">
        <v>193</v>
      </c>
      <c r="D76" s="529" t="s">
        <v>363</v>
      </c>
      <c r="E76" s="466">
        <f t="shared" si="48"/>
        <v>75</v>
      </c>
      <c r="F76" s="467">
        <f t="shared" si="31"/>
        <v>10</v>
      </c>
      <c r="G76" s="468">
        <f t="shared" si="32"/>
        <v>31.553061791057015</v>
      </c>
      <c r="H76" s="469" t="b">
        <f t="shared" si="33"/>
        <v>0</v>
      </c>
      <c r="I76" s="470">
        <f t="shared" si="34"/>
        <v>10000</v>
      </c>
      <c r="J76" s="470">
        <f t="shared" si="35"/>
        <v>10000</v>
      </c>
      <c r="K76" s="470">
        <f t="shared" si="36"/>
        <v>10000</v>
      </c>
      <c r="L76" s="470">
        <f t="shared" si="37"/>
        <v>10000</v>
      </c>
      <c r="M76" s="470">
        <f t="shared" si="38"/>
        <v>10000</v>
      </c>
      <c r="N76" s="470">
        <f t="shared" si="39"/>
        <v>10000</v>
      </c>
      <c r="O76" s="471" t="b">
        <f t="shared" si="40"/>
        <v>0</v>
      </c>
      <c r="P76" s="467">
        <f t="shared" si="41"/>
        <v>2</v>
      </c>
      <c r="Q76" s="467">
        <f t="shared" si="42"/>
        <v>8</v>
      </c>
      <c r="R76" s="472">
        <f t="shared" si="43"/>
        <v>62.425299691342182</v>
      </c>
      <c r="S76" s="471">
        <f t="shared" si="44"/>
        <v>11.968603467856207</v>
      </c>
      <c r="T76" s="471">
        <f t="shared" si="45"/>
        <v>75.039473747213677</v>
      </c>
      <c r="U76" s="469">
        <f t="shared" si="46"/>
        <v>64.231578997770939</v>
      </c>
      <c r="V76" s="468" t="b">
        <f t="shared" si="49"/>
        <v>0</v>
      </c>
      <c r="W76" s="474">
        <f t="shared" si="47"/>
        <v>62.425299691342182</v>
      </c>
      <c r="X76" s="475">
        <f t="shared" si="50"/>
        <v>16</v>
      </c>
      <c r="Y76" s="475">
        <f t="shared" si="51"/>
        <v>10</v>
      </c>
      <c r="Z76" s="475">
        <f t="shared" si="52"/>
        <v>30.909090909090907</v>
      </c>
      <c r="AA76" s="475">
        <f t="shared" si="53"/>
        <v>9.9336416649909509</v>
      </c>
      <c r="AB76" s="493">
        <f t="shared" si="54"/>
        <v>7.5725869735809566</v>
      </c>
      <c r="AC76" s="494">
        <f t="shared" si="55"/>
        <v>16.364619962131457</v>
      </c>
      <c r="AD76" s="473">
        <f t="shared" si="56"/>
        <v>34.300000000000004</v>
      </c>
      <c r="AE76" s="473">
        <f t="shared" si="57"/>
        <v>21.8</v>
      </c>
      <c r="AF76" s="473">
        <f t="shared" si="58"/>
        <v>5.2</v>
      </c>
      <c r="AG76" s="473">
        <f t="shared" si="59"/>
        <v>4.2</v>
      </c>
      <c r="AH76" s="473">
        <f t="shared" si="60"/>
        <v>31.3</v>
      </c>
      <c r="AI76" s="473">
        <f t="shared" si="61"/>
        <v>10.7</v>
      </c>
      <c r="AJ76" s="478">
        <f>IF(VLOOKUP(TRUE,$V$2:$AY$206,COUNTA($V$1:AR$1),FALSE)="",AR76,IF(AR76="","",(AR76/VLOOKUP(TRUE,$V$2:$AY$206,COUNTA($V$1:AR$1),FALSE))*100))</f>
        <v>71.210700273513794</v>
      </c>
      <c r="AK76" s="473">
        <f>IF(VLOOKUP(TRUE,$V$2:$AY$206,COUNTA($V$1:AS$1),FALSE)="",AS76,IF(AS76="","",(AS76/VLOOKUP(TRUE,$V$2:$AY$206,COUNTA($V$1:AS$1),FALSE))*100))</f>
        <v>42.370840907096863</v>
      </c>
      <c r="AL76" s="473">
        <f>IF(VLOOKUP(TRUE,$V$2:$AY$206,COUNTA($V$1:AT$1),FALSE)="",AT76,IF(AT76="","",(AT76/VLOOKUP(TRUE,$V$2:$AY$206,COUNTA($V$1:AT$1),FALSE))*100))</f>
        <v>60</v>
      </c>
      <c r="AM76" s="473">
        <f>IF(VLOOKUP(TRUE,$V$2:$AY$206,COUNTA($V$1:AU$1),FALSE)="",AU76,IF(AU76="","",(AU76/VLOOKUP(TRUE,$V$2:$AY$206,COUNTA($V$1:AU$1),FALSE))*100))</f>
        <v>100</v>
      </c>
      <c r="AN76" s="473">
        <f>IF(VLOOKUP(TRUE,$V$2:$AY$206,COUNTA($V$1:AV$1),FALSE)="",AV76,IF(AV76="","",(AV76/VLOOKUP(TRUE,$V$2:$AY$206,COUNTA($V$1:AV$1),FALSE))*100))</f>
        <v>75</v>
      </c>
      <c r="AO76" s="473">
        <f>IF(VLOOKUP(TRUE,$V$2:$AY$206,COUNTA($V$1:AW$1),FALSE)="",AW76,IF(AW76="","",(AW76/VLOOKUP(TRUE,$V$2:$AY$206,COUNTA($V$1:AW$1),FALSE))*100))</f>
        <v>100</v>
      </c>
      <c r="AP76" s="473">
        <f>IF(VLOOKUP(TRUE,$V$2:$AY$206,COUNTA($V$1:AX$1),FALSE)="",AX76,IF(AX76="","",(AX76/VLOOKUP(TRUE,$V$2:$AY$206,COUNTA($V$1:AX$1),FALSE))*100))</f>
        <v>75</v>
      </c>
      <c r="AQ76" s="468">
        <f>IF(VLOOKUP(TRUE,$V$2:$AY$206,COUNTA($V$1:AY$1),FALSE)="",AY76,IF(AY76="","",(AY76/VLOOKUP(TRUE,$V$2:$AY$206,COUNTA($V$1:AY$1),FALSE))*100))</f>
        <v>76.7342487970988</v>
      </c>
      <c r="AR76" s="475">
        <f>IF(BS76="","",BS76*VLOOKUP("UQ",IndexCalc[],3,FALSE))</f>
        <v>71.210700273513794</v>
      </c>
      <c r="AS76" s="471">
        <f>IF(BT76="","",BT76*VLOOKUP("Fneg",IndexCalc[],3,FALSE))</f>
        <v>42.370840907096863</v>
      </c>
      <c r="AT76" s="471">
        <f>IF(BU76="","",BU76*VLOOKUP("ABS",IndexCalc[],3,FALSE))</f>
        <v>60</v>
      </c>
      <c r="AU76" s="471">
        <f>IF(BV76="","",BV76*VLOOKUP("Cnrs",IndexCalc[],3,FALSE))</f>
        <v>100</v>
      </c>
      <c r="AV76" s="471">
        <f>IF(BO76="","",BO76*VLOOKUP("HEC",IndexCalc[],3,FALSE))</f>
        <v>75</v>
      </c>
      <c r="AW76" s="471">
        <f>IF(BP76="","",BP76*VLOOKUP("Aeres",IndexCalc[],3,FALSE))</f>
        <v>100</v>
      </c>
      <c r="AX76" s="471">
        <f>IF(BQ76="","",BQ76*VLOOKUP("Abdc",IndexCalc[],3,FALSE))</f>
        <v>75</v>
      </c>
      <c r="AY76" s="480">
        <f>IF(BR76="","",BR76*VLOOKUP("Vhb",IndexCalc[],3,FALSE))</f>
        <v>76.7342487970988</v>
      </c>
      <c r="AZ76" s="481">
        <v>4.0000000000000001E-3</v>
      </c>
      <c r="BA76" s="473">
        <v>0.7</v>
      </c>
      <c r="BB76" s="466">
        <v>17</v>
      </c>
      <c r="BC76" s="481">
        <v>0.49399999999999999</v>
      </c>
      <c r="BD76" s="481">
        <v>0.57899999999999996</v>
      </c>
      <c r="BE76" s="482">
        <v>0.60499999999999998</v>
      </c>
      <c r="BF76" s="483" t="s">
        <v>134</v>
      </c>
      <c r="BG76" s="466" t="s">
        <v>127</v>
      </c>
      <c r="BH76" s="466" t="s">
        <v>127</v>
      </c>
      <c r="BI76" s="466"/>
      <c r="BJ76" s="484"/>
      <c r="BK76" s="483"/>
      <c r="BL76" s="466"/>
      <c r="BM76" s="466">
        <v>3</v>
      </c>
      <c r="BN76" s="466">
        <v>1</v>
      </c>
      <c r="BO76" s="485">
        <v>3</v>
      </c>
      <c r="BP76" s="486">
        <v>3</v>
      </c>
      <c r="BQ76" s="487">
        <v>3</v>
      </c>
      <c r="BR76" s="488">
        <v>4.6040549278259277</v>
      </c>
      <c r="BS76" s="488">
        <v>2.8484280109405518</v>
      </c>
      <c r="BT76" s="258">
        <v>1.6948336362838745</v>
      </c>
      <c r="BU76" s="488">
        <v>3</v>
      </c>
      <c r="BV76" s="489">
        <v>4</v>
      </c>
    </row>
    <row r="77" spans="1:74" x14ac:dyDescent="0.25">
      <c r="A77" s="462" t="s">
        <v>76</v>
      </c>
      <c r="B77" s="492" t="s">
        <v>299</v>
      </c>
      <c r="C77" s="501" t="s">
        <v>187</v>
      </c>
      <c r="D77" s="529" t="s">
        <v>363</v>
      </c>
      <c r="E77" s="466">
        <f t="shared" si="48"/>
        <v>76</v>
      </c>
      <c r="F77" s="467">
        <f t="shared" si="31"/>
        <v>10</v>
      </c>
      <c r="G77" s="468">
        <f t="shared" si="32"/>
        <v>28.821585848087697</v>
      </c>
      <c r="H77" s="469" t="b">
        <f t="shared" si="33"/>
        <v>0</v>
      </c>
      <c r="I77" s="470">
        <f t="shared" si="34"/>
        <v>10000</v>
      </c>
      <c r="J77" s="470">
        <f t="shared" si="35"/>
        <v>10000</v>
      </c>
      <c r="K77" s="470">
        <f t="shared" si="36"/>
        <v>10000</v>
      </c>
      <c r="L77" s="470">
        <f t="shared" si="37"/>
        <v>10000</v>
      </c>
      <c r="M77" s="470">
        <f t="shared" si="38"/>
        <v>10000</v>
      </c>
      <c r="N77" s="470">
        <f t="shared" si="39"/>
        <v>10000</v>
      </c>
      <c r="O77" s="471" t="b">
        <f t="shared" si="40"/>
        <v>0</v>
      </c>
      <c r="P77" s="467">
        <f t="shared" si="41"/>
        <v>2</v>
      </c>
      <c r="Q77" s="467">
        <f t="shared" si="42"/>
        <v>8</v>
      </c>
      <c r="R77" s="472">
        <f t="shared" si="43"/>
        <v>62.14182810576682</v>
      </c>
      <c r="S77" s="471">
        <f t="shared" si="44"/>
        <v>17.028552323178666</v>
      </c>
      <c r="T77" s="471">
        <f t="shared" si="45"/>
        <v>73.420147051413849</v>
      </c>
      <c r="U77" s="469">
        <f t="shared" si="46"/>
        <v>66.416117641131081</v>
      </c>
      <c r="V77" s="468" t="b">
        <f t="shared" si="49"/>
        <v>0</v>
      </c>
      <c r="W77" s="474">
        <f t="shared" si="47"/>
        <v>62.14182810576682</v>
      </c>
      <c r="X77" s="475">
        <f t="shared" si="50"/>
        <v>32</v>
      </c>
      <c r="Y77" s="475">
        <f t="shared" si="51"/>
        <v>12.857142857142859</v>
      </c>
      <c r="Z77" s="475">
        <f t="shared" si="52"/>
        <v>61.818181818181813</v>
      </c>
      <c r="AA77" s="475">
        <f t="shared" si="53"/>
        <v>23.426503116830887</v>
      </c>
      <c r="AB77" s="493">
        <f t="shared" si="54"/>
        <v>9.8482866858488105</v>
      </c>
      <c r="AC77" s="494">
        <f t="shared" si="55"/>
        <v>24.208817960508522</v>
      </c>
      <c r="AD77" s="473">
        <f t="shared" si="56"/>
        <v>57.199999999999996</v>
      </c>
      <c r="AE77" s="473">
        <f t="shared" si="57"/>
        <v>29.099999999999998</v>
      </c>
      <c r="AF77" s="473">
        <f t="shared" si="58"/>
        <v>54.7</v>
      </c>
      <c r="AG77" s="473">
        <f t="shared" si="59"/>
        <v>23.1</v>
      </c>
      <c r="AH77" s="473">
        <f t="shared" si="60"/>
        <v>41.6</v>
      </c>
      <c r="AI77" s="473">
        <f t="shared" si="61"/>
        <v>35.199999999999996</v>
      </c>
      <c r="AJ77" s="478">
        <f>IF(VLOOKUP(TRUE,$V$2:$AY$206,COUNTA($V$1:AR$1),FALSE)="",AR77,IF(AR77="","",(AR77/VLOOKUP(TRUE,$V$2:$AY$206,COUNTA($V$1:AR$1),FALSE))*100))</f>
        <v>67.091095447540283</v>
      </c>
      <c r="AK77" s="473">
        <f>IF(VLOOKUP(TRUE,$V$2:$AY$206,COUNTA($V$1:AS$1),FALSE)="",AS77,IF(AS77="","",(AS77/VLOOKUP(TRUE,$V$2:$AY$206,COUNTA($V$1:AS$1),FALSE))*100))</f>
        <v>50.619173049926758</v>
      </c>
      <c r="AL77" s="473">
        <f>IF(VLOOKUP(TRUE,$V$2:$AY$206,COUNTA($V$1:AT$1),FALSE)="",AT77,IF(AT77="","",(AT77/VLOOKUP(TRUE,$V$2:$AY$206,COUNTA($V$1:AT$1),FALSE))*100))</f>
        <v>60</v>
      </c>
      <c r="AM77" s="473">
        <f>IF(VLOOKUP(TRUE,$V$2:$AY$206,COUNTA($V$1:AU$1),FALSE)="",AU77,IF(AU77="","",(AU77/VLOOKUP(TRUE,$V$2:$AY$206,COUNTA($V$1:AU$1),FALSE))*100))</f>
        <v>100</v>
      </c>
      <c r="AN77" s="473">
        <f>IF(VLOOKUP(TRUE,$V$2:$AY$206,COUNTA($V$1:AV$1),FALSE)="",AV77,IF(AV77="","",(AV77/VLOOKUP(TRUE,$V$2:$AY$206,COUNTA($V$1:AV$1),FALSE))*100))</f>
        <v>62.071055173873901</v>
      </c>
      <c r="AO77" s="473">
        <f>IF(VLOOKUP(TRUE,$V$2:$AY$206,COUNTA($V$1:AW$1),FALSE)="",AW77,IF(AW77="","",(AW77/VLOOKUP(TRUE,$V$2:$AY$206,COUNTA($V$1:AW$1),FALSE))*100))</f>
        <v>100</v>
      </c>
      <c r="AP77" s="473">
        <f>IF(VLOOKUP(TRUE,$V$2:$AY$206,COUNTA($V$1:AX$1),FALSE)="",AX77,IF(AX77="","",(AX77/VLOOKUP(TRUE,$V$2:$AY$206,COUNTA($V$1:AX$1),FALSE))*100))</f>
        <v>75</v>
      </c>
      <c r="AQ77" s="468">
        <f>IF(VLOOKUP(TRUE,$V$2:$AY$206,COUNTA($V$1:AY$1),FALSE)="",AY77,IF(AY77="","",(AY77/VLOOKUP(TRUE,$V$2:$AY$206,COUNTA($V$1:AY$1),FALSE))*100))</f>
        <v>72.579852739969894</v>
      </c>
      <c r="AR77" s="475">
        <f>IF(BS77="","",BS77*VLOOKUP("UQ",IndexCalc[],3,FALSE))</f>
        <v>67.091095447540283</v>
      </c>
      <c r="AS77" s="471">
        <f>IF(BT77="","",BT77*VLOOKUP("Fneg",IndexCalc[],3,FALSE))</f>
        <v>50.619173049926758</v>
      </c>
      <c r="AT77" s="471">
        <f>IF(BU77="","",BU77*VLOOKUP("ABS",IndexCalc[],3,FALSE))</f>
        <v>60</v>
      </c>
      <c r="AU77" s="471">
        <f>IF(BV77="","",BV77*VLOOKUP("Cnrs",IndexCalc[],3,FALSE))</f>
        <v>100</v>
      </c>
      <c r="AV77" s="471">
        <f>IF(BO77="","",BO77*VLOOKUP("HEC",IndexCalc[],3,FALSE))</f>
        <v>62.071055173873901</v>
      </c>
      <c r="AW77" s="471">
        <f>IF(BP77="","",BP77*VLOOKUP("Aeres",IndexCalc[],3,FALSE))</f>
        <v>100</v>
      </c>
      <c r="AX77" s="471">
        <f>IF(BQ77="","",BQ77*VLOOKUP("Abdc",IndexCalc[],3,FALSE))</f>
        <v>75</v>
      </c>
      <c r="AY77" s="480">
        <f>IF(BR77="","",BR77*VLOOKUP("Vhb",IndexCalc[],3,FALSE))</f>
        <v>72.579852739969894</v>
      </c>
      <c r="AZ77" s="481">
        <v>8.0000000000000002E-3</v>
      </c>
      <c r="BA77" s="473">
        <v>0.9</v>
      </c>
      <c r="BB77" s="466">
        <v>34</v>
      </c>
      <c r="BC77" s="481">
        <v>1.165</v>
      </c>
      <c r="BD77" s="481">
        <v>0.753</v>
      </c>
      <c r="BE77" s="482">
        <v>0.89500000000000002</v>
      </c>
      <c r="BF77" s="483"/>
      <c r="BG77" s="466" t="s">
        <v>127</v>
      </c>
      <c r="BH77" s="466" t="s">
        <v>127</v>
      </c>
      <c r="BI77" s="466"/>
      <c r="BJ77" s="484"/>
      <c r="BK77" s="483"/>
      <c r="BL77" s="466"/>
      <c r="BM77" s="466">
        <v>3</v>
      </c>
      <c r="BN77" s="466">
        <v>1</v>
      </c>
      <c r="BO77" s="537">
        <v>2.4828422069549561</v>
      </c>
      <c r="BP77" s="486">
        <v>3</v>
      </c>
      <c r="BQ77" s="487">
        <v>3</v>
      </c>
      <c r="BR77" s="488">
        <v>4.3547911643981934</v>
      </c>
      <c r="BS77" s="488">
        <v>2.6836438179016113</v>
      </c>
      <c r="BT77" s="258">
        <v>2.0247669219970703</v>
      </c>
      <c r="BU77" s="488">
        <v>3</v>
      </c>
      <c r="BV77" s="489">
        <v>4</v>
      </c>
    </row>
    <row r="78" spans="1:74" x14ac:dyDescent="0.25">
      <c r="A78" s="462" t="s">
        <v>78</v>
      </c>
      <c r="B78" s="492" t="s">
        <v>302</v>
      </c>
      <c r="C78" s="501" t="s">
        <v>189</v>
      </c>
      <c r="D78" s="529" t="s">
        <v>363</v>
      </c>
      <c r="E78" s="466">
        <f t="shared" si="48"/>
        <v>77</v>
      </c>
      <c r="F78" s="467">
        <f t="shared" si="31"/>
        <v>10</v>
      </c>
      <c r="G78" s="468">
        <f t="shared" si="32"/>
        <v>27.07144551265225</v>
      </c>
      <c r="H78" s="469" t="b">
        <f t="shared" si="33"/>
        <v>0</v>
      </c>
      <c r="I78" s="470">
        <f t="shared" si="34"/>
        <v>10000</v>
      </c>
      <c r="J78" s="470">
        <f t="shared" si="35"/>
        <v>10000</v>
      </c>
      <c r="K78" s="470">
        <f t="shared" si="36"/>
        <v>10000</v>
      </c>
      <c r="L78" s="470">
        <f t="shared" si="37"/>
        <v>10000</v>
      </c>
      <c r="M78" s="470">
        <f t="shared" si="38"/>
        <v>10000</v>
      </c>
      <c r="N78" s="470">
        <f t="shared" si="39"/>
        <v>10000</v>
      </c>
      <c r="O78" s="471" t="b">
        <f t="shared" si="40"/>
        <v>0</v>
      </c>
      <c r="P78" s="467">
        <f t="shared" si="41"/>
        <v>2</v>
      </c>
      <c r="Q78" s="467">
        <f t="shared" si="42"/>
        <v>8</v>
      </c>
      <c r="R78" s="472">
        <f t="shared" si="43"/>
        <v>61.90538214916662</v>
      </c>
      <c r="S78" s="471">
        <f t="shared" si="44"/>
        <v>26.939636035495763</v>
      </c>
      <c r="T78" s="471">
        <f t="shared" si="45"/>
        <v>70.646818677584335</v>
      </c>
      <c r="U78" s="469">
        <f t="shared" si="46"/>
        <v>68.617454942067468</v>
      </c>
      <c r="V78" s="468" t="b">
        <f t="shared" si="49"/>
        <v>0</v>
      </c>
      <c r="W78" s="474">
        <f t="shared" si="47"/>
        <v>61.90538214916662</v>
      </c>
      <c r="X78" s="475">
        <f t="shared" si="50"/>
        <v>16</v>
      </c>
      <c r="Y78" s="475">
        <f t="shared" si="51"/>
        <v>20</v>
      </c>
      <c r="Z78" s="475">
        <f t="shared" si="52"/>
        <v>49.090909090909093</v>
      </c>
      <c r="AA78" s="475">
        <f t="shared" si="53"/>
        <v>29.72049064950734</v>
      </c>
      <c r="AB78" s="493">
        <f t="shared" si="54"/>
        <v>13.955009155113785</v>
      </c>
      <c r="AC78" s="494">
        <f t="shared" si="55"/>
        <v>39.92426291587774</v>
      </c>
      <c r="AD78" s="473">
        <f t="shared" si="56"/>
        <v>34.300000000000004</v>
      </c>
      <c r="AE78" s="473">
        <f t="shared" si="57"/>
        <v>59.3</v>
      </c>
      <c r="AF78" s="473">
        <f t="shared" si="58"/>
        <v>37.799999999999997</v>
      </c>
      <c r="AG78" s="473">
        <f t="shared" si="59"/>
        <v>41</v>
      </c>
      <c r="AH78" s="473">
        <f t="shared" si="60"/>
        <v>53.400000000000006</v>
      </c>
      <c r="AI78" s="473">
        <f t="shared" si="61"/>
        <v>67.600000000000009</v>
      </c>
      <c r="AJ78" s="478">
        <f>IF(VLOOKUP(TRUE,$V$2:$AY$206,COUNTA($V$1:AR$1),FALSE)="",AR78,IF(AR78="","",(AR78/VLOOKUP(TRUE,$V$2:$AY$206,COUNTA($V$1:AR$1),FALSE))*100))</f>
        <v>79.327285289764404</v>
      </c>
      <c r="AK78" s="473">
        <f>IF(VLOOKUP(TRUE,$V$2:$AY$206,COUNTA($V$1:AS$1),FALSE)="",AS78,IF(AS78="","",(AS78/VLOOKUP(TRUE,$V$2:$AY$206,COUNTA($V$1:AS$1),FALSE))*100))</f>
        <v>25.155675411224365</v>
      </c>
      <c r="AL78" s="473">
        <f>IF(VLOOKUP(TRUE,$V$2:$AY$206,COUNTA($V$1:AT$1),FALSE)="",AT78,IF(AT78="","",(AT78/VLOOKUP(TRUE,$V$2:$AY$206,COUNTA($V$1:AT$1),FALSE))*100))</f>
        <v>60</v>
      </c>
      <c r="AM78" s="473">
        <f>IF(VLOOKUP(TRUE,$V$2:$AY$206,COUNTA($V$1:AU$1),FALSE)="",AU78,IF(AU78="","",(AU78/VLOOKUP(TRUE,$V$2:$AY$206,COUNTA($V$1:AU$1),FALSE))*100))</f>
        <v>75</v>
      </c>
      <c r="AN78" s="473">
        <f>IF(VLOOKUP(TRUE,$V$2:$AY$206,COUNTA($V$1:AV$1),FALSE)="",AV78,IF(AV78="","",(AV78/VLOOKUP(TRUE,$V$2:$AY$206,COUNTA($V$1:AV$1),FALSE))*100))</f>
        <v>75</v>
      </c>
      <c r="AO78" s="473">
        <f>IF(VLOOKUP(TRUE,$V$2:$AY$206,COUNTA($V$1:AW$1),FALSE)="",AW78,IF(AW78="","",(AW78/VLOOKUP(TRUE,$V$2:$AY$206,COUNTA($V$1:AW$1),FALSE))*100))</f>
        <v>100</v>
      </c>
      <c r="AP78" s="473">
        <f>IF(VLOOKUP(TRUE,$V$2:$AY$206,COUNTA($V$1:AX$1),FALSE)="",AX78,IF(AX78="","",(AX78/VLOOKUP(TRUE,$V$2:$AY$206,COUNTA($V$1:AX$1),FALSE))*100))</f>
        <v>75</v>
      </c>
      <c r="AQ78" s="468">
        <f>IF(VLOOKUP(TRUE,$V$2:$AY$206,COUNTA($V$1:AY$1),FALSE)="",AY78,IF(AY78="","",(AY78/VLOOKUP(TRUE,$V$2:$AY$206,COUNTA($V$1:AY$1),FALSE))*100))</f>
        <v>75.691588719685882</v>
      </c>
      <c r="AR78" s="475">
        <f>IF(BS78="","",BS78*VLOOKUP("UQ",IndexCalc[],3,FALSE))</f>
        <v>79.327285289764404</v>
      </c>
      <c r="AS78" s="471">
        <f>IF(BT78="","",BT78*VLOOKUP("Fneg",IndexCalc[],3,FALSE))</f>
        <v>25.155675411224365</v>
      </c>
      <c r="AT78" s="471">
        <f>IF(BU78="","",BU78*VLOOKUP("ABS",IndexCalc[],3,FALSE))</f>
        <v>60</v>
      </c>
      <c r="AU78" s="471">
        <f>IF(BV78="","",BV78*VLOOKUP("Cnrs",IndexCalc[],3,FALSE))</f>
        <v>75</v>
      </c>
      <c r="AV78" s="471">
        <f>IF(BO78="","",BO78*VLOOKUP("HEC",IndexCalc[],3,FALSE))</f>
        <v>75</v>
      </c>
      <c r="AW78" s="471">
        <f>IF(BP78="","",BP78*VLOOKUP("Aeres",IndexCalc[],3,FALSE))</f>
        <v>100</v>
      </c>
      <c r="AX78" s="471">
        <f>IF(BQ78="","",BQ78*VLOOKUP("Abdc",IndexCalc[],3,FALSE))</f>
        <v>75</v>
      </c>
      <c r="AY78" s="480">
        <f>IF(BR78="","",BR78*VLOOKUP("Vhb",IndexCalc[],3,FALSE))</f>
        <v>75.691588719685882</v>
      </c>
      <c r="AZ78" s="481">
        <v>4.0000000000000001E-3</v>
      </c>
      <c r="BA78" s="473">
        <v>1.4</v>
      </c>
      <c r="BB78" s="466">
        <v>27</v>
      </c>
      <c r="BC78" s="481">
        <v>1.478</v>
      </c>
      <c r="BD78" s="481">
        <v>1.0669999999999999</v>
      </c>
      <c r="BE78" s="482">
        <v>1.476</v>
      </c>
      <c r="BF78" s="483" t="s">
        <v>134</v>
      </c>
      <c r="BG78" s="466" t="s">
        <v>127</v>
      </c>
      <c r="BH78" s="466" t="s">
        <v>127</v>
      </c>
      <c r="BI78" s="466"/>
      <c r="BJ78" s="484"/>
      <c r="BK78" s="483"/>
      <c r="BL78" s="466"/>
      <c r="BM78" s="466">
        <v>3</v>
      </c>
      <c r="BN78" s="466">
        <v>2</v>
      </c>
      <c r="BO78" s="485">
        <v>3</v>
      </c>
      <c r="BP78" s="486">
        <v>3</v>
      </c>
      <c r="BQ78" s="487">
        <v>3</v>
      </c>
      <c r="BR78" s="488">
        <v>4.5414953231811523</v>
      </c>
      <c r="BS78" s="488">
        <v>3.1730914115905762</v>
      </c>
      <c r="BT78" s="258">
        <v>1.0062270164489746</v>
      </c>
      <c r="BU78" s="488">
        <v>3</v>
      </c>
      <c r="BV78" s="489">
        <v>3</v>
      </c>
    </row>
    <row r="79" spans="1:74" x14ac:dyDescent="0.25">
      <c r="A79" s="462" t="s">
        <v>72</v>
      </c>
      <c r="B79" s="492" t="s">
        <v>294</v>
      </c>
      <c r="C79" s="501" t="s">
        <v>183</v>
      </c>
      <c r="D79" s="529" t="s">
        <v>363</v>
      </c>
      <c r="E79" s="466">
        <f t="shared" si="48"/>
        <v>78</v>
      </c>
      <c r="F79" s="467">
        <f t="shared" si="31"/>
        <v>10</v>
      </c>
      <c r="G79" s="468">
        <f t="shared" si="32"/>
        <v>24.269799223015809</v>
      </c>
      <c r="H79" s="469" t="b">
        <f t="shared" si="33"/>
        <v>0</v>
      </c>
      <c r="I79" s="470">
        <f t="shared" si="34"/>
        <v>10000</v>
      </c>
      <c r="J79" s="470">
        <f t="shared" si="35"/>
        <v>10000</v>
      </c>
      <c r="K79" s="470">
        <f t="shared" si="36"/>
        <v>10000</v>
      </c>
      <c r="L79" s="470">
        <f t="shared" si="37"/>
        <v>10000</v>
      </c>
      <c r="M79" s="470">
        <f t="shared" si="38"/>
        <v>10000</v>
      </c>
      <c r="N79" s="470">
        <f t="shared" si="39"/>
        <v>10000</v>
      </c>
      <c r="O79" s="471" t="b">
        <f t="shared" si="40"/>
        <v>0</v>
      </c>
      <c r="P79" s="467">
        <f t="shared" si="41"/>
        <v>2</v>
      </c>
      <c r="Q79" s="467">
        <f t="shared" si="42"/>
        <v>8</v>
      </c>
      <c r="R79" s="472">
        <f t="shared" si="43"/>
        <v>60.814422141977687</v>
      </c>
      <c r="S79" s="471">
        <f t="shared" si="44"/>
        <v>24.836377856475806</v>
      </c>
      <c r="T79" s="471">
        <f t="shared" si="45"/>
        <v>69.808933213353157</v>
      </c>
      <c r="U79" s="469">
        <f t="shared" si="46"/>
        <v>67.307146570682534</v>
      </c>
      <c r="V79" s="468" t="b">
        <f t="shared" si="49"/>
        <v>0</v>
      </c>
      <c r="W79" s="474">
        <f t="shared" si="47"/>
        <v>60.814422141977687</v>
      </c>
      <c r="X79" s="475">
        <f t="shared" si="50"/>
        <v>16</v>
      </c>
      <c r="Y79" s="475">
        <f t="shared" si="51"/>
        <v>15.714285714285717</v>
      </c>
      <c r="Z79" s="475">
        <f t="shared" si="52"/>
        <v>52.72727272727272</v>
      </c>
      <c r="AA79" s="475">
        <f t="shared" si="53"/>
        <v>28.976472953951337</v>
      </c>
      <c r="AB79" s="493">
        <f t="shared" si="54"/>
        <v>18.728747057284853</v>
      </c>
      <c r="AC79" s="494">
        <f t="shared" si="55"/>
        <v>30.944008655666757</v>
      </c>
      <c r="AD79" s="473">
        <f t="shared" si="56"/>
        <v>34.300000000000004</v>
      </c>
      <c r="AE79" s="473">
        <f t="shared" si="57"/>
        <v>39.5</v>
      </c>
      <c r="AF79" s="473">
        <f t="shared" si="58"/>
        <v>43.1</v>
      </c>
      <c r="AG79" s="473">
        <f t="shared" si="59"/>
        <v>40</v>
      </c>
      <c r="AH79" s="473">
        <f t="shared" si="60"/>
        <v>67.100000000000009</v>
      </c>
      <c r="AI79" s="473">
        <f t="shared" si="61"/>
        <v>47.5</v>
      </c>
      <c r="AJ79" s="478">
        <f>IF(VLOOKUP(TRUE,$V$2:$AY$206,COUNTA($V$1:AR$1),FALSE)="",AR79,IF(AR79="","",(AR79/VLOOKUP(TRUE,$V$2:$AY$206,COUNTA($V$1:AR$1),FALSE))*100))</f>
        <v>80.440825223922729</v>
      </c>
      <c r="AK79" s="473">
        <f>IF(VLOOKUP(TRUE,$V$2:$AY$206,COUNTA($V$1:AS$1),FALSE)="",AS79,IF(AS79="","",(AS79/VLOOKUP(TRUE,$V$2:$AY$206,COUNTA($V$1:AS$1),FALSE))*100))</f>
        <v>49.255511164665222</v>
      </c>
      <c r="AL79" s="473">
        <f>IF(VLOOKUP(TRUE,$V$2:$AY$206,COUNTA($V$1:AT$1),FALSE)="",AT79,IF(AT79="","",(AT79/VLOOKUP(TRUE,$V$2:$AY$206,COUNTA($V$1:AT$1),FALSE))*100))</f>
        <v>60</v>
      </c>
      <c r="AM79" s="473">
        <f>IF(VLOOKUP(TRUE,$V$2:$AY$206,COUNTA($V$1:AU$1),FALSE)="",AU79,IF(AU79="","",(AU79/VLOOKUP(TRUE,$V$2:$AY$206,COUNTA($V$1:AU$1),FALSE))*100))</f>
        <v>75</v>
      </c>
      <c r="AN79" s="473">
        <f>IF(VLOOKUP(TRUE,$V$2:$AY$206,COUNTA($V$1:AV$1),FALSE)="",AV79,IF(AV79="","",(AV79/VLOOKUP(TRUE,$V$2:$AY$206,COUNTA($V$1:AV$1),FALSE))*100))</f>
        <v>50</v>
      </c>
      <c r="AO79" s="473">
        <f>IF(VLOOKUP(TRUE,$V$2:$AY$206,COUNTA($V$1:AW$1),FALSE)="",AW79,IF(AW79="","",(AW79/VLOOKUP(TRUE,$V$2:$AY$206,COUNTA($V$1:AW$1),FALSE))*100))</f>
        <v>100</v>
      </c>
      <c r="AP79" s="473">
        <f>IF(VLOOKUP(TRUE,$V$2:$AY$206,COUNTA($V$1:AX$1),FALSE)="",AX79,IF(AX79="","",(AX79/VLOOKUP(TRUE,$V$2:$AY$206,COUNTA($V$1:AX$1),FALSE))*100))</f>
        <v>75</v>
      </c>
      <c r="AQ79" s="468">
        <f>IF(VLOOKUP(TRUE,$V$2:$AY$206,COUNTA($V$1:AY$1),FALSE)="",AY79,IF(AY79="","",(AY79/VLOOKUP(TRUE,$V$2:$AY$206,COUNTA($V$1:AY$1),FALSE))*100))</f>
        <v>68.775129318237305</v>
      </c>
      <c r="AR79" s="475">
        <f>IF(BS79="","",BS79*VLOOKUP("UQ",IndexCalc[],3,FALSE))</f>
        <v>80.440825223922729</v>
      </c>
      <c r="AS79" s="471">
        <f>IF(BT79="","",BT79*VLOOKUP("Fneg",IndexCalc[],3,FALSE))</f>
        <v>49.255511164665222</v>
      </c>
      <c r="AT79" s="471">
        <f>IF(BU79="","",BU79*VLOOKUP("ABS",IndexCalc[],3,FALSE))</f>
        <v>60</v>
      </c>
      <c r="AU79" s="471">
        <f>IF(BV79="","",BV79*VLOOKUP("Cnrs",IndexCalc[],3,FALSE))</f>
        <v>75</v>
      </c>
      <c r="AV79" s="471">
        <f>IF(BO79="","",BO79*VLOOKUP("HEC",IndexCalc[],3,FALSE))</f>
        <v>50</v>
      </c>
      <c r="AW79" s="471">
        <f>IF(BP79="","",BP79*VLOOKUP("Aeres",IndexCalc[],3,FALSE))</f>
        <v>100</v>
      </c>
      <c r="AX79" s="471">
        <f>IF(BQ79="","",BQ79*VLOOKUP("Abdc",IndexCalc[],3,FALSE))</f>
        <v>75</v>
      </c>
      <c r="AY79" s="480">
        <f>IF(BR79="","",BR79*VLOOKUP("Vhb",IndexCalc[],3,FALSE))</f>
        <v>68.775129318237305</v>
      </c>
      <c r="AZ79" s="481">
        <v>4.0000000000000001E-3</v>
      </c>
      <c r="BA79" s="473">
        <v>1.1000000000000001</v>
      </c>
      <c r="BB79" s="466">
        <v>29</v>
      </c>
      <c r="BC79" s="481">
        <v>1.4410000000000001</v>
      </c>
      <c r="BD79" s="481">
        <v>1.4319999999999999</v>
      </c>
      <c r="BE79" s="482">
        <v>1.1439999999999999</v>
      </c>
      <c r="BF79" s="483" t="s">
        <v>133</v>
      </c>
      <c r="BG79" s="466" t="s">
        <v>127</v>
      </c>
      <c r="BH79" s="466" t="s">
        <v>127</v>
      </c>
      <c r="BI79" s="466"/>
      <c r="BJ79" s="484"/>
      <c r="BK79" s="483"/>
      <c r="BL79" s="466"/>
      <c r="BM79" s="466">
        <v>3</v>
      </c>
      <c r="BN79" s="466">
        <v>2</v>
      </c>
      <c r="BO79" s="485">
        <v>2</v>
      </c>
      <c r="BP79" s="486">
        <v>3</v>
      </c>
      <c r="BQ79" s="487">
        <v>3</v>
      </c>
      <c r="BR79" s="488">
        <v>4.1265077590942383</v>
      </c>
      <c r="BS79" s="488">
        <v>3.2176330089569092</v>
      </c>
      <c r="BT79" s="258">
        <v>1.9702204465866089</v>
      </c>
      <c r="BU79" s="488">
        <v>3</v>
      </c>
      <c r="BV79" s="489">
        <v>3</v>
      </c>
    </row>
    <row r="80" spans="1:74" x14ac:dyDescent="0.25">
      <c r="A80" s="462" t="s">
        <v>83</v>
      </c>
      <c r="B80" s="492" t="s">
        <v>307</v>
      </c>
      <c r="C80" s="501" t="s">
        <v>194</v>
      </c>
      <c r="D80" s="529" t="s">
        <v>363</v>
      </c>
      <c r="E80" s="466">
        <f t="shared" si="48"/>
        <v>79</v>
      </c>
      <c r="F80" s="467">
        <f t="shared" si="31"/>
        <v>10</v>
      </c>
      <c r="G80" s="468">
        <f t="shared" si="32"/>
        <v>24.313893277332291</v>
      </c>
      <c r="H80" s="469" t="b">
        <f t="shared" si="33"/>
        <v>0</v>
      </c>
      <c r="I80" s="470">
        <f t="shared" si="34"/>
        <v>10000</v>
      </c>
      <c r="J80" s="470">
        <f t="shared" si="35"/>
        <v>10000</v>
      </c>
      <c r="K80" s="470">
        <f t="shared" si="36"/>
        <v>10000</v>
      </c>
      <c r="L80" s="470">
        <f t="shared" si="37"/>
        <v>10000</v>
      </c>
      <c r="M80" s="470">
        <f t="shared" si="38"/>
        <v>10000</v>
      </c>
      <c r="N80" s="470">
        <f t="shared" si="39"/>
        <v>10000</v>
      </c>
      <c r="O80" s="471" t="b">
        <f t="shared" si="40"/>
        <v>0</v>
      </c>
      <c r="P80" s="467">
        <f t="shared" si="41"/>
        <v>2</v>
      </c>
      <c r="Q80" s="467">
        <f t="shared" si="42"/>
        <v>8</v>
      </c>
      <c r="R80" s="472">
        <f t="shared" si="43"/>
        <v>60.735533876224622</v>
      </c>
      <c r="S80" s="471">
        <f t="shared" si="44"/>
        <v>22.68018565080693</v>
      </c>
      <c r="T80" s="471">
        <f t="shared" si="45"/>
        <v>70.249370932579041</v>
      </c>
      <c r="U80" s="469">
        <f t="shared" si="46"/>
        <v>66.819496746063237</v>
      </c>
      <c r="V80" s="468" t="b">
        <f t="shared" si="49"/>
        <v>0</v>
      </c>
      <c r="W80" s="474">
        <f t="shared" si="47"/>
        <v>60.735533876224622</v>
      </c>
      <c r="X80" s="475">
        <f t="shared" si="50"/>
        <v>12</v>
      </c>
      <c r="Y80" s="475">
        <f t="shared" si="51"/>
        <v>12.857142857142859</v>
      </c>
      <c r="Z80" s="475">
        <f t="shared" si="52"/>
        <v>43.636363636363633</v>
      </c>
      <c r="AA80" s="475">
        <f t="shared" si="53"/>
        <v>37.965011059722507</v>
      </c>
      <c r="AB80" s="493">
        <f t="shared" si="54"/>
        <v>17.878629348679048</v>
      </c>
      <c r="AC80" s="494">
        <f t="shared" si="55"/>
        <v>27.481741952934811</v>
      </c>
      <c r="AD80" s="473">
        <f t="shared" si="56"/>
        <v>19.7</v>
      </c>
      <c r="AE80" s="473">
        <f t="shared" si="57"/>
        <v>29.099999999999998</v>
      </c>
      <c r="AF80" s="473">
        <f t="shared" si="58"/>
        <v>27.3</v>
      </c>
      <c r="AG80" s="473">
        <f t="shared" si="59"/>
        <v>61</v>
      </c>
      <c r="AH80" s="473">
        <f t="shared" si="60"/>
        <v>65.100000000000009</v>
      </c>
      <c r="AI80" s="473">
        <f t="shared" si="61"/>
        <v>41.099999999999994</v>
      </c>
      <c r="AJ80" s="478">
        <f>IF(VLOOKUP(TRUE,$V$2:$AY$206,COUNTA($V$1:AR$1),FALSE)="",AR80,IF(AR80="","",(AR80/VLOOKUP(TRUE,$V$2:$AY$206,COUNTA($V$1:AR$1),FALSE))*100))</f>
        <v>76.700574159622192</v>
      </c>
      <c r="AK80" s="473">
        <f>IF(VLOOKUP(TRUE,$V$2:$AY$206,COUNTA($V$1:AS$1),FALSE)="",AS80,IF(AS80="","",(AS80/VLOOKUP(TRUE,$V$2:$AY$206,COUNTA($V$1:AS$1),FALSE))*100))</f>
        <v>50.994229316711426</v>
      </c>
      <c r="AL80" s="473">
        <f>IF(VLOOKUP(TRUE,$V$2:$AY$206,COUNTA($V$1:AT$1),FALSE)="",AT80,IF(AT80="","",(AT80/VLOOKUP(TRUE,$V$2:$AY$206,COUNTA($V$1:AT$1),FALSE))*100))</f>
        <v>60</v>
      </c>
      <c r="AM80" s="473">
        <f>IF(VLOOKUP(TRUE,$V$2:$AY$206,COUNTA($V$1:AU$1),FALSE)="",AU80,IF(AU80="","",(AU80/VLOOKUP(TRUE,$V$2:$AY$206,COUNTA($V$1:AU$1),FALSE))*100))</f>
        <v>75</v>
      </c>
      <c r="AN80" s="473">
        <f>IF(VLOOKUP(TRUE,$V$2:$AY$206,COUNTA($V$1:AV$1),FALSE)="",AV80,IF(AV80="","",(AV80/VLOOKUP(TRUE,$V$2:$AY$206,COUNTA($V$1:AV$1),FALSE))*100))</f>
        <v>56.026643514633179</v>
      </c>
      <c r="AO80" s="473">
        <f>IF(VLOOKUP(TRUE,$V$2:$AY$206,COUNTA($V$1:AW$1),FALSE)="",AW80,IF(AW80="","",(AW80/VLOOKUP(TRUE,$V$2:$AY$206,COUNTA($V$1:AW$1),FALSE))*100))</f>
        <v>100</v>
      </c>
      <c r="AP80" s="473">
        <f>IF(VLOOKUP(TRUE,$V$2:$AY$206,COUNTA($V$1:AX$1),FALSE)="",AX80,IF(AX80="","",(AX80/VLOOKUP(TRUE,$V$2:$AY$206,COUNTA($V$1:AX$1),FALSE))*100))</f>
        <v>75</v>
      </c>
      <c r="AQ80" s="468">
        <f>IF(VLOOKUP(TRUE,$V$2:$AY$206,COUNTA($V$1:AY$1),FALSE)="",AY80,IF(AY80="","",(AY80/VLOOKUP(TRUE,$V$2:$AY$206,COUNTA($V$1:AY$1),FALSE))*100))</f>
        <v>68.273520469665527</v>
      </c>
      <c r="AR80" s="475">
        <f>IF(BS80="","",BS80*VLOOKUP("UQ",IndexCalc[],3,FALSE))</f>
        <v>76.700574159622192</v>
      </c>
      <c r="AS80" s="471">
        <f>IF(BT80="","",BT80*VLOOKUP("Fneg",IndexCalc[],3,FALSE))</f>
        <v>50.994229316711426</v>
      </c>
      <c r="AT80" s="471">
        <f>IF(BU80="","",BU80*VLOOKUP("ABS",IndexCalc[],3,FALSE))</f>
        <v>60</v>
      </c>
      <c r="AU80" s="471">
        <f>IF(BV80="","",BV80*VLOOKUP("Cnrs",IndexCalc[],3,FALSE))</f>
        <v>75</v>
      </c>
      <c r="AV80" s="471">
        <f>IF(BO80="","",BO80*VLOOKUP("HEC",IndexCalc[],3,FALSE))</f>
        <v>56.026643514633179</v>
      </c>
      <c r="AW80" s="471">
        <f>IF(BP80="","",BP80*VLOOKUP("Aeres",IndexCalc[],3,FALSE))</f>
        <v>100</v>
      </c>
      <c r="AX80" s="471">
        <f>IF(BQ80="","",BQ80*VLOOKUP("Abdc",IndexCalc[],3,FALSE))</f>
        <v>75</v>
      </c>
      <c r="AY80" s="480">
        <f>IF(BR80="","",BR80*VLOOKUP("Vhb",IndexCalc[],3,FALSE))</f>
        <v>68.273520469665527</v>
      </c>
      <c r="AZ80" s="481">
        <v>3.0000000000000001E-3</v>
      </c>
      <c r="BA80" s="473">
        <v>0.9</v>
      </c>
      <c r="BB80" s="466">
        <v>24</v>
      </c>
      <c r="BC80" s="481">
        <v>1.8879999999999999</v>
      </c>
      <c r="BD80" s="481">
        <v>1.367</v>
      </c>
      <c r="BE80" s="482">
        <v>1.016</v>
      </c>
      <c r="BF80" s="483"/>
      <c r="BG80" s="466" t="s">
        <v>127</v>
      </c>
      <c r="BH80" s="466" t="s">
        <v>127</v>
      </c>
      <c r="BI80" s="466"/>
      <c r="BJ80" s="484"/>
      <c r="BK80" s="483"/>
      <c r="BL80" s="466"/>
      <c r="BM80" s="466">
        <v>3</v>
      </c>
      <c r="BN80" s="466">
        <v>2</v>
      </c>
      <c r="BO80" s="537">
        <v>2.2410657405853271</v>
      </c>
      <c r="BP80" s="486">
        <v>3</v>
      </c>
      <c r="BQ80" s="487">
        <v>3</v>
      </c>
      <c r="BR80" s="488">
        <v>4.0964112281799316</v>
      </c>
      <c r="BS80" s="488">
        <v>3.0680229663848877</v>
      </c>
      <c r="BT80" s="258">
        <v>2.039769172668457</v>
      </c>
      <c r="BU80" s="488">
        <v>3</v>
      </c>
      <c r="BV80" s="489">
        <v>3</v>
      </c>
    </row>
    <row r="81" spans="1:74" x14ac:dyDescent="0.25">
      <c r="A81" s="462" t="s">
        <v>71</v>
      </c>
      <c r="B81" s="492" t="s">
        <v>293</v>
      </c>
      <c r="C81" s="501" t="s">
        <v>182</v>
      </c>
      <c r="D81" s="529" t="s">
        <v>363</v>
      </c>
      <c r="E81" s="466">
        <f t="shared" si="48"/>
        <v>80</v>
      </c>
      <c r="F81" s="467">
        <f t="shared" si="31"/>
        <v>10</v>
      </c>
      <c r="G81" s="468">
        <f t="shared" si="32"/>
        <v>23.850157792055349</v>
      </c>
      <c r="H81" s="469" t="b">
        <f t="shared" si="33"/>
        <v>0</v>
      </c>
      <c r="I81" s="470">
        <f t="shared" si="34"/>
        <v>10000</v>
      </c>
      <c r="J81" s="470">
        <f t="shared" si="35"/>
        <v>10000</v>
      </c>
      <c r="K81" s="470">
        <f t="shared" si="36"/>
        <v>10000</v>
      </c>
      <c r="L81" s="470">
        <f t="shared" si="37"/>
        <v>10000</v>
      </c>
      <c r="M81" s="470">
        <f t="shared" si="38"/>
        <v>10000</v>
      </c>
      <c r="N81" s="470">
        <f t="shared" si="39"/>
        <v>10000</v>
      </c>
      <c r="O81" s="471" t="b">
        <f t="shared" si="40"/>
        <v>0</v>
      </c>
      <c r="P81" s="467">
        <f t="shared" si="41"/>
        <v>2</v>
      </c>
      <c r="Q81" s="467">
        <f t="shared" si="42"/>
        <v>8</v>
      </c>
      <c r="R81" s="472">
        <f t="shared" si="43"/>
        <v>60.717557629123405</v>
      </c>
      <c r="S81" s="471">
        <f t="shared" si="44"/>
        <v>26.739459237332575</v>
      </c>
      <c r="T81" s="471">
        <f t="shared" si="45"/>
        <v>69.212082227071122</v>
      </c>
      <c r="U81" s="469">
        <f t="shared" si="46"/>
        <v>67.709665781656895</v>
      </c>
      <c r="V81" s="468" t="b">
        <f t="shared" si="49"/>
        <v>0</v>
      </c>
      <c r="W81" s="474">
        <f t="shared" si="47"/>
        <v>60.717557629123405</v>
      </c>
      <c r="X81" s="475">
        <f t="shared" si="50"/>
        <v>20</v>
      </c>
      <c r="Y81" s="475">
        <f t="shared" si="51"/>
        <v>12.857142857142859</v>
      </c>
      <c r="Z81" s="475">
        <f t="shared" si="52"/>
        <v>63.636363636363633</v>
      </c>
      <c r="AA81" s="475">
        <f t="shared" si="53"/>
        <v>31.791675045244322</v>
      </c>
      <c r="AB81" s="493">
        <f t="shared" si="54"/>
        <v>17.368558723515566</v>
      </c>
      <c r="AC81" s="494">
        <f t="shared" si="55"/>
        <v>36.110359751149581</v>
      </c>
      <c r="AD81" s="473">
        <f t="shared" si="56"/>
        <v>48.9</v>
      </c>
      <c r="AE81" s="473">
        <f t="shared" si="57"/>
        <v>29.099999999999998</v>
      </c>
      <c r="AF81" s="473">
        <f t="shared" si="58"/>
        <v>57.8</v>
      </c>
      <c r="AG81" s="473">
        <f t="shared" si="59"/>
        <v>47.3</v>
      </c>
      <c r="AH81" s="473">
        <f t="shared" si="60"/>
        <v>63.2</v>
      </c>
      <c r="AI81" s="473">
        <f t="shared" si="61"/>
        <v>60.199999999999996</v>
      </c>
      <c r="AJ81" s="478">
        <f>IF(VLOOKUP(TRUE,$V$2:$AY$206,COUNTA($V$1:AR$1),FALSE)="",AR81,IF(AR81="","",(AR81/VLOOKUP(TRUE,$V$2:$AY$206,COUNTA($V$1:AR$1),FALSE))*100))</f>
        <v>76.387351751327515</v>
      </c>
      <c r="AK81" s="473">
        <f>IF(VLOOKUP(TRUE,$V$2:$AY$206,COUNTA($V$1:AS$1),FALSE)="",AS81,IF(AS81="","",(AS81/VLOOKUP(TRUE,$V$2:$AY$206,COUNTA($V$1:AS$1),FALSE))*100))</f>
        <v>42.569345235824585</v>
      </c>
      <c r="AL81" s="473">
        <f>IF(VLOOKUP(TRUE,$V$2:$AY$206,COUNTA($V$1:AT$1),FALSE)="",AT81,IF(AT81="","",(AT81/VLOOKUP(TRUE,$V$2:$AY$206,COUNTA($V$1:AT$1),FALSE))*100))</f>
        <v>60</v>
      </c>
      <c r="AM81" s="473">
        <f>IF(VLOOKUP(TRUE,$V$2:$AY$206,COUNTA($V$1:AU$1),FALSE)="",AU81,IF(AU81="","",(AU81/VLOOKUP(TRUE,$V$2:$AY$206,COUNTA($V$1:AU$1),FALSE))*100))</f>
        <v>75</v>
      </c>
      <c r="AN81" s="473">
        <f>IF(VLOOKUP(TRUE,$V$2:$AY$206,COUNTA($V$1:AV$1),FALSE)="",AV81,IF(AV81="","",(AV81/VLOOKUP(TRUE,$V$2:$AY$206,COUNTA($V$1:AV$1),FALSE))*100))</f>
        <v>55.198585987091064</v>
      </c>
      <c r="AO81" s="473">
        <f>IF(VLOOKUP(TRUE,$V$2:$AY$206,COUNTA($V$1:AW$1),FALSE)="",AW81,IF(AW81="","",(AW81/VLOOKUP(TRUE,$V$2:$AY$206,COUNTA($V$1:AW$1),FALSE))*100))</f>
        <v>100</v>
      </c>
      <c r="AP81" s="473">
        <f>IF(VLOOKUP(TRUE,$V$2:$AY$206,COUNTA($V$1:AX$1),FALSE)="",AX81,IF(AX81="","",(AX81/VLOOKUP(TRUE,$V$2:$AY$206,COUNTA($V$1:AX$1),FALSE))*100))</f>
        <v>75</v>
      </c>
      <c r="AQ81" s="468">
        <f>IF(VLOOKUP(TRUE,$V$2:$AY$206,COUNTA($V$1:AY$1),FALSE)="",AY81,IF(AY81="","",(AY81/VLOOKUP(TRUE,$V$2:$AY$206,COUNTA($V$1:AY$1),FALSE))*100))</f>
        <v>69.541374842325851</v>
      </c>
      <c r="AR81" s="475">
        <f>IF(BS81="","",BS81*VLOOKUP("UQ",IndexCalc[],3,FALSE))</f>
        <v>76.387351751327515</v>
      </c>
      <c r="AS81" s="471">
        <f>IF(BT81="","",BT81*VLOOKUP("Fneg",IndexCalc[],3,FALSE))</f>
        <v>42.569345235824585</v>
      </c>
      <c r="AT81" s="471">
        <f>IF(BU81="","",BU81*VLOOKUP("ABS",IndexCalc[],3,FALSE))</f>
        <v>60</v>
      </c>
      <c r="AU81" s="471">
        <f>IF(BV81="","",BV81*VLOOKUP("Cnrs",IndexCalc[],3,FALSE))</f>
        <v>75</v>
      </c>
      <c r="AV81" s="471">
        <f>IF(BO81="","",BO81*VLOOKUP("HEC",IndexCalc[],3,FALSE))</f>
        <v>55.198585987091064</v>
      </c>
      <c r="AW81" s="471">
        <f>IF(BP81="","",BP81*VLOOKUP("Aeres",IndexCalc[],3,FALSE))</f>
        <v>100</v>
      </c>
      <c r="AX81" s="471">
        <f>IF(BQ81="","",BQ81*VLOOKUP("Abdc",IndexCalc[],3,FALSE))</f>
        <v>75</v>
      </c>
      <c r="AY81" s="480">
        <f>IF(BR81="","",BR81*VLOOKUP("Vhb",IndexCalc[],3,FALSE))</f>
        <v>69.541374842325851</v>
      </c>
      <c r="AZ81" s="481">
        <v>5.0000000000000001E-3</v>
      </c>
      <c r="BA81" s="473">
        <v>0.9</v>
      </c>
      <c r="BB81" s="466">
        <v>35</v>
      </c>
      <c r="BC81" s="481">
        <v>1.581</v>
      </c>
      <c r="BD81" s="481">
        <v>1.3280000000000001</v>
      </c>
      <c r="BE81" s="482">
        <v>1.335</v>
      </c>
      <c r="BF81" s="483"/>
      <c r="BG81" s="466" t="s">
        <v>127</v>
      </c>
      <c r="BH81" s="466" t="s">
        <v>127</v>
      </c>
      <c r="BI81" s="466"/>
      <c r="BJ81" s="484"/>
      <c r="BK81" s="483"/>
      <c r="BL81" s="466"/>
      <c r="BM81" s="466">
        <v>3</v>
      </c>
      <c r="BN81" s="466">
        <v>2</v>
      </c>
      <c r="BO81" s="537">
        <v>2.2079434394836426</v>
      </c>
      <c r="BP81" s="486">
        <v>3</v>
      </c>
      <c r="BQ81" s="487">
        <v>3</v>
      </c>
      <c r="BR81" s="488">
        <v>4.1724824905395508</v>
      </c>
      <c r="BS81" s="488">
        <v>3.0554940700531006</v>
      </c>
      <c r="BT81" s="258">
        <v>1.7027738094329834</v>
      </c>
      <c r="BU81" s="488">
        <v>3</v>
      </c>
      <c r="BV81" s="489">
        <v>3</v>
      </c>
    </row>
    <row r="82" spans="1:74" x14ac:dyDescent="0.25">
      <c r="A82" s="462" t="s">
        <v>890</v>
      </c>
      <c r="B82" s="492" t="str">
        <f>""</f>
        <v/>
      </c>
      <c r="C82" s="542" t="s">
        <v>242</v>
      </c>
      <c r="D82" s="529" t="s">
        <v>363</v>
      </c>
      <c r="E82" s="466">
        <f t="shared" si="48"/>
        <v>81</v>
      </c>
      <c r="F82" s="467">
        <f t="shared" si="31"/>
        <v>10</v>
      </c>
      <c r="G82" s="468">
        <f t="shared" si="32"/>
        <v>28.046483346211026</v>
      </c>
      <c r="H82" s="469" t="b">
        <f t="shared" si="33"/>
        <v>0</v>
      </c>
      <c r="I82" s="470">
        <f t="shared" si="34"/>
        <v>10000</v>
      </c>
      <c r="J82" s="470">
        <f t="shared" si="35"/>
        <v>10000</v>
      </c>
      <c r="K82" s="470">
        <f t="shared" si="36"/>
        <v>10000</v>
      </c>
      <c r="L82" s="470">
        <f t="shared" si="37"/>
        <v>10000</v>
      </c>
      <c r="M82" s="470">
        <f t="shared" si="38"/>
        <v>10000</v>
      </c>
      <c r="N82" s="470">
        <f t="shared" si="39"/>
        <v>10000</v>
      </c>
      <c r="O82" s="471" t="b">
        <f t="shared" si="40"/>
        <v>0</v>
      </c>
      <c r="P82" s="467">
        <f t="shared" si="41"/>
        <v>2</v>
      </c>
      <c r="Q82" s="467">
        <f t="shared" si="42"/>
        <v>8</v>
      </c>
      <c r="R82" s="472">
        <f t="shared" si="43"/>
        <v>60.693554919938848</v>
      </c>
      <c r="S82" s="471">
        <f t="shared" si="44"/>
        <v>21.436955938640253</v>
      </c>
      <c r="T82" s="471">
        <f t="shared" si="45"/>
        <v>70.507704665263489</v>
      </c>
      <c r="U82" s="469">
        <f t="shared" si="46"/>
        <v>65.906163732210786</v>
      </c>
      <c r="V82" s="468" t="b">
        <f t="shared" si="49"/>
        <v>0</v>
      </c>
      <c r="W82" s="474">
        <f t="shared" si="47"/>
        <v>60.693554919938848</v>
      </c>
      <c r="X82" s="475">
        <f t="shared" si="50"/>
        <v>16</v>
      </c>
      <c r="Y82" s="475">
        <f t="shared" si="51"/>
        <v>17.142857142857142</v>
      </c>
      <c r="Z82" s="475">
        <f t="shared" si="52"/>
        <v>49.090909090909093</v>
      </c>
      <c r="AA82" s="475">
        <f t="shared" si="53"/>
        <v>49.467122461290977</v>
      </c>
      <c r="AB82" s="493">
        <f t="shared" si="54"/>
        <v>13.850379283285378</v>
      </c>
      <c r="AC82" s="494">
        <f t="shared" si="55"/>
        <v>29.023532593995128</v>
      </c>
      <c r="AD82" s="473">
        <f t="shared" si="56"/>
        <v>34.300000000000004</v>
      </c>
      <c r="AE82" s="473">
        <f t="shared" si="57"/>
        <v>47.9</v>
      </c>
      <c r="AF82" s="473">
        <f t="shared" si="58"/>
        <v>37.799999999999997</v>
      </c>
      <c r="AG82" s="473">
        <f t="shared" si="59"/>
        <v>69.399999999999991</v>
      </c>
      <c r="AH82" s="473">
        <f t="shared" si="60"/>
        <v>51.4</v>
      </c>
      <c r="AI82" s="473">
        <f t="shared" si="61"/>
        <v>43.6</v>
      </c>
      <c r="AJ82" s="478">
        <f>IF(VLOOKUP(TRUE,$V$2:$AY$206,COUNTA($V$1:AR$1),FALSE)="",AR82,IF(AR82="","",(AR82/VLOOKUP(TRUE,$V$2:$AY$206,COUNTA($V$1:AR$1),FALSE))*100))</f>
        <v>79.231882095336914</v>
      </c>
      <c r="AK82" s="473">
        <f>IF(VLOOKUP(TRUE,$V$2:$AY$206,COUNTA($V$1:AS$1),FALSE)="",AS82,IF(AS82="","",(AS82/VLOOKUP(TRUE,$V$2:$AY$206,COUNTA($V$1:AS$1),FALSE))*100))</f>
        <v>25.970739126205444</v>
      </c>
      <c r="AL82" s="473">
        <f>IF(VLOOKUP(TRUE,$V$2:$AY$206,COUNTA($V$1:AT$1),FALSE)="",AT82,IF(AT82="","",(AT82/VLOOKUP(TRUE,$V$2:$AY$206,COUNTA($V$1:AT$1),FALSE))*100))</f>
        <v>60</v>
      </c>
      <c r="AM82" s="473">
        <f>IF(VLOOKUP(TRUE,$V$2:$AY$206,COUNTA($V$1:AU$1),FALSE)="",AU82,IF(AU82="","",(AU82/VLOOKUP(TRUE,$V$2:$AY$206,COUNTA($V$1:AU$1),FALSE))*100))</f>
        <v>75</v>
      </c>
      <c r="AN82" s="473">
        <f>IF(VLOOKUP(TRUE,$V$2:$AY$206,COUNTA($V$1:AV$1),FALSE)="",AV82,IF(AV82="","",(AV82/VLOOKUP(TRUE,$V$2:$AY$206,COUNTA($V$1:AV$1),FALSE))*100))</f>
        <v>75</v>
      </c>
      <c r="AO82" s="473">
        <f>IF(VLOOKUP(TRUE,$V$2:$AY$206,COUNTA($V$1:AW$1),FALSE)="",AW82,IF(AW82="","",(AW82/VLOOKUP(TRUE,$V$2:$AY$206,COUNTA($V$1:AW$1),FALSE))*100))</f>
        <v>100</v>
      </c>
      <c r="AP82" s="473">
        <f>IF(VLOOKUP(TRUE,$V$2:$AY$206,COUNTA($V$1:AX$1),FALSE)="",AX82,IF(AX82="","",(AX82/VLOOKUP(TRUE,$V$2:$AY$206,COUNTA($V$1:AX$1),FALSE))*100))</f>
        <v>75</v>
      </c>
      <c r="AQ82" s="468">
        <f>IF(VLOOKUP(TRUE,$V$2:$AY$206,COUNTA($V$1:AY$1),FALSE)="",AY82,IF(AY82="","",(AY82/VLOOKUP(TRUE,$V$2:$AY$206,COUNTA($V$1:AY$1),FALSE))*100))</f>
        <v>73.859016100565597</v>
      </c>
      <c r="AR82" s="475">
        <f>IF(BS82="","",BS82*VLOOKUP("UQ",IndexCalc[],3,FALSE))</f>
        <v>79.231882095336914</v>
      </c>
      <c r="AS82" s="471">
        <f>IF(BT82="","",BT82*VLOOKUP("Fneg",IndexCalc[],3,FALSE))</f>
        <v>25.970739126205444</v>
      </c>
      <c r="AT82" s="471">
        <f>IF(BU82="","",BU82*VLOOKUP("ABS",IndexCalc[],3,FALSE))</f>
        <v>60</v>
      </c>
      <c r="AU82" s="471">
        <f>IF(BV82="","",BV82*VLOOKUP("Cnrs",IndexCalc[],3,FALSE))</f>
        <v>75</v>
      </c>
      <c r="AV82" s="471">
        <f>IF(BO82="","",BO82*VLOOKUP("HEC",IndexCalc[],3,FALSE))</f>
        <v>75</v>
      </c>
      <c r="AW82" s="471">
        <f>IF(BP82="","",BP82*VLOOKUP("Aeres",IndexCalc[],3,FALSE))</f>
        <v>100</v>
      </c>
      <c r="AX82" s="471">
        <f>IF(BQ82="","",BQ82*VLOOKUP("Abdc",IndexCalc[],3,FALSE))</f>
        <v>75</v>
      </c>
      <c r="AY82" s="480">
        <f>IF(BR82="","",BR82*VLOOKUP("Vhb",IndexCalc[],3,FALSE))</f>
        <v>73.859016100565597</v>
      </c>
      <c r="AZ82" s="481">
        <v>4.0000000000000001E-3</v>
      </c>
      <c r="BA82" s="473">
        <v>1.2</v>
      </c>
      <c r="BB82" s="466">
        <v>27</v>
      </c>
      <c r="BC82" s="481">
        <v>2.46</v>
      </c>
      <c r="BD82" s="481">
        <v>1.0589999999999999</v>
      </c>
      <c r="BE82" s="482">
        <v>1.073</v>
      </c>
      <c r="BF82" s="483"/>
      <c r="BG82" s="466"/>
      <c r="BH82" s="466"/>
      <c r="BI82" s="466"/>
      <c r="BJ82" s="484"/>
      <c r="BK82" s="483"/>
      <c r="BL82" s="466"/>
      <c r="BM82" s="466"/>
      <c r="BN82" s="466"/>
      <c r="BO82" s="537">
        <v>3</v>
      </c>
      <c r="BP82" s="488">
        <v>3</v>
      </c>
      <c r="BQ82" s="488">
        <v>3</v>
      </c>
      <c r="BR82" s="488">
        <v>4.4315409660339355</v>
      </c>
      <c r="BS82" s="488">
        <v>3.1692752838134766</v>
      </c>
      <c r="BT82" s="488">
        <v>1.0388295650482178</v>
      </c>
      <c r="BU82" s="488">
        <v>3</v>
      </c>
      <c r="BV82" s="540">
        <v>3</v>
      </c>
    </row>
    <row r="83" spans="1:74" x14ac:dyDescent="0.25">
      <c r="A83" s="462" t="s">
        <v>896</v>
      </c>
      <c r="B83" s="492" t="s">
        <v>346</v>
      </c>
      <c r="C83" s="542" t="s">
        <v>234</v>
      </c>
      <c r="D83" s="529" t="s">
        <v>363</v>
      </c>
      <c r="E83" s="466">
        <f t="shared" si="48"/>
        <v>82</v>
      </c>
      <c r="F83" s="467">
        <f t="shared" si="31"/>
        <v>10</v>
      </c>
      <c r="G83" s="468">
        <f t="shared" si="32"/>
        <v>23.954662940955338</v>
      </c>
      <c r="H83" s="469" t="b">
        <f t="shared" si="33"/>
        <v>0</v>
      </c>
      <c r="I83" s="470">
        <f t="shared" si="34"/>
        <v>10000</v>
      </c>
      <c r="J83" s="470">
        <f t="shared" si="35"/>
        <v>10000</v>
      </c>
      <c r="K83" s="470">
        <f t="shared" si="36"/>
        <v>10000</v>
      </c>
      <c r="L83" s="470">
        <f t="shared" si="37"/>
        <v>10000</v>
      </c>
      <c r="M83" s="470">
        <f t="shared" si="38"/>
        <v>10000</v>
      </c>
      <c r="N83" s="470">
        <f t="shared" si="39"/>
        <v>10000</v>
      </c>
      <c r="O83" s="471" t="b">
        <f t="shared" si="40"/>
        <v>0</v>
      </c>
      <c r="P83" s="467">
        <f t="shared" si="41"/>
        <v>2</v>
      </c>
      <c r="Q83" s="467">
        <f t="shared" si="42"/>
        <v>8</v>
      </c>
      <c r="R83" s="472">
        <f t="shared" si="43"/>
        <v>60.564864694205099</v>
      </c>
      <c r="S83" s="471">
        <f t="shared" si="44"/>
        <v>25.316850638027834</v>
      </c>
      <c r="T83" s="471">
        <f t="shared" si="45"/>
        <v>69.376868208249405</v>
      </c>
      <c r="U83" s="469">
        <f t="shared" si="46"/>
        <v>67.111494566599532</v>
      </c>
      <c r="V83" s="468" t="b">
        <f t="shared" si="49"/>
        <v>0</v>
      </c>
      <c r="W83" s="474">
        <f t="shared" si="47"/>
        <v>60.564864694205099</v>
      </c>
      <c r="X83" s="475">
        <f t="shared" si="50"/>
        <v>32</v>
      </c>
      <c r="Y83" s="475">
        <f t="shared" si="51"/>
        <v>17.142857142857142</v>
      </c>
      <c r="Z83" s="475">
        <f t="shared" si="52"/>
        <v>67.272727272727266</v>
      </c>
      <c r="AA83" s="475">
        <f t="shared" si="53"/>
        <v>31.852000804343454</v>
      </c>
      <c r="AB83" s="493">
        <f t="shared" si="54"/>
        <v>14.739733193826837</v>
      </c>
      <c r="AC83" s="494">
        <f t="shared" si="55"/>
        <v>35.893968082228831</v>
      </c>
      <c r="AD83" s="473">
        <f t="shared" si="56"/>
        <v>57.199999999999996</v>
      </c>
      <c r="AE83" s="473">
        <f t="shared" si="57"/>
        <v>47.9</v>
      </c>
      <c r="AF83" s="473">
        <f t="shared" si="58"/>
        <v>61</v>
      </c>
      <c r="AG83" s="473">
        <f t="shared" si="59"/>
        <v>48.4</v>
      </c>
      <c r="AH83" s="473">
        <f t="shared" si="60"/>
        <v>56.3</v>
      </c>
      <c r="AI83" s="473">
        <f t="shared" si="61"/>
        <v>59.8</v>
      </c>
      <c r="AJ83" s="478">
        <f>IF(VLOOKUP(TRUE,$V$2:$AY$206,COUNTA($V$1:AR$1),FALSE)="",AR83,IF(AR83="","",(AR83/VLOOKUP(TRUE,$V$2:$AY$206,COUNTA($V$1:AR$1),FALSE))*100))</f>
        <v>75</v>
      </c>
      <c r="AK83" s="473">
        <f>IF(VLOOKUP(TRUE,$V$2:$AY$206,COUNTA($V$1:AS$1),FALSE)="",AS83,IF(AS83="","",(AS83/VLOOKUP(TRUE,$V$2:$AY$206,COUNTA($V$1:AS$1),FALSE))*100))</f>
        <v>45.351690053939819</v>
      </c>
      <c r="AL83" s="473">
        <f>IF(VLOOKUP(TRUE,$V$2:$AY$206,COUNTA($V$1:AT$1),FALSE)="",AT83,IF(AT83="","",(AT83/VLOOKUP(TRUE,$V$2:$AY$206,COUNTA($V$1:AT$1),FALSE))*100))</f>
        <v>60</v>
      </c>
      <c r="AM83" s="473">
        <f>IF(VLOOKUP(TRUE,$V$2:$AY$206,COUNTA($V$1:AU$1),FALSE)="",AU83,IF(AU83="","",(AU83/VLOOKUP(TRUE,$V$2:$AY$206,COUNTA($V$1:AU$1),FALSE))*100))</f>
        <v>75</v>
      </c>
      <c r="AN83" s="473">
        <f>IF(VLOOKUP(TRUE,$V$2:$AY$206,COUNTA($V$1:AV$1),FALSE)="",AV83,IF(AV83="","",(AV83/VLOOKUP(TRUE,$V$2:$AY$206,COUNTA($V$1:AV$1),FALSE))*100))</f>
        <v>57.996588945388794</v>
      </c>
      <c r="AO83" s="473">
        <f>IF(VLOOKUP(TRUE,$V$2:$AY$206,COUNTA($V$1:AW$1),FALSE)="",AW83,IF(AW83="","",(AW83/VLOOKUP(TRUE,$V$2:$AY$206,COUNTA($V$1:AW$1),FALSE))*100))</f>
        <v>100</v>
      </c>
      <c r="AP83" s="473">
        <f>IF(VLOOKUP(TRUE,$V$2:$AY$206,COUNTA($V$1:AX$1),FALSE)="",AX83,IF(AX83="","",(AX83/VLOOKUP(TRUE,$V$2:$AY$206,COUNTA($V$1:AX$1),FALSE))*100))</f>
        <v>75</v>
      </c>
      <c r="AQ83" s="468">
        <f>IF(VLOOKUP(TRUE,$V$2:$AY$206,COUNTA($V$1:AY$1),FALSE)="",AY83,IF(AY83="","",(AY83/VLOOKUP(TRUE,$V$2:$AY$206,COUNTA($V$1:AY$1),FALSE))*100))</f>
        <v>66.666666666666671</v>
      </c>
      <c r="AR83" s="475">
        <f>IF(BS83="","",BS83*VLOOKUP("UQ",IndexCalc[],3,FALSE))</f>
        <v>75</v>
      </c>
      <c r="AS83" s="471">
        <f>IF(BT83="","",BT83*VLOOKUP("Fneg",IndexCalc[],3,FALSE))</f>
        <v>45.351690053939819</v>
      </c>
      <c r="AT83" s="471">
        <f>IF(BU83="","",BU83*VLOOKUP("ABS",IndexCalc[],3,FALSE))</f>
        <v>60</v>
      </c>
      <c r="AU83" s="471">
        <f>IF(BV83="","",BV83*VLOOKUP("Cnrs",IndexCalc[],3,FALSE))</f>
        <v>75</v>
      </c>
      <c r="AV83" s="471">
        <f>IF(BO83="","",BO83*VLOOKUP("HEC",IndexCalc[],3,FALSE))</f>
        <v>57.996588945388794</v>
      </c>
      <c r="AW83" s="471">
        <f>IF(BP83="","",BP83*VLOOKUP("Aeres",IndexCalc[],3,FALSE))</f>
        <v>100</v>
      </c>
      <c r="AX83" s="471">
        <f>IF(BQ83="","",BQ83*VLOOKUP("Abdc",IndexCalc[],3,FALSE))</f>
        <v>75</v>
      </c>
      <c r="AY83" s="480">
        <f>IF(BR83="","",BR83*VLOOKUP("Vhb",IndexCalc[],3,FALSE))</f>
        <v>66.666666666666671</v>
      </c>
      <c r="AZ83" s="481">
        <v>8.0000000000000002E-3</v>
      </c>
      <c r="BA83" s="473">
        <v>1.2</v>
      </c>
      <c r="BB83" s="466">
        <v>37</v>
      </c>
      <c r="BC83" s="481">
        <v>1.5840000000000001</v>
      </c>
      <c r="BD83" s="481">
        <v>1.127</v>
      </c>
      <c r="BE83" s="482">
        <v>1.327</v>
      </c>
      <c r="BF83" s="483"/>
      <c r="BG83" s="466" t="s">
        <v>127</v>
      </c>
      <c r="BH83" s="466" t="s">
        <v>127</v>
      </c>
      <c r="BI83" s="466" t="s">
        <v>133</v>
      </c>
      <c r="BJ83" s="484"/>
      <c r="BK83" s="483">
        <v>2</v>
      </c>
      <c r="BL83" s="466"/>
      <c r="BM83" s="466">
        <v>3</v>
      </c>
      <c r="BN83" s="466">
        <v>2</v>
      </c>
      <c r="BO83" s="537">
        <v>2.3198635578155518</v>
      </c>
      <c r="BP83" s="486">
        <v>3</v>
      </c>
      <c r="BQ83" s="487">
        <v>3</v>
      </c>
      <c r="BR83" s="486">
        <v>4</v>
      </c>
      <c r="BS83" s="486">
        <v>3</v>
      </c>
      <c r="BT83" s="258">
        <v>1.8140676021575928</v>
      </c>
      <c r="BU83" s="488">
        <v>3</v>
      </c>
      <c r="BV83" s="489">
        <v>3</v>
      </c>
    </row>
    <row r="84" spans="1:74" x14ac:dyDescent="0.25">
      <c r="A84" s="462" t="s">
        <v>893</v>
      </c>
      <c r="B84" s="492" t="s">
        <v>349</v>
      </c>
      <c r="C84" s="542" t="s">
        <v>238</v>
      </c>
      <c r="D84" s="529" t="s">
        <v>363</v>
      </c>
      <c r="E84" s="466">
        <f t="shared" si="48"/>
        <v>83</v>
      </c>
      <c r="F84" s="467">
        <f t="shared" si="31"/>
        <v>10</v>
      </c>
      <c r="G84" s="468">
        <f t="shared" si="32"/>
        <v>24.187822387938557</v>
      </c>
      <c r="H84" s="469" t="b">
        <f t="shared" si="33"/>
        <v>0</v>
      </c>
      <c r="I84" s="470">
        <f t="shared" si="34"/>
        <v>10000</v>
      </c>
      <c r="J84" s="470">
        <f t="shared" si="35"/>
        <v>10000</v>
      </c>
      <c r="K84" s="470">
        <f t="shared" si="36"/>
        <v>10000</v>
      </c>
      <c r="L84" s="470">
        <f t="shared" si="37"/>
        <v>10000</v>
      </c>
      <c r="M84" s="470">
        <f t="shared" si="38"/>
        <v>10000</v>
      </c>
      <c r="N84" s="470">
        <f t="shared" si="39"/>
        <v>10000</v>
      </c>
      <c r="O84" s="471" t="b">
        <f t="shared" si="40"/>
        <v>0</v>
      </c>
      <c r="P84" s="467">
        <f t="shared" si="41"/>
        <v>2</v>
      </c>
      <c r="Q84" s="467">
        <f t="shared" si="42"/>
        <v>8</v>
      </c>
      <c r="R84" s="472">
        <f t="shared" si="43"/>
        <v>60.403738477235642</v>
      </c>
      <c r="S84" s="471">
        <f t="shared" si="44"/>
        <v>28.394348911472218</v>
      </c>
      <c r="T84" s="471">
        <f t="shared" si="45"/>
        <v>68.406085868676499</v>
      </c>
      <c r="U84" s="469">
        <f t="shared" si="46"/>
        <v>67.704868694941197</v>
      </c>
      <c r="V84" s="468" t="b">
        <f t="shared" si="49"/>
        <v>0</v>
      </c>
      <c r="W84" s="474">
        <f t="shared" si="47"/>
        <v>60.403738477235642</v>
      </c>
      <c r="X84" s="475">
        <f t="shared" si="50"/>
        <v>12</v>
      </c>
      <c r="Y84" s="475">
        <f t="shared" si="51"/>
        <v>14.285714285714285</v>
      </c>
      <c r="Z84" s="475">
        <f t="shared" si="52"/>
        <v>41.818181818181813</v>
      </c>
      <c r="AA84" s="475">
        <f t="shared" si="53"/>
        <v>25.859642067162682</v>
      </c>
      <c r="AB84" s="493">
        <f t="shared" si="54"/>
        <v>17.080826575987444</v>
      </c>
      <c r="AC84" s="494">
        <f t="shared" si="55"/>
        <v>39.707871246956991</v>
      </c>
      <c r="AD84" s="473">
        <f t="shared" si="56"/>
        <v>19.7</v>
      </c>
      <c r="AE84" s="473">
        <f t="shared" si="57"/>
        <v>34.300000000000004</v>
      </c>
      <c r="AF84" s="473">
        <f t="shared" si="58"/>
        <v>22.1</v>
      </c>
      <c r="AG84" s="473">
        <f t="shared" si="59"/>
        <v>30.5</v>
      </c>
      <c r="AH84" s="473">
        <f t="shared" si="60"/>
        <v>62.7</v>
      </c>
      <c r="AI84" s="473">
        <f t="shared" si="61"/>
        <v>67.100000000000009</v>
      </c>
      <c r="AJ84" s="478">
        <f>IF(VLOOKUP(TRUE,$V$2:$AY$206,COUNTA($V$1:AR$1),FALSE)="",AR84,IF(AR84="","",(AR84/VLOOKUP(TRUE,$V$2:$AY$206,COUNTA($V$1:AR$1),FALSE))*100))</f>
        <v>76.209038496017456</v>
      </c>
      <c r="AK84" s="473">
        <f>IF(VLOOKUP(TRUE,$V$2:$AY$206,COUNTA($V$1:AS$1),FALSE)="",AS84,IF(AS84="","",(AS84/VLOOKUP(TRUE,$V$2:$AY$206,COUNTA($V$1:AS$1),FALSE))*100))</f>
        <v>36.096769571304321</v>
      </c>
      <c r="AL84" s="473">
        <f>IF(VLOOKUP(TRUE,$V$2:$AY$206,COUNTA($V$1:AT$1),FALSE)="",AT84,IF(AT84="","",(AT84/VLOOKUP(TRUE,$V$2:$AY$206,COUNTA($V$1:AT$1),FALSE))*100))</f>
        <v>60</v>
      </c>
      <c r="AM84" s="473">
        <f>IF(VLOOKUP(TRUE,$V$2:$AY$206,COUNTA($V$1:AU$1),FALSE)="",AU84,IF(AU84="","",(AU84/VLOOKUP(TRUE,$V$2:$AY$206,COUNTA($V$1:AU$1),FALSE))*100))</f>
        <v>75</v>
      </c>
      <c r="AN84" s="473">
        <f>IF(VLOOKUP(TRUE,$V$2:$AY$206,COUNTA($V$1:AV$1),FALSE)="",AV84,IF(AV84="","",(AV84/VLOOKUP(TRUE,$V$2:$AY$206,COUNTA($V$1:AV$1),FALSE))*100))</f>
        <v>54.824626445770264</v>
      </c>
      <c r="AO84" s="473">
        <f>IF(VLOOKUP(TRUE,$V$2:$AY$206,COUNTA($V$1:AW$1),FALSE)="",AW84,IF(AW84="","",(AW84/VLOOKUP(TRUE,$V$2:$AY$206,COUNTA($V$1:AW$1),FALSE))*100))</f>
        <v>100</v>
      </c>
      <c r="AP84" s="473">
        <f>IF(VLOOKUP(TRUE,$V$2:$AY$206,COUNTA($V$1:AX$1),FALSE)="",AX84,IF(AX84="","",(AX84/VLOOKUP(TRUE,$V$2:$AY$206,COUNTA($V$1:AX$1),FALSE))*100))</f>
        <v>75</v>
      </c>
      <c r="AQ84" s="468">
        <f>IF(VLOOKUP(TRUE,$V$2:$AY$206,COUNTA($V$1:AY$1),FALSE)="",AY84,IF(AY84="","",(AY84/VLOOKUP(TRUE,$V$2:$AY$206,COUNTA($V$1:AY$1),FALSE))*100))</f>
        <v>70.118252436319992</v>
      </c>
      <c r="AR84" s="475">
        <f>IF(BS84="","",BS84*VLOOKUP("UQ",IndexCalc[],3,FALSE))</f>
        <v>76.209038496017456</v>
      </c>
      <c r="AS84" s="471">
        <f>IF(BT84="","",BT84*VLOOKUP("Fneg",IndexCalc[],3,FALSE))</f>
        <v>36.096769571304321</v>
      </c>
      <c r="AT84" s="471">
        <f>IF(BU84="","",BU84*VLOOKUP("ABS",IndexCalc[],3,FALSE))</f>
        <v>60</v>
      </c>
      <c r="AU84" s="471">
        <f>IF(BV84="","",BV84*VLOOKUP("Cnrs",IndexCalc[],3,FALSE))</f>
        <v>75</v>
      </c>
      <c r="AV84" s="471">
        <f>IF(BO84="","",BO84*VLOOKUP("HEC",IndexCalc[],3,FALSE))</f>
        <v>54.824626445770264</v>
      </c>
      <c r="AW84" s="471">
        <f>IF(BP84="","",BP84*VLOOKUP("Aeres",IndexCalc[],3,FALSE))</f>
        <v>100</v>
      </c>
      <c r="AX84" s="471">
        <f>IF(BQ84="","",BQ84*VLOOKUP("Abdc",IndexCalc[],3,FALSE))</f>
        <v>75</v>
      </c>
      <c r="AY84" s="480">
        <f>IF(BR84="","",BR84*VLOOKUP("Vhb",IndexCalc[],3,FALSE))</f>
        <v>70.118252436319992</v>
      </c>
      <c r="AZ84" s="481">
        <v>3.0000000000000001E-3</v>
      </c>
      <c r="BA84" s="473">
        <v>1</v>
      </c>
      <c r="BB84" s="466">
        <v>23</v>
      </c>
      <c r="BC84" s="481">
        <v>1.286</v>
      </c>
      <c r="BD84" s="481">
        <v>1.306</v>
      </c>
      <c r="BE84" s="482">
        <v>1.468</v>
      </c>
      <c r="BF84" s="483"/>
      <c r="BG84" s="466" t="s">
        <v>127</v>
      </c>
      <c r="BH84" s="466" t="s">
        <v>127</v>
      </c>
      <c r="BI84" s="466"/>
      <c r="BJ84" s="484"/>
      <c r="BK84" s="483"/>
      <c r="BL84" s="466"/>
      <c r="BM84" s="466">
        <v>3</v>
      </c>
      <c r="BN84" s="466">
        <v>2</v>
      </c>
      <c r="BO84" s="537">
        <v>2.1929850578308105</v>
      </c>
      <c r="BP84" s="486">
        <v>3</v>
      </c>
      <c r="BQ84" s="487">
        <v>3</v>
      </c>
      <c r="BR84" s="258">
        <v>4.2070951461791992</v>
      </c>
      <c r="BS84" s="488">
        <v>3.0483615398406982</v>
      </c>
      <c r="BT84" s="258">
        <v>1.4438707828521729</v>
      </c>
      <c r="BU84" s="488">
        <v>3</v>
      </c>
      <c r="BV84" s="489">
        <v>3</v>
      </c>
    </row>
    <row r="85" spans="1:74" x14ac:dyDescent="0.25">
      <c r="A85" s="502" t="s">
        <v>79</v>
      </c>
      <c r="B85" s="503" t="s">
        <v>303</v>
      </c>
      <c r="C85" s="501" t="s">
        <v>190</v>
      </c>
      <c r="D85" s="529" t="s">
        <v>363</v>
      </c>
      <c r="E85" s="505">
        <f t="shared" si="48"/>
        <v>84</v>
      </c>
      <c r="F85" s="506">
        <f t="shared" si="31"/>
        <v>10</v>
      </c>
      <c r="G85" s="468">
        <f t="shared" si="32"/>
        <v>26.065417780469694</v>
      </c>
      <c r="H85" s="508" t="b">
        <f t="shared" si="33"/>
        <v>0</v>
      </c>
      <c r="I85" s="470">
        <f t="shared" si="34"/>
        <v>10000</v>
      </c>
      <c r="J85" s="470">
        <f t="shared" si="35"/>
        <v>10000</v>
      </c>
      <c r="K85" s="470">
        <f t="shared" si="36"/>
        <v>10000</v>
      </c>
      <c r="L85" s="470">
        <f t="shared" si="37"/>
        <v>10000</v>
      </c>
      <c r="M85" s="470">
        <f t="shared" si="38"/>
        <v>10000</v>
      </c>
      <c r="N85" s="470">
        <f t="shared" si="39"/>
        <v>10000</v>
      </c>
      <c r="O85" s="509" t="b">
        <f t="shared" si="40"/>
        <v>0</v>
      </c>
      <c r="P85" s="506">
        <f t="shared" si="41"/>
        <v>2</v>
      </c>
      <c r="Q85" s="506">
        <f t="shared" si="42"/>
        <v>8</v>
      </c>
      <c r="R85" s="510">
        <f t="shared" si="43"/>
        <v>60.220968199381367</v>
      </c>
      <c r="S85" s="509">
        <f t="shared" si="44"/>
        <v>33.55057345136575</v>
      </c>
      <c r="T85" s="509">
        <f t="shared" si="45"/>
        <v>66.888566886385277</v>
      </c>
      <c r="U85" s="508">
        <f t="shared" si="46"/>
        <v>66.590853509108214</v>
      </c>
      <c r="V85" s="507" t="b">
        <f t="shared" si="49"/>
        <v>0</v>
      </c>
      <c r="W85" s="512">
        <f t="shared" si="47"/>
        <v>60.220968199381367</v>
      </c>
      <c r="X85" s="513">
        <f t="shared" si="50"/>
        <v>16</v>
      </c>
      <c r="Y85" s="513">
        <f t="shared" si="51"/>
        <v>11.428571428571429</v>
      </c>
      <c r="Z85" s="513">
        <f t="shared" si="52"/>
        <v>65.454545454545453</v>
      </c>
      <c r="AA85" s="513">
        <f t="shared" si="53"/>
        <v>29.881359340438369</v>
      </c>
      <c r="AB85" s="514">
        <f t="shared" si="54"/>
        <v>12.516348417473189</v>
      </c>
      <c r="AC85" s="515">
        <f t="shared" si="55"/>
        <v>54.584798485258311</v>
      </c>
      <c r="AD85" s="511">
        <f t="shared" si="56"/>
        <v>34.300000000000004</v>
      </c>
      <c r="AE85" s="511">
        <f t="shared" si="57"/>
        <v>26</v>
      </c>
      <c r="AF85" s="511">
        <f t="shared" si="58"/>
        <v>58.9</v>
      </c>
      <c r="AG85" s="511">
        <f t="shared" si="59"/>
        <v>42.1</v>
      </c>
      <c r="AH85" s="511">
        <f t="shared" si="60"/>
        <v>48.5</v>
      </c>
      <c r="AI85" s="511">
        <f t="shared" si="61"/>
        <v>82.3</v>
      </c>
      <c r="AJ85" s="516">
        <f>IF(VLOOKUP(TRUE,$V$2:$AY$206,COUNTA($V$1:AR$1),FALSE)="",AR85,IF(AR85="","",(AR85/VLOOKUP(TRUE,$V$2:$AY$206,COUNTA($V$1:AR$1),FALSE))*100))</f>
        <v>76.265984773635864</v>
      </c>
      <c r="AK85" s="511">
        <f>IF(VLOOKUP(TRUE,$V$2:$AY$206,COUNTA($V$1:AS$1),FALSE)="",AS85,IF(AS85="","",(AS85/VLOOKUP(TRUE,$V$2:$AY$206,COUNTA($V$1:AS$1),FALSE))*100))</f>
        <v>25.000795722007751</v>
      </c>
      <c r="AL85" s="511">
        <f>IF(VLOOKUP(TRUE,$V$2:$AY$206,COUNTA($V$1:AT$1),FALSE)="",AT85,IF(AT85="","",(AT85/VLOOKUP(TRUE,$V$2:$AY$206,COUNTA($V$1:AT$1),FALSE))*100))</f>
        <v>60</v>
      </c>
      <c r="AM85" s="511">
        <f>IF(VLOOKUP(TRUE,$V$2:$AY$206,COUNTA($V$1:AU$1),FALSE)="",AU85,IF(AU85="","",(AU85/VLOOKUP(TRUE,$V$2:$AY$206,COUNTA($V$1:AU$1),FALSE))*100))</f>
        <v>75</v>
      </c>
      <c r="AN85" s="511">
        <f>IF(VLOOKUP(TRUE,$V$2:$AY$206,COUNTA($V$1:AV$1),FALSE)="",AV85,IF(AV85="","",(AV85/VLOOKUP(TRUE,$V$2:$AY$206,COUNTA($V$1:AV$1),FALSE))*100))</f>
        <v>50</v>
      </c>
      <c r="AO85" s="511">
        <f>IF(VLOOKUP(TRUE,$V$2:$AY$206,COUNTA($V$1:AW$1),FALSE)="",AW85,IF(AW85="","",(AW85/VLOOKUP(TRUE,$V$2:$AY$206,COUNTA($V$1:AW$1),FALSE))*100))</f>
        <v>100</v>
      </c>
      <c r="AP85" s="511">
        <f>IF(VLOOKUP(TRUE,$V$2:$AY$206,COUNTA($V$1:AX$1),FALSE)="",AX85,IF(AX85="","",(AX85/VLOOKUP(TRUE,$V$2:$AY$206,COUNTA($V$1:AX$1),FALSE))*100))</f>
        <v>75</v>
      </c>
      <c r="AQ85" s="507">
        <f>IF(VLOOKUP(TRUE,$V$2:$AY$206,COUNTA($V$1:AY$1),FALSE)="",AY85,IF(AY85="","",(AY85/VLOOKUP(TRUE,$V$2:$AY$206,COUNTA($V$1:AY$1),FALSE))*100))</f>
        <v>73.841754595438644</v>
      </c>
      <c r="AR85" s="513">
        <f>IF(BS85="","",BS85*VLOOKUP("UQ",IndexCalc[],3,FALSE))</f>
        <v>76.265984773635864</v>
      </c>
      <c r="AS85" s="509">
        <f>IF(BT85="","",BT85*VLOOKUP("Fneg",IndexCalc[],3,FALSE))</f>
        <v>25.000795722007751</v>
      </c>
      <c r="AT85" s="509">
        <f>IF(BU85="","",BU85*VLOOKUP("ABS",IndexCalc[],3,FALSE))</f>
        <v>60</v>
      </c>
      <c r="AU85" s="509">
        <f>IF(BV85="","",BV85*VLOOKUP("Cnrs",IndexCalc[],3,FALSE))</f>
        <v>75</v>
      </c>
      <c r="AV85" s="509">
        <f>IF(BO85="","",BO85*VLOOKUP("HEC",IndexCalc[],3,FALSE))</f>
        <v>50</v>
      </c>
      <c r="AW85" s="509">
        <f>IF(BP85="","",BP85*VLOOKUP("Aeres",IndexCalc[],3,FALSE))</f>
        <v>100</v>
      </c>
      <c r="AX85" s="509">
        <f>IF(BQ85="","",BQ85*VLOOKUP("Abdc",IndexCalc[],3,FALSE))</f>
        <v>75</v>
      </c>
      <c r="AY85" s="517">
        <f>IF(BR85="","",BR85*VLOOKUP("Vhb",IndexCalc[],3,FALSE))</f>
        <v>73.841754595438644</v>
      </c>
      <c r="AZ85" s="518">
        <v>4.0000000000000001E-3</v>
      </c>
      <c r="BA85" s="511">
        <v>0.8</v>
      </c>
      <c r="BB85" s="505">
        <v>36</v>
      </c>
      <c r="BC85" s="518">
        <v>1.486</v>
      </c>
      <c r="BD85" s="518">
        <v>0.95699999999999996</v>
      </c>
      <c r="BE85" s="745">
        <v>2.0179999999999998</v>
      </c>
      <c r="BF85" s="520" t="s">
        <v>133</v>
      </c>
      <c r="BG85" s="505" t="s">
        <v>127</v>
      </c>
      <c r="BH85" s="505" t="s">
        <v>127</v>
      </c>
      <c r="BI85" s="505"/>
      <c r="BJ85" s="521"/>
      <c r="BK85" s="520"/>
      <c r="BL85" s="505"/>
      <c r="BM85" s="505">
        <v>3</v>
      </c>
      <c r="BN85" s="505">
        <v>2</v>
      </c>
      <c r="BO85" s="522">
        <v>2</v>
      </c>
      <c r="BP85" s="523">
        <v>3</v>
      </c>
      <c r="BQ85" s="524">
        <v>3</v>
      </c>
      <c r="BR85" s="525">
        <v>4.4305052757263184</v>
      </c>
      <c r="BS85" s="525">
        <v>3.0506393909454346</v>
      </c>
      <c r="BT85" s="523">
        <v>1.0000318288803101</v>
      </c>
      <c r="BU85" s="525">
        <v>3</v>
      </c>
      <c r="BV85" s="526">
        <v>3</v>
      </c>
    </row>
    <row r="86" spans="1:74" x14ac:dyDescent="0.25">
      <c r="A86" s="547" t="s">
        <v>95</v>
      </c>
      <c r="B86" s="463" t="s">
        <v>321</v>
      </c>
      <c r="C86" s="599" t="s">
        <v>208</v>
      </c>
      <c r="D86" s="544" t="s">
        <v>363</v>
      </c>
      <c r="E86" s="466">
        <f t="shared" si="48"/>
        <v>85</v>
      </c>
      <c r="F86" s="467">
        <f t="shared" si="31"/>
        <v>10</v>
      </c>
      <c r="G86" s="551">
        <f t="shared" si="32"/>
        <v>24.720808711126388</v>
      </c>
      <c r="H86" s="469" t="b">
        <f t="shared" si="33"/>
        <v>0</v>
      </c>
      <c r="I86" s="470">
        <f t="shared" si="34"/>
        <v>10000</v>
      </c>
      <c r="J86" s="470">
        <f t="shared" si="35"/>
        <v>10000</v>
      </c>
      <c r="K86" s="470">
        <f t="shared" si="36"/>
        <v>10000</v>
      </c>
      <c r="L86" s="470">
        <f t="shared" si="37"/>
        <v>10000</v>
      </c>
      <c r="M86" s="470">
        <f t="shared" si="38"/>
        <v>10000</v>
      </c>
      <c r="N86" s="470">
        <f t="shared" si="39"/>
        <v>10000</v>
      </c>
      <c r="O86" s="471" t="b">
        <f t="shared" si="40"/>
        <v>0</v>
      </c>
      <c r="P86" s="467">
        <f t="shared" si="41"/>
        <v>2</v>
      </c>
      <c r="Q86" s="467">
        <f t="shared" si="42"/>
        <v>8</v>
      </c>
      <c r="R86" s="472">
        <f t="shared" si="43"/>
        <v>60.038226450204505</v>
      </c>
      <c r="S86" s="471">
        <f t="shared" si="44"/>
        <v>29.260062400100864</v>
      </c>
      <c r="T86" s="471">
        <f t="shared" si="45"/>
        <v>67.732767462730408</v>
      </c>
      <c r="U86" s="469">
        <f t="shared" si="46"/>
        <v>67.556213970184331</v>
      </c>
      <c r="V86" s="468" t="b">
        <f t="shared" si="49"/>
        <v>0</v>
      </c>
      <c r="W86" s="474">
        <f t="shared" si="47"/>
        <v>60.038226450204505</v>
      </c>
      <c r="X86" s="475">
        <f t="shared" si="50"/>
        <v>12</v>
      </c>
      <c r="Y86" s="475">
        <f t="shared" si="51"/>
        <v>20</v>
      </c>
      <c r="Z86" s="475">
        <f t="shared" si="52"/>
        <v>43.636363636363633</v>
      </c>
      <c r="AA86" s="475">
        <f t="shared" si="53"/>
        <v>44.339432937864473</v>
      </c>
      <c r="AB86" s="493">
        <f t="shared" si="54"/>
        <v>16.675385822652366</v>
      </c>
      <c r="AC86" s="494">
        <f t="shared" si="55"/>
        <v>41.844738977549362</v>
      </c>
      <c r="AD86" s="549">
        <f t="shared" si="56"/>
        <v>19.7</v>
      </c>
      <c r="AE86" s="549">
        <f t="shared" si="57"/>
        <v>59.3</v>
      </c>
      <c r="AF86" s="549">
        <f t="shared" si="58"/>
        <v>27.3</v>
      </c>
      <c r="AG86" s="549">
        <f t="shared" si="59"/>
        <v>66.3</v>
      </c>
      <c r="AH86" s="549">
        <f t="shared" si="60"/>
        <v>62.2</v>
      </c>
      <c r="AI86" s="549">
        <f t="shared" si="61"/>
        <v>71.5</v>
      </c>
      <c r="AJ86" s="550">
        <f>IF(VLOOKUP(TRUE,$V$2:$AY$206,COUNTA($V$1:AR$1),FALSE)="",AR86,IF(AR86="","",(AR86/VLOOKUP(TRUE,$V$2:$AY$206,COUNTA($V$1:AR$1),FALSE))*100))</f>
        <v>75.953090190887451</v>
      </c>
      <c r="AK86" s="549">
        <f>IF(VLOOKUP(TRUE,$V$2:$AY$206,COUNTA($V$1:AS$1),FALSE)="",AS86,IF(AS86="","",(AS86/VLOOKUP(TRUE,$V$2:$AY$206,COUNTA($V$1:AS$1),FALSE))*100))</f>
        <v>30.878967046737671</v>
      </c>
      <c r="AL86" s="549">
        <f>IF(VLOOKUP(TRUE,$V$2:$AY$206,COUNTA($V$1:AT$1),FALSE)="",AT86,IF(AT86="","",(AT86/VLOOKUP(TRUE,$V$2:$AY$206,COUNTA($V$1:AT$1),FALSE))*100))</f>
        <v>60</v>
      </c>
      <c r="AM86" s="549">
        <f>IF(VLOOKUP(TRUE,$V$2:$AY$206,COUNTA($V$1:AU$1),FALSE)="",AU86,IF(AU86="","",(AU86/VLOOKUP(TRUE,$V$2:$AY$206,COUNTA($V$1:AU$1),FALSE))*100))</f>
        <v>75</v>
      </c>
      <c r="AN86" s="549">
        <f>IF(VLOOKUP(TRUE,$V$2:$AY$206,COUNTA($V$1:AV$1),FALSE)="",AV86,IF(AV86="","",(AV86/VLOOKUP(TRUE,$V$2:$AY$206,COUNTA($V$1:AV$1),FALSE))*100))</f>
        <v>54.506987333297729</v>
      </c>
      <c r="AO86" s="549">
        <f>IF(VLOOKUP(TRUE,$V$2:$AY$206,COUNTA($V$1:AW$1),FALSE)="",AW86,IF(AW86="","",(AW86/VLOOKUP(TRUE,$V$2:$AY$206,COUNTA($V$1:AW$1),FALSE))*100))</f>
        <v>100</v>
      </c>
      <c r="AP86" s="549">
        <f>IF(VLOOKUP(TRUE,$V$2:$AY$206,COUNTA($V$1:AX$1),FALSE)="",AX86,IF(AX86="","",(AX86/VLOOKUP(TRUE,$V$2:$AY$206,COUNTA($V$1:AX$1),FALSE))*100))</f>
        <v>75</v>
      </c>
      <c r="AQ86" s="551">
        <f>IF(VLOOKUP(TRUE,$V$2:$AY$206,COUNTA($V$1:AY$1),FALSE)="",AY86,IF(AY86="","",(AY86/VLOOKUP(TRUE,$V$2:$AY$206,COUNTA($V$1:AY$1),FALSE))*100))</f>
        <v>70.52309513092041</v>
      </c>
      <c r="AR86" s="475">
        <f>IF(BS86="","",BS86*VLOOKUP("UQ",IndexCalc[],3,FALSE))</f>
        <v>75.953090190887451</v>
      </c>
      <c r="AS86" s="471">
        <f>IF(BT86="","",BT86*VLOOKUP("Fneg",IndexCalc[],3,FALSE))</f>
        <v>30.878967046737671</v>
      </c>
      <c r="AT86" s="471">
        <f>IF(BU86="","",BU86*VLOOKUP("ABS",IndexCalc[],3,FALSE))</f>
        <v>60</v>
      </c>
      <c r="AU86" s="471">
        <f>IF(BV86="","",BV86*VLOOKUP("Cnrs",IndexCalc[],3,FALSE))</f>
        <v>75</v>
      </c>
      <c r="AV86" s="471">
        <f>IF(BO86="","",BO86*VLOOKUP("HEC",IndexCalc[],3,FALSE))</f>
        <v>54.506987333297729</v>
      </c>
      <c r="AW86" s="471">
        <f>IF(BP86="","",BP86*VLOOKUP("Aeres",IndexCalc[],3,FALSE))</f>
        <v>100</v>
      </c>
      <c r="AX86" s="471">
        <f>IF(BQ86="","",BQ86*VLOOKUP("Abdc",IndexCalc[],3,FALSE))</f>
        <v>75</v>
      </c>
      <c r="AY86" s="480">
        <f>IF(BR86="","",BR86*VLOOKUP("Vhb",IndexCalc[],3,FALSE))</f>
        <v>70.52309513092041</v>
      </c>
      <c r="AZ86" s="552">
        <v>3.0000000000000001E-3</v>
      </c>
      <c r="BA86" s="549">
        <v>1.4</v>
      </c>
      <c r="BB86" s="530">
        <v>24</v>
      </c>
      <c r="BC86" s="552">
        <v>2.2050000000000001</v>
      </c>
      <c r="BD86" s="552">
        <v>1.2749999999999999</v>
      </c>
      <c r="BE86" s="553">
        <v>1.5469999999999999</v>
      </c>
      <c r="BF86" s="483"/>
      <c r="BG86" s="466" t="s">
        <v>127</v>
      </c>
      <c r="BH86" s="466" t="s">
        <v>127</v>
      </c>
      <c r="BI86" s="466"/>
      <c r="BJ86" s="484" t="s">
        <v>298</v>
      </c>
      <c r="BK86" s="531"/>
      <c r="BL86" s="530"/>
      <c r="BM86" s="530">
        <v>3</v>
      </c>
      <c r="BN86" s="530">
        <v>2</v>
      </c>
      <c r="BO86" s="537">
        <v>2.1802794933319092</v>
      </c>
      <c r="BP86" s="486">
        <v>3</v>
      </c>
      <c r="BQ86" s="487">
        <v>3</v>
      </c>
      <c r="BR86" s="488">
        <v>4.2313857078552246</v>
      </c>
      <c r="BS86" s="488">
        <v>3.038123607635498</v>
      </c>
      <c r="BT86" s="258">
        <v>1.2351586818695068</v>
      </c>
      <c r="BU86" s="488">
        <v>3</v>
      </c>
      <c r="BV86" s="489">
        <v>3</v>
      </c>
    </row>
    <row r="87" spans="1:74" x14ac:dyDescent="0.25">
      <c r="A87" s="496" t="s">
        <v>1336</v>
      </c>
      <c r="B87" s="492" t="s">
        <v>1445</v>
      </c>
      <c r="C87" s="497" t="s">
        <v>1230</v>
      </c>
      <c r="D87" s="465" t="s">
        <v>363</v>
      </c>
      <c r="E87" s="466">
        <f t="shared" si="48"/>
        <v>86</v>
      </c>
      <c r="F87" s="467">
        <f t="shared" si="31"/>
        <v>10</v>
      </c>
      <c r="G87" s="480">
        <f t="shared" si="32"/>
        <v>18.421669706812654</v>
      </c>
      <c r="H87" s="469" t="b">
        <f t="shared" si="33"/>
        <v>0</v>
      </c>
      <c r="I87" s="470">
        <f t="shared" si="34"/>
        <v>10000</v>
      </c>
      <c r="J87" s="470">
        <f t="shared" si="35"/>
        <v>10000</v>
      </c>
      <c r="K87" s="470">
        <f t="shared" si="36"/>
        <v>10000</v>
      </c>
      <c r="L87" s="470">
        <f t="shared" si="37"/>
        <v>10000</v>
      </c>
      <c r="M87" s="470">
        <f t="shared" si="38"/>
        <v>10000</v>
      </c>
      <c r="N87" s="470">
        <f t="shared" si="39"/>
        <v>10000</v>
      </c>
      <c r="O87" s="471" t="b">
        <f t="shared" si="40"/>
        <v>0</v>
      </c>
      <c r="P87" s="467">
        <f t="shared" si="41"/>
        <v>2</v>
      </c>
      <c r="Q87" s="467">
        <f t="shared" si="42"/>
        <v>8</v>
      </c>
      <c r="R87" s="472">
        <f t="shared" si="43"/>
        <v>60.012060179719469</v>
      </c>
      <c r="S87" s="471">
        <f t="shared" si="44"/>
        <v>40.581158868517221</v>
      </c>
      <c r="T87" s="471">
        <f t="shared" si="45"/>
        <v>64.869785507520049</v>
      </c>
      <c r="U87" s="469">
        <f t="shared" si="46"/>
        <v>68.015828406016027</v>
      </c>
      <c r="V87" s="480" t="b">
        <f t="shared" si="49"/>
        <v>0</v>
      </c>
      <c r="W87" s="498">
        <f t="shared" si="47"/>
        <v>60.012060179719469</v>
      </c>
      <c r="X87" s="483" t="str">
        <f t="shared" si="50"/>
        <v/>
      </c>
      <c r="Y87" s="483" t="str">
        <f t="shared" si="51"/>
        <v/>
      </c>
      <c r="Z87" s="483" t="str">
        <f t="shared" si="52"/>
        <v/>
      </c>
      <c r="AA87" s="483" t="str">
        <f t="shared" si="53"/>
        <v/>
      </c>
      <c r="AB87" s="499">
        <f t="shared" si="54"/>
        <v>31.689772430028775</v>
      </c>
      <c r="AC87" s="500">
        <f t="shared" si="55"/>
        <v>49.472545307005674</v>
      </c>
      <c r="AD87" s="466" t="str">
        <f t="shared" si="56"/>
        <v/>
      </c>
      <c r="AE87" s="466" t="str">
        <f t="shared" si="57"/>
        <v/>
      </c>
      <c r="AF87" s="466" t="str">
        <f t="shared" si="58"/>
        <v/>
      </c>
      <c r="AG87" s="466" t="str">
        <f t="shared" si="59"/>
        <v/>
      </c>
      <c r="AH87" s="466">
        <f t="shared" si="60"/>
        <v>81.3</v>
      </c>
      <c r="AI87" s="466">
        <f t="shared" si="61"/>
        <v>79.900000000000006</v>
      </c>
      <c r="AJ87" s="483">
        <f>IF(VLOOKUP(TRUE,$V$2:$AY$206,COUNTA($V$1:AR$1),FALSE)="",AR87,IF(AR87="","",(AR87/VLOOKUP(TRUE,$V$2:$AY$206,COUNTA($V$1:AR$1),FALSE))*100))</f>
        <v>78.563481569290161</v>
      </c>
      <c r="AK87" s="466">
        <f>IF(VLOOKUP(TRUE,$V$2:$AY$206,COUNTA($V$1:AS$1),FALSE)="",AS87,IF(AS87="","",(AS87/VLOOKUP(TRUE,$V$2:$AY$206,COUNTA($V$1:AS$1),FALSE))*100))</f>
        <v>98.026424646377563</v>
      </c>
      <c r="AL87" s="466">
        <f>IF(VLOOKUP(TRUE,$V$2:$AY$206,COUNTA($V$1:AT$1),FALSE)="",AT87,IF(AT87="","",(AT87/VLOOKUP(TRUE,$V$2:$AY$206,COUNTA($V$1:AT$1),FALSE))*100))</f>
        <v>60</v>
      </c>
      <c r="AM87" s="466">
        <f>IF(VLOOKUP(TRUE,$V$2:$AY$206,COUNTA($V$1:AU$1),FALSE)="",AU87,IF(AU87="","",(AU87/VLOOKUP(TRUE,$V$2:$AY$206,COUNTA($V$1:AU$1),FALSE))*100))</f>
        <v>50</v>
      </c>
      <c r="AN87" s="466">
        <f>IF(VLOOKUP(TRUE,$V$2:$AY$206,COUNTA($V$1:AV$1),FALSE)="",AV87,IF(AV87="","",(AV87/VLOOKUP(TRUE,$V$2:$AY$206,COUNTA($V$1:AV$1),FALSE))*100))</f>
        <v>50.863993167877197</v>
      </c>
      <c r="AO87" s="466">
        <f>IF(VLOOKUP(TRUE,$V$2:$AY$206,COUNTA($V$1:AW$1),FALSE)="",AW87,IF(AW87="","",(AW87/VLOOKUP(TRUE,$V$2:$AY$206,COUNTA($V$1:AW$1),FALSE))*100))</f>
        <v>66.666666666666671</v>
      </c>
      <c r="AP87" s="466">
        <f>IF(VLOOKUP(TRUE,$V$2:$AY$206,COUNTA($V$1:AX$1),FALSE)="",AX87,IF(AX87="","",(AX87/VLOOKUP(TRUE,$V$2:$AY$206,COUNTA($V$1:AX$1),FALSE))*100))</f>
        <v>50</v>
      </c>
      <c r="AQ87" s="484">
        <f>IF(VLOOKUP(TRUE,$V$2:$AY$206,COUNTA($V$1:AY$1),FALSE)="",AY87,IF(AY87="","",(AY87/VLOOKUP(TRUE,$V$2:$AY$206,COUNTA($V$1:AY$1),FALSE))*100))</f>
        <v>64.83771800994873</v>
      </c>
      <c r="AR87" s="475">
        <f>IF(BS87="","",BS87*VLOOKUP("UQ",IndexCalc[],3,FALSE))</f>
        <v>78.563481569290161</v>
      </c>
      <c r="AS87" s="471">
        <f>IF(BT87="","",BT87*VLOOKUP("Fneg",IndexCalc[],3,FALSE))</f>
        <v>98.026424646377563</v>
      </c>
      <c r="AT87" s="471">
        <f>IF(BU87="","",BU87*VLOOKUP("ABS",IndexCalc[],3,FALSE))</f>
        <v>60</v>
      </c>
      <c r="AU87" s="471">
        <f>IF(BV87="","",BV87*VLOOKUP("Cnrs",IndexCalc[],3,FALSE))</f>
        <v>50</v>
      </c>
      <c r="AV87" s="471">
        <f>IF(BO87="","",BO87*VLOOKUP("HEC",IndexCalc[],3,FALSE))</f>
        <v>50.863993167877197</v>
      </c>
      <c r="AW87" s="471">
        <f>IF(BP87="","",BP87*VLOOKUP("Aeres",IndexCalc[],3,FALSE))</f>
        <v>66.666666666666671</v>
      </c>
      <c r="AX87" s="471">
        <f>IF(BQ87="","",BQ87*VLOOKUP("Abdc",IndexCalc[],3,FALSE))</f>
        <v>50</v>
      </c>
      <c r="AY87" s="480">
        <f>IF(BR87="","",BR87*VLOOKUP("Vhb",IndexCalc[],3,FALSE))</f>
        <v>64.83771800994873</v>
      </c>
      <c r="AZ87" s="466"/>
      <c r="BA87" s="466"/>
      <c r="BB87" s="466"/>
      <c r="BC87" s="466"/>
      <c r="BD87" s="466">
        <v>2.423</v>
      </c>
      <c r="BE87" s="484">
        <v>1.829</v>
      </c>
      <c r="BF87" s="483"/>
      <c r="BG87" s="466" t="s">
        <v>133</v>
      </c>
      <c r="BH87" s="466" t="s">
        <v>133</v>
      </c>
      <c r="BI87" s="466"/>
      <c r="BJ87" s="484" t="s">
        <v>298</v>
      </c>
      <c r="BK87" s="483"/>
      <c r="BL87" s="466"/>
      <c r="BM87" s="466">
        <v>3</v>
      </c>
      <c r="BN87" s="466">
        <v>3</v>
      </c>
      <c r="BO87" s="257">
        <v>2.0345597267150879</v>
      </c>
      <c r="BP87" s="486">
        <v>2</v>
      </c>
      <c r="BQ87" s="487">
        <v>2</v>
      </c>
      <c r="BR87" s="488">
        <v>3.8902630805969238</v>
      </c>
      <c r="BS87" s="488">
        <v>3.1425392627716064</v>
      </c>
      <c r="BT87" s="258">
        <v>3.9210569858551025</v>
      </c>
      <c r="BU87" s="488">
        <v>3</v>
      </c>
      <c r="BV87" s="489">
        <v>2</v>
      </c>
    </row>
    <row r="88" spans="1:74" x14ac:dyDescent="0.25">
      <c r="A88" s="496" t="s">
        <v>1351</v>
      </c>
      <c r="B88" s="492"/>
      <c r="C88" s="497" t="s">
        <v>1246</v>
      </c>
      <c r="D88" s="465" t="s">
        <v>363</v>
      </c>
      <c r="E88" s="466">
        <f t="shared" si="48"/>
        <v>87</v>
      </c>
      <c r="F88" s="467">
        <f t="shared" si="31"/>
        <v>10</v>
      </c>
      <c r="G88" s="480">
        <f t="shared" si="32"/>
        <v>24.30966866322046</v>
      </c>
      <c r="H88" s="469" t="b">
        <f t="shared" si="33"/>
        <v>0</v>
      </c>
      <c r="I88" s="470">
        <f t="shared" si="34"/>
        <v>10000</v>
      </c>
      <c r="J88" s="470">
        <f t="shared" si="35"/>
        <v>10000</v>
      </c>
      <c r="K88" s="470">
        <f t="shared" si="36"/>
        <v>10000</v>
      </c>
      <c r="L88" s="470">
        <f t="shared" si="37"/>
        <v>10000</v>
      </c>
      <c r="M88" s="470">
        <f t="shared" si="38"/>
        <v>10000</v>
      </c>
      <c r="N88" s="470">
        <f t="shared" si="39"/>
        <v>10000</v>
      </c>
      <c r="O88" s="471" t="b">
        <f t="shared" si="40"/>
        <v>0</v>
      </c>
      <c r="P88" s="467">
        <f t="shared" si="41"/>
        <v>2</v>
      </c>
      <c r="Q88" s="467">
        <f t="shared" si="42"/>
        <v>8</v>
      </c>
      <c r="R88" s="472">
        <f t="shared" si="43"/>
        <v>59.143151450951336</v>
      </c>
      <c r="S88" s="471">
        <f t="shared" si="44"/>
        <v>25.987285220620237</v>
      </c>
      <c r="T88" s="471">
        <f t="shared" si="45"/>
        <v>67.432118008534118</v>
      </c>
      <c r="U88" s="469">
        <f t="shared" si="46"/>
        <v>65.8056944068273</v>
      </c>
      <c r="V88" s="480" t="b">
        <f t="shared" si="49"/>
        <v>0</v>
      </c>
      <c r="W88" s="498">
        <f t="shared" si="47"/>
        <v>59.143151450951336</v>
      </c>
      <c r="X88" s="483" t="str">
        <f t="shared" si="50"/>
        <v/>
      </c>
      <c r="Y88" s="483" t="str">
        <f t="shared" si="51"/>
        <v/>
      </c>
      <c r="Z88" s="483" t="str">
        <f t="shared" si="52"/>
        <v/>
      </c>
      <c r="AA88" s="483" t="str">
        <f t="shared" si="53"/>
        <v/>
      </c>
      <c r="AB88" s="499">
        <f t="shared" si="54"/>
        <v>16.269945069317291</v>
      </c>
      <c r="AC88" s="500">
        <f t="shared" si="55"/>
        <v>35.704625371923186</v>
      </c>
      <c r="AD88" s="466" t="str">
        <f t="shared" si="56"/>
        <v/>
      </c>
      <c r="AE88" s="466" t="str">
        <f t="shared" si="57"/>
        <v/>
      </c>
      <c r="AF88" s="466" t="str">
        <f t="shared" si="58"/>
        <v/>
      </c>
      <c r="AG88" s="466" t="str">
        <f t="shared" si="59"/>
        <v/>
      </c>
      <c r="AH88" s="466">
        <f t="shared" si="60"/>
        <v>59.8</v>
      </c>
      <c r="AI88" s="466">
        <f t="shared" si="61"/>
        <v>58.8</v>
      </c>
      <c r="AJ88" s="483">
        <f>IF(VLOOKUP(TRUE,$V$2:$AY$206,COUNTA($V$1:AR$1),FALSE)="",AR88,IF(AR88="","",(AR88/VLOOKUP(TRUE,$V$2:$AY$206,COUNTA($V$1:AR$1),FALSE))*100))</f>
        <v>60.565584897994995</v>
      </c>
      <c r="AK88" s="466">
        <f>IF(VLOOKUP(TRUE,$V$2:$AY$206,COUNTA($V$1:AS$1),FALSE)="",AS88,IF(AS88="","",(AS88/VLOOKUP(TRUE,$V$2:$AY$206,COUNTA($V$1:AS$1),FALSE))*100))</f>
        <v>60.183990001678467</v>
      </c>
      <c r="AL88" s="466">
        <f>IF(VLOOKUP(TRUE,$V$2:$AY$206,COUNTA($V$1:AT$1),FALSE)="",AT88,IF(AT88="","",(AT88/VLOOKUP(TRUE,$V$2:$AY$206,COUNTA($V$1:AT$1),FALSE))*100))</f>
        <v>40</v>
      </c>
      <c r="AM88" s="466">
        <f>IF(VLOOKUP(TRUE,$V$2:$AY$206,COUNTA($V$1:AU$1),FALSE)="",AU88,IF(AU88="","",(AU88/VLOOKUP(TRUE,$V$2:$AY$206,COUNTA($V$1:AU$1),FALSE))*100))</f>
        <v>76.136225461959839</v>
      </c>
      <c r="AN88" s="466">
        <f>IF(VLOOKUP(TRUE,$V$2:$AY$206,COUNTA($V$1:AV$1),FALSE)="",AV88,IF(AV88="","",(AV88/VLOOKUP(TRUE,$V$2:$AY$206,COUNTA($V$1:AV$1),FALSE))*100))</f>
        <v>53.194916248321533</v>
      </c>
      <c r="AO88" s="466">
        <f>IF(VLOOKUP(TRUE,$V$2:$AY$206,COUNTA($V$1:AW$1),FALSE)="",AW88,IF(AW88="","",(AW88/VLOOKUP(TRUE,$V$2:$AY$206,COUNTA($V$1:AW$1),FALSE))*100))</f>
        <v>99.020504951477051</v>
      </c>
      <c r="AP88" s="466">
        <f>IF(VLOOKUP(TRUE,$V$2:$AY$206,COUNTA($V$1:AX$1),FALSE)="",AX88,IF(AX88="","",(AX88/VLOOKUP(TRUE,$V$2:$AY$206,COUNTA($V$1:AX$1),FALSE))*100))</f>
        <v>67.02238917350769</v>
      </c>
      <c r="AQ88" s="484">
        <f>IF(VLOOKUP(TRUE,$V$2:$AY$206,COUNTA($V$1:AY$1),FALSE)="",AY88,IF(AY88="","",(AY88/VLOOKUP(TRUE,$V$2:$AY$206,COUNTA($V$1:AY$1),FALSE))*100))</f>
        <v>83.333333333333343</v>
      </c>
      <c r="AR88" s="475">
        <f>IF(BS88="","",BS88*VLOOKUP("UQ",IndexCalc[],3,FALSE))</f>
        <v>60.565584897994995</v>
      </c>
      <c r="AS88" s="471">
        <f>IF(BT88="","",BT88*VLOOKUP("Fneg",IndexCalc[],3,FALSE))</f>
        <v>60.183990001678467</v>
      </c>
      <c r="AT88" s="471">
        <f>IF(BU88="","",BU88*VLOOKUP("ABS",IndexCalc[],3,FALSE))</f>
        <v>40</v>
      </c>
      <c r="AU88" s="471">
        <f>IF(BV88="","",BV88*VLOOKUP("Cnrs",IndexCalc[],3,FALSE))</f>
        <v>76.136225461959839</v>
      </c>
      <c r="AV88" s="471">
        <f>IF(BO88="","",BO88*VLOOKUP("HEC",IndexCalc[],3,FALSE))</f>
        <v>53.194916248321533</v>
      </c>
      <c r="AW88" s="471">
        <f>IF(BP88="","",BP88*VLOOKUP("Aeres",IndexCalc[],3,FALSE))</f>
        <v>99.020504951477051</v>
      </c>
      <c r="AX88" s="471">
        <f>IF(BQ88="","",BQ88*VLOOKUP("Abdc",IndexCalc[],3,FALSE))</f>
        <v>67.02238917350769</v>
      </c>
      <c r="AY88" s="480">
        <f>IF(BR88="","",BR88*VLOOKUP("Vhb",IndexCalc[],3,FALSE))</f>
        <v>83.333333333333343</v>
      </c>
      <c r="AZ88" s="466"/>
      <c r="BA88" s="466"/>
      <c r="BB88" s="466"/>
      <c r="BC88" s="466"/>
      <c r="BD88" s="466">
        <v>1.244</v>
      </c>
      <c r="BE88" s="484">
        <v>1.32</v>
      </c>
      <c r="BF88" s="483"/>
      <c r="BG88" s="466"/>
      <c r="BH88" s="466"/>
      <c r="BI88" s="466" t="s">
        <v>127</v>
      </c>
      <c r="BJ88" s="484"/>
      <c r="BK88" s="483"/>
      <c r="BL88" s="466"/>
      <c r="BM88" s="466">
        <v>2</v>
      </c>
      <c r="BN88" s="466"/>
      <c r="BO88" s="537">
        <v>2.1277966499328613</v>
      </c>
      <c r="BP88" s="488">
        <v>2.9706151485443115</v>
      </c>
      <c r="BQ88" s="488">
        <v>2.6808955669403076</v>
      </c>
      <c r="BR88" s="486">
        <v>5</v>
      </c>
      <c r="BS88" s="488">
        <v>2.4226233959197998</v>
      </c>
      <c r="BT88" s="258">
        <v>2.4073596000671387</v>
      </c>
      <c r="BU88" s="488">
        <v>2</v>
      </c>
      <c r="BV88" s="540">
        <v>3.0454490184783936</v>
      </c>
    </row>
    <row r="89" spans="1:74" x14ac:dyDescent="0.25">
      <c r="A89" s="496" t="s">
        <v>1315</v>
      </c>
      <c r="B89" s="492"/>
      <c r="C89" s="497" t="s">
        <v>1132</v>
      </c>
      <c r="D89" s="465" t="s">
        <v>363</v>
      </c>
      <c r="E89" s="466">
        <f t="shared" si="48"/>
        <v>88</v>
      </c>
      <c r="F89" s="467">
        <f t="shared" si="31"/>
        <v>10</v>
      </c>
      <c r="G89" s="480">
        <f t="shared" si="32"/>
        <v>26.015627571528984</v>
      </c>
      <c r="H89" s="469" t="b">
        <f t="shared" si="33"/>
        <v>0</v>
      </c>
      <c r="I89" s="470">
        <f t="shared" si="34"/>
        <v>10000</v>
      </c>
      <c r="J89" s="470">
        <f t="shared" si="35"/>
        <v>10000</v>
      </c>
      <c r="K89" s="470">
        <f t="shared" si="36"/>
        <v>10000</v>
      </c>
      <c r="L89" s="470">
        <f t="shared" si="37"/>
        <v>10000</v>
      </c>
      <c r="M89" s="470">
        <f t="shared" si="38"/>
        <v>10000</v>
      </c>
      <c r="N89" s="470">
        <f t="shared" si="39"/>
        <v>10000</v>
      </c>
      <c r="O89" s="471" t="b">
        <f t="shared" si="40"/>
        <v>0</v>
      </c>
      <c r="P89" s="467">
        <f t="shared" si="41"/>
        <v>2</v>
      </c>
      <c r="Q89" s="467">
        <f t="shared" si="42"/>
        <v>8</v>
      </c>
      <c r="R89" s="472">
        <f t="shared" si="43"/>
        <v>58.873657126330826</v>
      </c>
      <c r="S89" s="471">
        <f t="shared" si="44"/>
        <v>27.349681055066455</v>
      </c>
      <c r="T89" s="471">
        <f t="shared" si="45"/>
        <v>66.754651144146919</v>
      </c>
      <c r="U89" s="469">
        <f t="shared" si="46"/>
        <v>65.75372091531753</v>
      </c>
      <c r="V89" s="480" t="b">
        <f t="shared" si="49"/>
        <v>0</v>
      </c>
      <c r="W89" s="498">
        <f t="shared" si="47"/>
        <v>58.873657126330826</v>
      </c>
      <c r="X89" s="483" t="str">
        <f t="shared" si="50"/>
        <v/>
      </c>
      <c r="Y89" s="483" t="str">
        <f t="shared" si="51"/>
        <v/>
      </c>
      <c r="Z89" s="483" t="str">
        <f t="shared" si="52"/>
        <v/>
      </c>
      <c r="AA89" s="483" t="str">
        <f t="shared" si="53"/>
        <v/>
      </c>
      <c r="AB89" s="499">
        <f t="shared" si="54"/>
        <v>14.098875228877846</v>
      </c>
      <c r="AC89" s="500">
        <f t="shared" si="55"/>
        <v>40.600486881255065</v>
      </c>
      <c r="AD89" s="466" t="str">
        <f t="shared" si="56"/>
        <v/>
      </c>
      <c r="AE89" s="466" t="str">
        <f t="shared" si="57"/>
        <v/>
      </c>
      <c r="AF89" s="466" t="str">
        <f t="shared" si="58"/>
        <v/>
      </c>
      <c r="AG89" s="466" t="str">
        <f t="shared" si="59"/>
        <v/>
      </c>
      <c r="AH89" s="466">
        <f t="shared" si="60"/>
        <v>53.900000000000006</v>
      </c>
      <c r="AI89" s="466">
        <f t="shared" si="61"/>
        <v>69.599999999999994</v>
      </c>
      <c r="AJ89" s="483">
        <f>IF(VLOOKUP(TRUE,$V$2:$AY$206,COUNTA($V$1:AR$1),FALSE)="",AR89,IF(AR89="","",(AR89/VLOOKUP(TRUE,$V$2:$AY$206,COUNTA($V$1:AR$1),FALSE))*100))</f>
        <v>74.307394027709961</v>
      </c>
      <c r="AK89" s="466">
        <f>IF(VLOOKUP(TRUE,$V$2:$AY$206,COUNTA($V$1:AS$1),FALSE)="",AS89,IF(AS89="","",(AS89/VLOOKUP(TRUE,$V$2:$AY$206,COUNTA($V$1:AS$1),FALSE))*100))</f>
        <v>25.280854105949402</v>
      </c>
      <c r="AL89" s="466">
        <f>IF(VLOOKUP(TRUE,$V$2:$AY$206,COUNTA($V$1:AT$1),FALSE)="",AT89,IF(AT89="","",(AT89/VLOOKUP(TRUE,$V$2:$AY$206,COUNTA($V$1:AT$1),FALSE))*100))</f>
        <v>60</v>
      </c>
      <c r="AM89" s="466">
        <f>IF(VLOOKUP(TRUE,$V$2:$AY$206,COUNTA($V$1:AU$1),FALSE)="",AU89,IF(AU89="","",(AU89/VLOOKUP(TRUE,$V$2:$AY$206,COUNTA($V$1:AU$1),FALSE))*100))</f>
        <v>75</v>
      </c>
      <c r="AN89" s="466">
        <f>IF(VLOOKUP(TRUE,$V$2:$AY$206,COUNTA($V$1:AV$1),FALSE)="",AV89,IF(AV89="","",(AV89/VLOOKUP(TRUE,$V$2:$AY$206,COUNTA($V$1:AV$1),FALSE))*100))</f>
        <v>53.543156385421753</v>
      </c>
      <c r="AO89" s="466">
        <f>IF(VLOOKUP(TRUE,$V$2:$AY$206,COUNTA($V$1:AW$1),FALSE)="",AW89,IF(AW89="","",(AW89/VLOOKUP(TRUE,$V$2:$AY$206,COUNTA($V$1:AW$1),FALSE))*100))</f>
        <v>100</v>
      </c>
      <c r="AP89" s="466">
        <f>IF(VLOOKUP(TRUE,$V$2:$AY$206,COUNTA($V$1:AX$1),FALSE)="",AX89,IF(AX89="","",(AX89/VLOOKUP(TRUE,$V$2:$AY$206,COUNTA($V$1:AX$1),FALSE))*100))</f>
        <v>75</v>
      </c>
      <c r="AQ89" s="484">
        <f>IF(VLOOKUP(TRUE,$V$2:$AY$206,COUNTA($V$1:AY$1),FALSE)="",AY89,IF(AY89="","",(AY89/VLOOKUP(TRUE,$V$2:$AY$206,COUNTA($V$1:AY$1),FALSE))*100))</f>
        <v>70.905804634094238</v>
      </c>
      <c r="AR89" s="475">
        <f>IF(BS89="","",BS89*VLOOKUP("UQ",IndexCalc[],3,FALSE))</f>
        <v>74.307394027709961</v>
      </c>
      <c r="AS89" s="471">
        <f>IF(BT89="","",BT89*VLOOKUP("Fneg",IndexCalc[],3,FALSE))</f>
        <v>25.280854105949402</v>
      </c>
      <c r="AT89" s="471">
        <f>IF(BU89="","",BU89*VLOOKUP("ABS",IndexCalc[],3,FALSE))</f>
        <v>60</v>
      </c>
      <c r="AU89" s="471">
        <f>IF(BV89="","",BV89*VLOOKUP("Cnrs",IndexCalc[],3,FALSE))</f>
        <v>75</v>
      </c>
      <c r="AV89" s="471">
        <f>IF(BO89="","",BO89*VLOOKUP("HEC",IndexCalc[],3,FALSE))</f>
        <v>53.543156385421753</v>
      </c>
      <c r="AW89" s="471">
        <f>IF(BP89="","",BP89*VLOOKUP("Aeres",IndexCalc[],3,FALSE))</f>
        <v>100</v>
      </c>
      <c r="AX89" s="471">
        <f>IF(BQ89="","",BQ89*VLOOKUP("Abdc",IndexCalc[],3,FALSE))</f>
        <v>75</v>
      </c>
      <c r="AY89" s="480">
        <f>IF(BR89="","",BR89*VLOOKUP("Vhb",IndexCalc[],3,FALSE))</f>
        <v>70.905804634094238</v>
      </c>
      <c r="AZ89" s="466"/>
      <c r="BA89" s="466"/>
      <c r="BB89" s="466"/>
      <c r="BC89" s="466"/>
      <c r="BD89" s="466">
        <v>1.0780000000000001</v>
      </c>
      <c r="BE89" s="484">
        <v>1.5009999999999999</v>
      </c>
      <c r="BF89" s="483"/>
      <c r="BG89" s="466" t="s">
        <v>127</v>
      </c>
      <c r="BH89" s="466" t="s">
        <v>127</v>
      </c>
      <c r="BI89" s="466"/>
      <c r="BJ89" s="484"/>
      <c r="BK89" s="483"/>
      <c r="BL89" s="466"/>
      <c r="BM89" s="466">
        <v>3</v>
      </c>
      <c r="BN89" s="466">
        <v>2</v>
      </c>
      <c r="BO89" s="537">
        <v>2.1417262554168701</v>
      </c>
      <c r="BP89" s="486">
        <v>3</v>
      </c>
      <c r="BQ89" s="487">
        <v>3</v>
      </c>
      <c r="BR89" s="488">
        <v>4.2543482780456543</v>
      </c>
      <c r="BS89" s="488">
        <v>2.9722957611083984</v>
      </c>
      <c r="BT89" s="258">
        <v>1.0112341642379761</v>
      </c>
      <c r="BU89" s="488">
        <v>3</v>
      </c>
      <c r="BV89" s="489">
        <v>3</v>
      </c>
    </row>
    <row r="90" spans="1:74" ht="30" x14ac:dyDescent="0.25">
      <c r="A90" s="539" t="s">
        <v>1078</v>
      </c>
      <c r="B90" s="492" t="s">
        <v>283</v>
      </c>
      <c r="C90" s="501" t="s">
        <v>172</v>
      </c>
      <c r="D90" s="465" t="s">
        <v>363</v>
      </c>
      <c r="E90" s="466">
        <f t="shared" si="48"/>
        <v>89</v>
      </c>
      <c r="F90" s="467">
        <f t="shared" si="31"/>
        <v>10</v>
      </c>
      <c r="G90" s="468">
        <f t="shared" si="32"/>
        <v>26.631102537562434</v>
      </c>
      <c r="H90" s="469" t="b">
        <f t="shared" si="33"/>
        <v>0</v>
      </c>
      <c r="I90" s="470">
        <f t="shared" si="34"/>
        <v>10000</v>
      </c>
      <c r="J90" s="470">
        <f t="shared" si="35"/>
        <v>10000</v>
      </c>
      <c r="K90" s="470">
        <f t="shared" si="36"/>
        <v>10000</v>
      </c>
      <c r="L90" s="470">
        <f t="shared" si="37"/>
        <v>10000</v>
      </c>
      <c r="M90" s="470">
        <f t="shared" si="38"/>
        <v>10000</v>
      </c>
      <c r="N90" s="470">
        <f t="shared" si="39"/>
        <v>10000</v>
      </c>
      <c r="O90" s="471" t="b">
        <f t="shared" si="40"/>
        <v>0</v>
      </c>
      <c r="P90" s="467">
        <f t="shared" si="41"/>
        <v>2</v>
      </c>
      <c r="Q90" s="467">
        <f t="shared" si="42"/>
        <v>8</v>
      </c>
      <c r="R90" s="472">
        <f t="shared" si="43"/>
        <v>58.308986768094975</v>
      </c>
      <c r="S90" s="471">
        <f t="shared" si="44"/>
        <v>24.601689403098181</v>
      </c>
      <c r="T90" s="471">
        <f t="shared" si="45"/>
        <v>66.735811109344169</v>
      </c>
      <c r="U90" s="469">
        <f t="shared" si="46"/>
        <v>64.698648887475343</v>
      </c>
      <c r="V90" s="468" t="b">
        <f t="shared" si="49"/>
        <v>0</v>
      </c>
      <c r="W90" s="474">
        <f t="shared" si="47"/>
        <v>58.308986768094975</v>
      </c>
      <c r="X90" s="475">
        <f t="shared" si="50"/>
        <v>27.999999999999996</v>
      </c>
      <c r="Y90" s="475">
        <f t="shared" si="51"/>
        <v>15.714285714285717</v>
      </c>
      <c r="Z90" s="475">
        <f t="shared" si="52"/>
        <v>60</v>
      </c>
      <c r="AA90" s="475">
        <f t="shared" si="53"/>
        <v>27.830283531067764</v>
      </c>
      <c r="AB90" s="493">
        <f t="shared" si="54"/>
        <v>15.040544075333507</v>
      </c>
      <c r="AC90" s="494">
        <f t="shared" si="55"/>
        <v>34.162834730862855</v>
      </c>
      <c r="AD90" s="473">
        <f t="shared" si="56"/>
        <v>53.1</v>
      </c>
      <c r="AE90" s="473">
        <f t="shared" si="57"/>
        <v>39.5</v>
      </c>
      <c r="AF90" s="473">
        <f t="shared" si="58"/>
        <v>52.6</v>
      </c>
      <c r="AG90" s="473">
        <f t="shared" si="59"/>
        <v>37.799999999999997</v>
      </c>
      <c r="AH90" s="473">
        <f t="shared" si="60"/>
        <v>57.3</v>
      </c>
      <c r="AI90" s="473">
        <f t="shared" si="61"/>
        <v>55.800000000000004</v>
      </c>
      <c r="AJ90" s="478">
        <f>IF(VLOOKUP(TRUE,$V$2:$AY$206,COUNTA($V$1:AR$1),FALSE)="",AR90,IF(AR90="","",(AR90/VLOOKUP(TRUE,$V$2:$AY$206,COUNTA($V$1:AR$1),FALSE))*100))</f>
        <v>77.87742018699646</v>
      </c>
      <c r="AK90" s="473">
        <f>IF(VLOOKUP(TRUE,$V$2:$AY$206,COUNTA($V$1:AS$1),FALSE)="",AS90,IF(AS90="","",(AS90/VLOOKUP(TRUE,$V$2:$AY$206,COUNTA($V$1:AS$1),FALSE))*100))</f>
        <v>26.03592574596405</v>
      </c>
      <c r="AL90" s="473">
        <f>IF(VLOOKUP(TRUE,$V$2:$AY$206,COUNTA($V$1:AT$1),FALSE)="",AT90,IF(AT90="","",(AT90/VLOOKUP(TRUE,$V$2:$AY$206,COUNTA($V$1:AT$1),FALSE))*100))</f>
        <v>60</v>
      </c>
      <c r="AM90" s="473">
        <f>IF(VLOOKUP(TRUE,$V$2:$AY$206,COUNTA($V$1:AU$1),FALSE)="",AU90,IF(AU90="","",(AU90/VLOOKUP(TRUE,$V$2:$AY$206,COUNTA($V$1:AU$1),FALSE))*100))</f>
        <v>75</v>
      </c>
      <c r="AN90" s="473">
        <f>IF(VLOOKUP(TRUE,$V$2:$AY$206,COUNTA($V$1:AV$1),FALSE)="",AV90,IF(AV90="","",(AV90/VLOOKUP(TRUE,$V$2:$AY$206,COUNTA($V$1:AV$1),FALSE))*100))</f>
        <v>50</v>
      </c>
      <c r="AO90" s="473">
        <f>IF(VLOOKUP(TRUE,$V$2:$AY$206,COUNTA($V$1:AW$1),FALSE)="",AW90,IF(AW90="","",(AW90/VLOOKUP(TRUE,$V$2:$AY$206,COUNTA($V$1:AW$1),FALSE))*100))</f>
        <v>100</v>
      </c>
      <c r="AP90" s="473">
        <f>IF(VLOOKUP(TRUE,$V$2:$AY$206,COUNTA($V$1:AX$1),FALSE)="",AX90,IF(AX90="","",(AX90/VLOOKUP(TRUE,$V$2:$AY$206,COUNTA($V$1:AX$1),FALSE))*100))</f>
        <v>75</v>
      </c>
      <c r="AQ90" s="468">
        <f>IF(VLOOKUP(TRUE,$V$2:$AY$206,COUNTA($V$1:AY$1),FALSE)="",AY90,IF(AY90="","",(AY90/VLOOKUP(TRUE,$V$2:$AY$206,COUNTA($V$1:AY$1),FALSE))*100))</f>
        <v>69.973142941792815</v>
      </c>
      <c r="AR90" s="475">
        <f>IF(BS90="","",BS90*VLOOKUP("UQ",IndexCalc[],3,FALSE))</f>
        <v>77.87742018699646</v>
      </c>
      <c r="AS90" s="471">
        <f>IF(BT90="","",BT90*VLOOKUP("Fneg",IndexCalc[],3,FALSE))</f>
        <v>26.03592574596405</v>
      </c>
      <c r="AT90" s="471">
        <f>IF(BU90="","",BU90*VLOOKUP("ABS",IndexCalc[],3,FALSE))</f>
        <v>60</v>
      </c>
      <c r="AU90" s="471">
        <f>IF(BV90="","",BV90*VLOOKUP("Cnrs",IndexCalc[],3,FALSE))</f>
        <v>75</v>
      </c>
      <c r="AV90" s="471">
        <f>IF(BO90="","",BO90*VLOOKUP("HEC",IndexCalc[],3,FALSE))</f>
        <v>50</v>
      </c>
      <c r="AW90" s="471">
        <f>IF(BP90="","",BP90*VLOOKUP("Aeres",IndexCalc[],3,FALSE))</f>
        <v>100</v>
      </c>
      <c r="AX90" s="471">
        <f>IF(BQ90="","",BQ90*VLOOKUP("Abdc",IndexCalc[],3,FALSE))</f>
        <v>75</v>
      </c>
      <c r="AY90" s="480">
        <f>IF(BR90="","",BR90*VLOOKUP("Vhb",IndexCalc[],3,FALSE))</f>
        <v>69.973142941792815</v>
      </c>
      <c r="AZ90" s="481">
        <v>7.0000000000000001E-3</v>
      </c>
      <c r="BA90" s="473">
        <v>1.1000000000000001</v>
      </c>
      <c r="BB90" s="466">
        <v>33</v>
      </c>
      <c r="BC90" s="481">
        <v>1.3839999999999999</v>
      </c>
      <c r="BD90" s="481">
        <v>1.1499999999999999</v>
      </c>
      <c r="BE90" s="482">
        <v>1.2629999999999999</v>
      </c>
      <c r="BF90" s="483" t="s">
        <v>133</v>
      </c>
      <c r="BG90" s="466" t="s">
        <v>127</v>
      </c>
      <c r="BH90" s="466" t="s">
        <v>127</v>
      </c>
      <c r="BI90" s="466"/>
      <c r="BJ90" s="484"/>
      <c r="BK90" s="483"/>
      <c r="BL90" s="466"/>
      <c r="BM90" s="466">
        <v>3</v>
      </c>
      <c r="BN90" s="466">
        <v>2</v>
      </c>
      <c r="BO90" s="485">
        <v>2</v>
      </c>
      <c r="BP90" s="486">
        <v>3</v>
      </c>
      <c r="BQ90" s="487">
        <v>3</v>
      </c>
      <c r="BR90" s="488">
        <v>4.1983885765075684</v>
      </c>
      <c r="BS90" s="488">
        <v>3.1150968074798584</v>
      </c>
      <c r="BT90" s="258">
        <v>1.041437029838562</v>
      </c>
      <c r="BU90" s="488">
        <v>3</v>
      </c>
      <c r="BV90" s="489">
        <v>3</v>
      </c>
    </row>
    <row r="91" spans="1:74" x14ac:dyDescent="0.25">
      <c r="A91" s="462" t="s">
        <v>70</v>
      </c>
      <c r="B91" s="492" t="s">
        <v>292</v>
      </c>
      <c r="C91" s="501" t="s">
        <v>181</v>
      </c>
      <c r="D91" s="465" t="s">
        <v>363</v>
      </c>
      <c r="E91" s="466">
        <f t="shared" si="48"/>
        <v>90</v>
      </c>
      <c r="F91" s="467">
        <f t="shared" si="31"/>
        <v>10</v>
      </c>
      <c r="G91" s="468">
        <f t="shared" si="32"/>
        <v>27.677069620550792</v>
      </c>
      <c r="H91" s="469" t="b">
        <f t="shared" si="33"/>
        <v>0</v>
      </c>
      <c r="I91" s="470">
        <f t="shared" si="34"/>
        <v>10000</v>
      </c>
      <c r="J91" s="470">
        <f t="shared" si="35"/>
        <v>10000</v>
      </c>
      <c r="K91" s="470">
        <f t="shared" si="36"/>
        <v>10000</v>
      </c>
      <c r="L91" s="470">
        <f t="shared" si="37"/>
        <v>10000</v>
      </c>
      <c r="M91" s="470">
        <f t="shared" si="38"/>
        <v>10000</v>
      </c>
      <c r="N91" s="470">
        <f t="shared" si="39"/>
        <v>10000</v>
      </c>
      <c r="O91" s="471" t="b">
        <f t="shared" si="40"/>
        <v>0</v>
      </c>
      <c r="P91" s="467">
        <f t="shared" si="41"/>
        <v>2</v>
      </c>
      <c r="Q91" s="467">
        <f t="shared" si="42"/>
        <v>8</v>
      </c>
      <c r="R91" s="472">
        <f t="shared" si="43"/>
        <v>58.074951155442889</v>
      </c>
      <c r="S91" s="471">
        <f t="shared" si="44"/>
        <v>33.316031810933794</v>
      </c>
      <c r="T91" s="471">
        <f t="shared" si="45"/>
        <v>64.26468099157016</v>
      </c>
      <c r="U91" s="469">
        <f t="shared" si="46"/>
        <v>63.661744793256126</v>
      </c>
      <c r="V91" s="468" t="b">
        <f t="shared" si="49"/>
        <v>0</v>
      </c>
      <c r="W91" s="474">
        <f t="shared" si="47"/>
        <v>58.074951155442889</v>
      </c>
      <c r="X91" s="475">
        <f t="shared" si="50"/>
        <v>0</v>
      </c>
      <c r="Y91" s="475">
        <f t="shared" si="51"/>
        <v>6.9999999999999991</v>
      </c>
      <c r="Z91" s="475">
        <f t="shared" si="52"/>
        <v>43.636363636363633</v>
      </c>
      <c r="AA91" s="475">
        <f t="shared" si="53"/>
        <v>12.4069977880555</v>
      </c>
      <c r="AB91" s="493">
        <f t="shared" si="54"/>
        <v>8.4227046821867635</v>
      </c>
      <c r="AC91" s="494">
        <f t="shared" si="55"/>
        <v>58.209358939680826</v>
      </c>
      <c r="AD91" s="473">
        <f t="shared" si="56"/>
        <v>0</v>
      </c>
      <c r="AE91" s="473">
        <f t="shared" si="57"/>
        <v>11.4</v>
      </c>
      <c r="AF91" s="473">
        <f t="shared" si="58"/>
        <v>27.3</v>
      </c>
      <c r="AG91" s="473">
        <f t="shared" si="59"/>
        <v>5.2</v>
      </c>
      <c r="AH91" s="473">
        <f t="shared" si="60"/>
        <v>37.700000000000003</v>
      </c>
      <c r="AI91" s="473">
        <f t="shared" si="61"/>
        <v>84.8</v>
      </c>
      <c r="AJ91" s="478">
        <f>IF(VLOOKUP(TRUE,$V$2:$AY$206,COUNTA($V$1:AR$1),FALSE)="",AR91,IF(AR91="","",(AR91/VLOOKUP(TRUE,$V$2:$AY$206,COUNTA($V$1:AR$1),FALSE))*100))</f>
        <v>62.338650226593018</v>
      </c>
      <c r="AK91" s="473">
        <f>IF(VLOOKUP(TRUE,$V$2:$AY$206,COUNTA($V$1:AS$1),FALSE)="",AS91,IF(AS91="","",(AS91/VLOOKUP(TRUE,$V$2:$AY$206,COUNTA($V$1:AS$1),FALSE))*100))</f>
        <v>25.001049041748047</v>
      </c>
      <c r="AL91" s="473">
        <f>IF(VLOOKUP(TRUE,$V$2:$AY$206,COUNTA($V$1:AT$1),FALSE)="",AT91,IF(AT91="","",(AT91/VLOOKUP(TRUE,$V$2:$AY$206,COUNTA($V$1:AT$1),FALSE))*100))</f>
        <v>40</v>
      </c>
      <c r="AM91" s="473">
        <f>IF(VLOOKUP(TRUE,$V$2:$AY$206,COUNTA($V$1:AU$1),FALSE)="",AU91,IF(AU91="","",(AU91/VLOOKUP(TRUE,$V$2:$AY$206,COUNTA($V$1:AU$1),FALSE))*100))</f>
        <v>75</v>
      </c>
      <c r="AN91" s="473">
        <f>IF(VLOOKUP(TRUE,$V$2:$AY$206,COUNTA($V$1:AV$1),FALSE)="",AV91,IF(AV91="","",(AV91/VLOOKUP(TRUE,$V$2:$AY$206,COUNTA($V$1:AV$1),FALSE))*100))</f>
        <v>53.444415330886841</v>
      </c>
      <c r="AO91" s="473">
        <f>IF(VLOOKUP(TRUE,$V$2:$AY$206,COUNTA($V$1:AW$1),FALSE)="",AW91,IF(AW91="","",(AW91/VLOOKUP(TRUE,$V$2:$AY$206,COUNTA($V$1:AW$1),FALSE))*100))</f>
        <v>100</v>
      </c>
      <c r="AP91" s="473">
        <f>IF(VLOOKUP(TRUE,$V$2:$AY$206,COUNTA($V$1:AX$1),FALSE)="",AX91,IF(AX91="","",(AX91/VLOOKUP(TRUE,$V$2:$AY$206,COUNTA($V$1:AX$1),FALSE))*100))</f>
        <v>75</v>
      </c>
      <c r="AQ91" s="468">
        <f>IF(VLOOKUP(TRUE,$V$2:$AY$206,COUNTA($V$1:AY$1),FALSE)="",AY91,IF(AY91="","",(AY91/VLOOKUP(TRUE,$V$2:$AY$206,COUNTA($V$1:AY$1),FALSE))*100))</f>
        <v>83.333333333333343</v>
      </c>
      <c r="AR91" s="475">
        <f>IF(BS91="","",BS91*VLOOKUP("UQ",IndexCalc[],3,FALSE))</f>
        <v>62.338650226593018</v>
      </c>
      <c r="AS91" s="471">
        <f>IF(BT91="","",BT91*VLOOKUP("Fneg",IndexCalc[],3,FALSE))</f>
        <v>25.001049041748047</v>
      </c>
      <c r="AT91" s="471">
        <f>IF(BU91="","",BU91*VLOOKUP("ABS",IndexCalc[],3,FALSE))</f>
        <v>40</v>
      </c>
      <c r="AU91" s="471">
        <f>IF(BV91="","",BV91*VLOOKUP("Cnrs",IndexCalc[],3,FALSE))</f>
        <v>75</v>
      </c>
      <c r="AV91" s="471">
        <f>IF(BO91="","",BO91*VLOOKUP("HEC",IndexCalc[],3,FALSE))</f>
        <v>53.444415330886841</v>
      </c>
      <c r="AW91" s="471">
        <f>IF(BP91="","",BP91*VLOOKUP("Aeres",IndexCalc[],3,FALSE))</f>
        <v>100</v>
      </c>
      <c r="AX91" s="471">
        <f>IF(BQ91="","",BQ91*VLOOKUP("Abdc",IndexCalc[],3,FALSE))</f>
        <v>75</v>
      </c>
      <c r="AY91" s="480">
        <f>IF(BR91="","",BR91*VLOOKUP("Vhb",IndexCalc[],3,FALSE))</f>
        <v>83.333333333333343</v>
      </c>
      <c r="AZ91" s="481">
        <v>0</v>
      </c>
      <c r="BA91" s="473">
        <v>0.49</v>
      </c>
      <c r="BB91" s="466">
        <v>24</v>
      </c>
      <c r="BC91" s="481">
        <v>0.61699999999999999</v>
      </c>
      <c r="BD91" s="481">
        <v>0.64400000000000002</v>
      </c>
      <c r="BE91" s="482">
        <v>2.1520000000000001</v>
      </c>
      <c r="BF91" s="483"/>
      <c r="BG91" s="466"/>
      <c r="BH91" s="466" t="s">
        <v>127</v>
      </c>
      <c r="BI91" s="466" t="s">
        <v>127</v>
      </c>
      <c r="BJ91" s="484"/>
      <c r="BK91" s="483"/>
      <c r="BL91" s="466"/>
      <c r="BM91" s="466">
        <v>2</v>
      </c>
      <c r="BN91" s="466">
        <v>2</v>
      </c>
      <c r="BO91" s="537">
        <v>2.1377766132354736</v>
      </c>
      <c r="BP91" s="488">
        <v>3</v>
      </c>
      <c r="BQ91" s="487">
        <v>3</v>
      </c>
      <c r="BR91" s="486">
        <v>5</v>
      </c>
      <c r="BS91" s="488">
        <v>2.4935460090637207</v>
      </c>
      <c r="BT91" s="486">
        <v>1.0000419616699219</v>
      </c>
      <c r="BU91" s="488">
        <v>2</v>
      </c>
      <c r="BV91" s="489">
        <v>3</v>
      </c>
    </row>
    <row r="92" spans="1:74" x14ac:dyDescent="0.25">
      <c r="A92" s="496" t="s">
        <v>1371</v>
      </c>
      <c r="B92" s="492"/>
      <c r="C92" s="497" t="s">
        <v>1265</v>
      </c>
      <c r="D92" s="465" t="s">
        <v>363</v>
      </c>
      <c r="E92" s="466">
        <f t="shared" si="48"/>
        <v>91</v>
      </c>
      <c r="F92" s="467">
        <f t="shared" si="31"/>
        <v>10</v>
      </c>
      <c r="G92" s="480">
        <f t="shared" si="32"/>
        <v>27.606750660761247</v>
      </c>
      <c r="H92" s="469" t="b">
        <f t="shared" si="33"/>
        <v>0</v>
      </c>
      <c r="I92" s="470">
        <f t="shared" si="34"/>
        <v>10000</v>
      </c>
      <c r="J92" s="470">
        <f t="shared" si="35"/>
        <v>10000</v>
      </c>
      <c r="K92" s="470">
        <f t="shared" si="36"/>
        <v>10000</v>
      </c>
      <c r="L92" s="470">
        <f t="shared" si="37"/>
        <v>10000</v>
      </c>
      <c r="M92" s="470">
        <f t="shared" si="38"/>
        <v>10000</v>
      </c>
      <c r="N92" s="470">
        <f t="shared" si="39"/>
        <v>10000</v>
      </c>
      <c r="O92" s="471" t="b">
        <f t="shared" si="40"/>
        <v>0</v>
      </c>
      <c r="P92" s="467">
        <f t="shared" si="41"/>
        <v>2</v>
      </c>
      <c r="Q92" s="467">
        <f t="shared" si="42"/>
        <v>8</v>
      </c>
      <c r="R92" s="472">
        <f t="shared" si="43"/>
        <v>57.992911714397543</v>
      </c>
      <c r="S92" s="471">
        <f t="shared" si="44"/>
        <v>22.303702424380546</v>
      </c>
      <c r="T92" s="471">
        <f t="shared" si="45"/>
        <v>66.915214036901787</v>
      </c>
      <c r="U92" s="469">
        <f t="shared" si="46"/>
        <v>63.422171229521425</v>
      </c>
      <c r="V92" s="480" t="b">
        <f t="shared" si="49"/>
        <v>0</v>
      </c>
      <c r="W92" s="498">
        <f t="shared" si="47"/>
        <v>57.992911714397543</v>
      </c>
      <c r="X92" s="483" t="str">
        <f t="shared" si="50"/>
        <v/>
      </c>
      <c r="Y92" s="483" t="str">
        <f t="shared" si="51"/>
        <v/>
      </c>
      <c r="Z92" s="483" t="str">
        <f t="shared" si="52"/>
        <v/>
      </c>
      <c r="AA92" s="483" t="str">
        <f t="shared" si="53"/>
        <v/>
      </c>
      <c r="AB92" s="499">
        <f t="shared" si="54"/>
        <v>11.797018048652891</v>
      </c>
      <c r="AC92" s="500">
        <f t="shared" si="55"/>
        <v>32.810386800108198</v>
      </c>
      <c r="AD92" s="466" t="str">
        <f t="shared" si="56"/>
        <v/>
      </c>
      <c r="AE92" s="466" t="str">
        <f t="shared" si="57"/>
        <v/>
      </c>
      <c r="AF92" s="466" t="str">
        <f t="shared" si="58"/>
        <v/>
      </c>
      <c r="AG92" s="466" t="str">
        <f t="shared" si="59"/>
        <v/>
      </c>
      <c r="AH92" s="466">
        <f t="shared" si="60"/>
        <v>46</v>
      </c>
      <c r="AI92" s="466">
        <f t="shared" si="61"/>
        <v>52.900000000000006</v>
      </c>
      <c r="AJ92" s="483">
        <f>IF(VLOOKUP(TRUE,$V$2:$AY$206,COUNTA($V$1:AR$1),FALSE)="",AR92,IF(AR92="","",(AR92/VLOOKUP(TRUE,$V$2:$AY$206,COUNTA($V$1:AR$1),FALSE))*100))</f>
        <v>74.64413046836853</v>
      </c>
      <c r="AK92" s="466">
        <f>IF(VLOOKUP(TRUE,$V$2:$AY$206,COUNTA($V$1:AS$1),FALSE)="",AS92,IF(AS92="","",(AS92/VLOOKUP(TRUE,$V$2:$AY$206,COUNTA($V$1:AS$1),FALSE))*100))</f>
        <v>25.009754300117493</v>
      </c>
      <c r="AL92" s="466">
        <f>IF(VLOOKUP(TRUE,$V$2:$AY$206,COUNTA($V$1:AT$1),FALSE)="",AT92,IF(AT92="","",(AT92/VLOOKUP(TRUE,$V$2:$AY$206,COUNTA($V$1:AT$1),FALSE))*100))</f>
        <v>47.545437812805176</v>
      </c>
      <c r="AM92" s="466">
        <f>IF(VLOOKUP(TRUE,$V$2:$AY$206,COUNTA($V$1:AU$1),FALSE)="",AU92,IF(AU92="","",(AU92/VLOOKUP(TRUE,$V$2:$AY$206,COUNTA($V$1:AU$1),FALSE))*100))</f>
        <v>75</v>
      </c>
      <c r="AN92" s="466">
        <f>IF(VLOOKUP(TRUE,$V$2:$AY$206,COUNTA($V$1:AV$1),FALSE)="",AV92,IF(AV92="","",(AV92/VLOOKUP(TRUE,$V$2:$AY$206,COUNTA($V$1:AV$1),FALSE))*100))</f>
        <v>72.841483354568481</v>
      </c>
      <c r="AO92" s="466">
        <f>IF(VLOOKUP(TRUE,$V$2:$AY$206,COUNTA($V$1:AW$1),FALSE)="",AW92,IF(AW92="","",(AW92/VLOOKUP(TRUE,$V$2:$AY$206,COUNTA($V$1:AW$1),FALSE))*100))</f>
        <v>100</v>
      </c>
      <c r="AP92" s="466">
        <f>IF(VLOOKUP(TRUE,$V$2:$AY$206,COUNTA($V$1:AX$1),FALSE)="",AX92,IF(AX92="","",(AX92/VLOOKUP(TRUE,$V$2:$AY$206,COUNTA($V$1:AX$1),FALSE))*100))</f>
        <v>75</v>
      </c>
      <c r="AQ92" s="484">
        <f>IF(VLOOKUP(TRUE,$V$2:$AY$206,COUNTA($V$1:AY$1),FALSE)="",AY92,IF(AY92="","",(AY92/VLOOKUP(TRUE,$V$2:$AY$206,COUNTA($V$1:AY$1),FALSE))*100))</f>
        <v>65.28090635935466</v>
      </c>
      <c r="AR92" s="475">
        <f>IF(BS92="","",BS92*VLOOKUP("UQ",IndexCalc[],3,FALSE))</f>
        <v>74.64413046836853</v>
      </c>
      <c r="AS92" s="471">
        <f>IF(BT92="","",BT92*VLOOKUP("Fneg",IndexCalc[],3,FALSE))</f>
        <v>25.009754300117493</v>
      </c>
      <c r="AT92" s="471">
        <f>IF(BU92="","",BU92*VLOOKUP("ABS",IndexCalc[],3,FALSE))</f>
        <v>47.545437812805176</v>
      </c>
      <c r="AU92" s="471">
        <f>IF(BV92="","",BV92*VLOOKUP("Cnrs",IndexCalc[],3,FALSE))</f>
        <v>75</v>
      </c>
      <c r="AV92" s="471">
        <f>IF(BO92="","",BO92*VLOOKUP("HEC",IndexCalc[],3,FALSE))</f>
        <v>72.841483354568481</v>
      </c>
      <c r="AW92" s="471">
        <f>IF(BP92="","",BP92*VLOOKUP("Aeres",IndexCalc[],3,FALSE))</f>
        <v>100</v>
      </c>
      <c r="AX92" s="471">
        <f>IF(BQ92="","",BQ92*VLOOKUP("Abdc",IndexCalc[],3,FALSE))</f>
        <v>75</v>
      </c>
      <c r="AY92" s="480">
        <f>IF(BR92="","",BR92*VLOOKUP("Vhb",IndexCalc[],3,FALSE))</f>
        <v>65.28090635935466</v>
      </c>
      <c r="AZ92" s="466"/>
      <c r="BA92" s="466"/>
      <c r="BB92" s="466"/>
      <c r="BC92" s="466"/>
      <c r="BD92" s="466">
        <v>0.90200000000000002</v>
      </c>
      <c r="BE92" s="484">
        <v>1.2130000000000001</v>
      </c>
      <c r="BF92" s="483"/>
      <c r="BG92" s="466" t="s">
        <v>127</v>
      </c>
      <c r="BH92" s="466" t="s">
        <v>127</v>
      </c>
      <c r="BI92" s="466"/>
      <c r="BJ92" s="484"/>
      <c r="BK92" s="483"/>
      <c r="BL92" s="466"/>
      <c r="BM92" s="466"/>
      <c r="BN92" s="466">
        <v>2</v>
      </c>
      <c r="BO92" s="537">
        <v>2.9136593341827393</v>
      </c>
      <c r="BP92" s="486">
        <v>3</v>
      </c>
      <c r="BQ92" s="487">
        <v>3</v>
      </c>
      <c r="BR92" s="488">
        <v>3.9168543815612793</v>
      </c>
      <c r="BS92" s="488">
        <v>2.9857652187347412</v>
      </c>
      <c r="BT92" s="488">
        <v>1.0003901720046997</v>
      </c>
      <c r="BU92" s="488">
        <v>2.3772718906402588</v>
      </c>
      <c r="BV92" s="489">
        <v>3</v>
      </c>
    </row>
    <row r="93" spans="1:74" x14ac:dyDescent="0.25">
      <c r="A93" s="462" t="s">
        <v>118</v>
      </c>
      <c r="B93" s="492" t="s">
        <v>344</v>
      </c>
      <c r="C93" s="541" t="s">
        <v>231</v>
      </c>
      <c r="D93" s="465" t="s">
        <v>363</v>
      </c>
      <c r="E93" s="466">
        <f t="shared" si="48"/>
        <v>92</v>
      </c>
      <c r="F93" s="467">
        <f t="shared" si="31"/>
        <v>10</v>
      </c>
      <c r="G93" s="468">
        <f t="shared" si="32"/>
        <v>27.050906460851966</v>
      </c>
      <c r="H93" s="469" t="b">
        <f t="shared" si="33"/>
        <v>0</v>
      </c>
      <c r="I93" s="470">
        <f t="shared" si="34"/>
        <v>10000</v>
      </c>
      <c r="J93" s="470">
        <f t="shared" si="35"/>
        <v>10000</v>
      </c>
      <c r="K93" s="470">
        <f t="shared" si="36"/>
        <v>10000</v>
      </c>
      <c r="L93" s="470">
        <f t="shared" si="37"/>
        <v>10000</v>
      </c>
      <c r="M93" s="470">
        <f t="shared" si="38"/>
        <v>10000</v>
      </c>
      <c r="N93" s="470">
        <f t="shared" si="39"/>
        <v>10000</v>
      </c>
      <c r="O93" s="471" t="b">
        <f t="shared" si="40"/>
        <v>0</v>
      </c>
      <c r="P93" s="467">
        <f t="shared" si="41"/>
        <v>2</v>
      </c>
      <c r="Q93" s="467">
        <f t="shared" si="42"/>
        <v>8</v>
      </c>
      <c r="R93" s="472">
        <f t="shared" si="43"/>
        <v>57.59256465870034</v>
      </c>
      <c r="S93" s="471">
        <f t="shared" si="44"/>
        <v>21.98580640742637</v>
      </c>
      <c r="T93" s="471">
        <f t="shared" si="45"/>
        <v>66.49425422151883</v>
      </c>
      <c r="U93" s="469">
        <f t="shared" si="46"/>
        <v>62.995403377215062</v>
      </c>
      <c r="V93" s="468" t="b">
        <f t="shared" si="49"/>
        <v>0</v>
      </c>
      <c r="W93" s="474">
        <f t="shared" si="47"/>
        <v>57.59256465870034</v>
      </c>
      <c r="X93" s="475">
        <f t="shared" si="50"/>
        <v>12</v>
      </c>
      <c r="Y93" s="475">
        <f t="shared" si="51"/>
        <v>14.285714285714285</v>
      </c>
      <c r="Z93" s="475">
        <f t="shared" si="52"/>
        <v>54.54545454545454</v>
      </c>
      <c r="AA93" s="475">
        <f t="shared" si="53"/>
        <v>22.923788457671424</v>
      </c>
      <c r="AB93" s="493">
        <f t="shared" si="54"/>
        <v>12.594820821344493</v>
      </c>
      <c r="AC93" s="494">
        <f t="shared" si="55"/>
        <v>31.376791993508245</v>
      </c>
      <c r="AD93" s="473">
        <f t="shared" si="56"/>
        <v>19.7</v>
      </c>
      <c r="AE93" s="473">
        <f t="shared" si="57"/>
        <v>34.300000000000004</v>
      </c>
      <c r="AF93" s="473">
        <f t="shared" si="58"/>
        <v>47.3</v>
      </c>
      <c r="AG93" s="473">
        <f t="shared" si="59"/>
        <v>21</v>
      </c>
      <c r="AH93" s="473">
        <f t="shared" si="60"/>
        <v>49</v>
      </c>
      <c r="AI93" s="473">
        <f t="shared" si="61"/>
        <v>49</v>
      </c>
      <c r="AJ93" s="478">
        <f>IF(VLOOKUP(TRUE,$V$2:$AY$206,COUNTA($V$1:AR$1),FALSE)="",AR93,IF(AR93="","",(AR93/VLOOKUP(TRUE,$V$2:$AY$206,COUNTA($V$1:AR$1),FALSE))*100))</f>
        <v>73.321199417114258</v>
      </c>
      <c r="AK93" s="473">
        <f>IF(VLOOKUP(TRUE,$V$2:$AY$206,COUNTA($V$1:AS$1),FALSE)="",AS93,IF(AS93="","",(AS93/VLOOKUP(TRUE,$V$2:$AY$206,COUNTA($V$1:AS$1),FALSE))*100))</f>
        <v>25.196689367294312</v>
      </c>
      <c r="AL93" s="473">
        <f>IF(VLOOKUP(TRUE,$V$2:$AY$206,COUNTA($V$1:AT$1),FALSE)="",AT93,IF(AT93="","",(AT93/VLOOKUP(TRUE,$V$2:$AY$206,COUNTA($V$1:AT$1),FALSE))*100))</f>
        <v>60</v>
      </c>
      <c r="AM93" s="473">
        <f>IF(VLOOKUP(TRUE,$V$2:$AY$206,COUNTA($V$1:AU$1),FALSE)="",AU93,IF(AU93="","",(AU93/VLOOKUP(TRUE,$V$2:$AY$206,COUNTA($V$1:AU$1),FALSE))*100))</f>
        <v>75</v>
      </c>
      <c r="AN93" s="473">
        <f>IF(VLOOKUP(TRUE,$V$2:$AY$206,COUNTA($V$1:AV$1),FALSE)="",AV93,IF(AV93="","",(AV93/VLOOKUP(TRUE,$V$2:$AY$206,COUNTA($V$1:AV$1),FALSE))*100))</f>
        <v>53.577005863189697</v>
      </c>
      <c r="AO93" s="473">
        <f>IF(VLOOKUP(TRUE,$V$2:$AY$206,COUNTA($V$1:AW$1),FALSE)="",AW93,IF(AW93="","",(AW93/VLOOKUP(TRUE,$V$2:$AY$206,COUNTA($V$1:AW$1),FALSE))*100))</f>
        <v>100</v>
      </c>
      <c r="AP93" s="473">
        <f>IF(VLOOKUP(TRUE,$V$2:$AY$206,COUNTA($V$1:AX$1),FALSE)="",AX93,IF(AX93="","",(AX93/VLOOKUP(TRUE,$V$2:$AY$206,COUNTA($V$1:AX$1),FALSE))*100))</f>
        <v>75</v>
      </c>
      <c r="AQ93" s="468">
        <f>IF(VLOOKUP(TRUE,$V$2:$AY$206,COUNTA($V$1:AY$1),FALSE)="",AY93,IF(AY93="","",(AY93/VLOOKUP(TRUE,$V$2:$AY$206,COUNTA($V$1:AY$1),FALSE))*100))</f>
        <v>69.859139124552414</v>
      </c>
      <c r="AR93" s="475">
        <f>IF(BS93="","",BS93*VLOOKUP("UQ",IndexCalc[],3,FALSE))</f>
        <v>73.321199417114258</v>
      </c>
      <c r="AS93" s="471">
        <f>IF(BT93="","",BT93*VLOOKUP("Fneg",IndexCalc[],3,FALSE))</f>
        <v>25.196689367294312</v>
      </c>
      <c r="AT93" s="471">
        <f>IF(BU93="","",BU93*VLOOKUP("ABS",IndexCalc[],3,FALSE))</f>
        <v>60</v>
      </c>
      <c r="AU93" s="471">
        <f>IF(BV93="","",BV93*VLOOKUP("Cnrs",IndexCalc[],3,FALSE))</f>
        <v>75</v>
      </c>
      <c r="AV93" s="471">
        <f>IF(BO93="","",BO93*VLOOKUP("HEC",IndexCalc[],3,FALSE))</f>
        <v>53.577005863189697</v>
      </c>
      <c r="AW93" s="471">
        <f>IF(BP93="","",BP93*VLOOKUP("Aeres",IndexCalc[],3,FALSE))</f>
        <v>100</v>
      </c>
      <c r="AX93" s="471">
        <f>IF(BQ93="","",BQ93*VLOOKUP("Abdc",IndexCalc[],3,FALSE))</f>
        <v>75</v>
      </c>
      <c r="AY93" s="480">
        <f>IF(BR93="","",BR93*VLOOKUP("Vhb",IndexCalc[],3,FALSE))</f>
        <v>69.859139124552414</v>
      </c>
      <c r="AZ93" s="481">
        <v>3.0000000000000001E-3</v>
      </c>
      <c r="BA93" s="473">
        <v>1</v>
      </c>
      <c r="BB93" s="466">
        <v>30</v>
      </c>
      <c r="BC93" s="481">
        <v>1.1399999999999999</v>
      </c>
      <c r="BD93" s="481">
        <v>0.96299999999999997</v>
      </c>
      <c r="BE93" s="482">
        <v>1.1599999999999999</v>
      </c>
      <c r="BF93" s="483"/>
      <c r="BG93" s="466" t="s">
        <v>127</v>
      </c>
      <c r="BH93" s="466" t="s">
        <v>127</v>
      </c>
      <c r="BI93" s="466"/>
      <c r="BJ93" s="484"/>
      <c r="BK93" s="483"/>
      <c r="BL93" s="466"/>
      <c r="BM93" s="466">
        <v>3</v>
      </c>
      <c r="BN93" s="466">
        <v>2</v>
      </c>
      <c r="BO93" s="537">
        <v>2.1430802345275879</v>
      </c>
      <c r="BP93" s="486">
        <v>3</v>
      </c>
      <c r="BQ93" s="487">
        <v>3</v>
      </c>
      <c r="BR93" s="488">
        <v>4.1915483474731445</v>
      </c>
      <c r="BS93" s="488">
        <v>2.9328479766845703</v>
      </c>
      <c r="BT93" s="258">
        <v>1.0078675746917725</v>
      </c>
      <c r="BU93" s="488">
        <v>3</v>
      </c>
      <c r="BV93" s="489">
        <v>3</v>
      </c>
    </row>
    <row r="94" spans="1:74" x14ac:dyDescent="0.25">
      <c r="A94" s="462" t="s">
        <v>58</v>
      </c>
      <c r="B94" s="492" t="s">
        <v>279</v>
      </c>
      <c r="C94" s="501" t="s">
        <v>168</v>
      </c>
      <c r="D94" s="465" t="s">
        <v>363</v>
      </c>
      <c r="E94" s="466">
        <f t="shared" si="48"/>
        <v>93</v>
      </c>
      <c r="F94" s="467">
        <f t="shared" si="31"/>
        <v>10</v>
      </c>
      <c r="G94" s="468">
        <f t="shared" si="32"/>
        <v>27.615523043596216</v>
      </c>
      <c r="H94" s="469" t="b">
        <f t="shared" si="33"/>
        <v>0</v>
      </c>
      <c r="I94" s="470">
        <f t="shared" si="34"/>
        <v>10000</v>
      </c>
      <c r="J94" s="470">
        <f t="shared" si="35"/>
        <v>10000</v>
      </c>
      <c r="K94" s="470">
        <f t="shared" si="36"/>
        <v>10000</v>
      </c>
      <c r="L94" s="470">
        <f t="shared" si="37"/>
        <v>10000</v>
      </c>
      <c r="M94" s="470">
        <f t="shared" si="38"/>
        <v>10000</v>
      </c>
      <c r="N94" s="470">
        <f t="shared" si="39"/>
        <v>10000</v>
      </c>
      <c r="O94" s="471" t="b">
        <f t="shared" si="40"/>
        <v>0</v>
      </c>
      <c r="P94" s="467">
        <f t="shared" si="41"/>
        <v>2</v>
      </c>
      <c r="Q94" s="467">
        <f t="shared" si="42"/>
        <v>8</v>
      </c>
      <c r="R94" s="472">
        <f t="shared" si="43"/>
        <v>57.273808370999802</v>
      </c>
      <c r="S94" s="471">
        <f t="shared" si="44"/>
        <v>20.891361887118748</v>
      </c>
      <c r="T94" s="471">
        <f t="shared" si="45"/>
        <v>66.369419991970062</v>
      </c>
      <c r="U94" s="469">
        <f t="shared" si="46"/>
        <v>62.34553599357605</v>
      </c>
      <c r="V94" s="468" t="b">
        <f t="shared" si="49"/>
        <v>0</v>
      </c>
      <c r="W94" s="474">
        <f t="shared" si="47"/>
        <v>57.273808370999802</v>
      </c>
      <c r="X94" s="475">
        <f t="shared" si="50"/>
        <v>12</v>
      </c>
      <c r="Y94" s="475">
        <f t="shared" si="51"/>
        <v>14.285714285714285</v>
      </c>
      <c r="Z94" s="475">
        <f t="shared" si="52"/>
        <v>43.636363636363633</v>
      </c>
      <c r="AA94" s="475">
        <f t="shared" si="53"/>
        <v>25.437361753468728</v>
      </c>
      <c r="AB94" s="493">
        <f t="shared" si="54"/>
        <v>12.137065132095213</v>
      </c>
      <c r="AC94" s="494">
        <f t="shared" si="55"/>
        <v>29.64565864214228</v>
      </c>
      <c r="AD94" s="473">
        <f t="shared" si="56"/>
        <v>19.7</v>
      </c>
      <c r="AE94" s="473">
        <f t="shared" si="57"/>
        <v>34.300000000000004</v>
      </c>
      <c r="AF94" s="473">
        <f t="shared" si="58"/>
        <v>27.3</v>
      </c>
      <c r="AG94" s="473">
        <f t="shared" si="59"/>
        <v>28.4</v>
      </c>
      <c r="AH94" s="473">
        <f t="shared" si="60"/>
        <v>47</v>
      </c>
      <c r="AI94" s="473">
        <f t="shared" si="61"/>
        <v>45.5</v>
      </c>
      <c r="AJ94" s="478">
        <f>IF(VLOOKUP(TRUE,$V$2:$AY$206,COUNTA($V$1:AR$1),FALSE)="",AR94,IF(AR94="","",(AR94/VLOOKUP(TRUE,$V$2:$AY$206,COUNTA($V$1:AR$1),FALSE))*100))</f>
        <v>75.976163148880005</v>
      </c>
      <c r="AK94" s="473">
        <f>IF(VLOOKUP(TRUE,$V$2:$AY$206,COUNTA($V$1:AS$1),FALSE)="",AS94,IF(AS94="","",(AS94/VLOOKUP(TRUE,$V$2:$AY$206,COUNTA($V$1:AS$1),FALSE))*100))</f>
        <v>25.046664476394653</v>
      </c>
      <c r="AL94" s="473">
        <f>IF(VLOOKUP(TRUE,$V$2:$AY$206,COUNTA($V$1:AT$1),FALSE)="",AT94,IF(AT94="","",(AT94/VLOOKUP(TRUE,$V$2:$AY$206,COUNTA($V$1:AT$1),FALSE))*100))</f>
        <v>60</v>
      </c>
      <c r="AM94" s="473">
        <f>IF(VLOOKUP(TRUE,$V$2:$AY$206,COUNTA($V$1:AU$1),FALSE)="",AU94,IF(AU94="","",(AU94/VLOOKUP(TRUE,$V$2:$AY$206,COUNTA($V$1:AU$1),FALSE))*100))</f>
        <v>75</v>
      </c>
      <c r="AN94" s="473">
        <f>IF(VLOOKUP(TRUE,$V$2:$AY$206,COUNTA($V$1:AV$1),FALSE)="",AV94,IF(AV94="","",(AV94/VLOOKUP(TRUE,$V$2:$AY$206,COUNTA($V$1:AV$1),FALSE))*100))</f>
        <v>50</v>
      </c>
      <c r="AO94" s="473">
        <f>IF(VLOOKUP(TRUE,$V$2:$AY$206,COUNTA($V$1:AW$1),FALSE)="",AW94,IF(AW94="","",(AW94/VLOOKUP(TRUE,$V$2:$AY$206,COUNTA($V$1:AW$1),FALSE))*100))</f>
        <v>100</v>
      </c>
      <c r="AP94" s="473">
        <f>IF(VLOOKUP(TRUE,$V$2:$AY$206,COUNTA($V$1:AX$1),FALSE)="",AX94,IF(AX94="","",(AX94/VLOOKUP(TRUE,$V$2:$AY$206,COUNTA($V$1:AX$1),FALSE))*100))</f>
        <v>75</v>
      </c>
      <c r="AQ94" s="468">
        <f>IF(VLOOKUP(TRUE,$V$2:$AY$206,COUNTA($V$1:AY$1),FALSE)="",AY94,IF(AY94="","",(AY94/VLOOKUP(TRUE,$V$2:$AY$206,COUNTA($V$1:AY$1),FALSE))*100))</f>
        <v>69.93253231048584</v>
      </c>
      <c r="AR94" s="475">
        <f>IF(BS94="","",BS94*VLOOKUP("UQ",IndexCalc[],3,FALSE))</f>
        <v>75.976163148880005</v>
      </c>
      <c r="AS94" s="471">
        <f>IF(BT94="","",BT94*VLOOKUP("Fneg",IndexCalc[],3,FALSE))</f>
        <v>25.046664476394653</v>
      </c>
      <c r="AT94" s="471">
        <f>IF(BU94="","",BU94*VLOOKUP("ABS",IndexCalc[],3,FALSE))</f>
        <v>60</v>
      </c>
      <c r="AU94" s="471">
        <f>IF(BV94="","",BV94*VLOOKUP("Cnrs",IndexCalc[],3,FALSE))</f>
        <v>75</v>
      </c>
      <c r="AV94" s="471">
        <f>IF(BO94="","",BO94*VLOOKUP("HEC",IndexCalc[],3,FALSE))</f>
        <v>50</v>
      </c>
      <c r="AW94" s="471">
        <f>IF(BP94="","",BP94*VLOOKUP("Aeres",IndexCalc[],3,FALSE))</f>
        <v>100</v>
      </c>
      <c r="AX94" s="471">
        <f>IF(BQ94="","",BQ94*VLOOKUP("Abdc",IndexCalc[],3,FALSE))</f>
        <v>75</v>
      </c>
      <c r="AY94" s="480">
        <f>IF(BR94="","",BR94*VLOOKUP("Vhb",IndexCalc[],3,FALSE))</f>
        <v>69.93253231048584</v>
      </c>
      <c r="AZ94" s="481">
        <v>3.0000000000000001E-3</v>
      </c>
      <c r="BA94" s="473">
        <v>1</v>
      </c>
      <c r="BB94" s="466">
        <v>24</v>
      </c>
      <c r="BC94" s="481">
        <v>1.2649999999999999</v>
      </c>
      <c r="BD94" s="481">
        <v>0.92800000000000005</v>
      </c>
      <c r="BE94" s="482">
        <v>1.0960000000000001</v>
      </c>
      <c r="BF94" s="483" t="s">
        <v>133</v>
      </c>
      <c r="BG94" s="466" t="s">
        <v>127</v>
      </c>
      <c r="BH94" s="466" t="s">
        <v>127</v>
      </c>
      <c r="BI94" s="466"/>
      <c r="BJ94" s="484"/>
      <c r="BK94" s="483"/>
      <c r="BL94" s="466"/>
      <c r="BM94" s="466">
        <v>3</v>
      </c>
      <c r="BN94" s="466">
        <v>2</v>
      </c>
      <c r="BO94" s="485">
        <v>2</v>
      </c>
      <c r="BP94" s="486">
        <v>3</v>
      </c>
      <c r="BQ94" s="487">
        <v>3</v>
      </c>
      <c r="BR94" s="488">
        <v>4.1959519386291504</v>
      </c>
      <c r="BS94" s="488">
        <v>3.0390465259552002</v>
      </c>
      <c r="BT94" s="258">
        <v>1.0018665790557861</v>
      </c>
      <c r="BU94" s="488">
        <v>3</v>
      </c>
      <c r="BV94" s="489">
        <v>3</v>
      </c>
    </row>
    <row r="95" spans="1:74" x14ac:dyDescent="0.25">
      <c r="A95" s="496" t="s">
        <v>1345</v>
      </c>
      <c r="B95" s="492"/>
      <c r="C95" s="497" t="s">
        <v>1240</v>
      </c>
      <c r="D95" s="465" t="s">
        <v>363</v>
      </c>
      <c r="E95" s="466">
        <f t="shared" si="48"/>
        <v>94</v>
      </c>
      <c r="F95" s="467">
        <f t="shared" si="31"/>
        <v>10</v>
      </c>
      <c r="G95" s="480">
        <f t="shared" si="32"/>
        <v>22.610582489433412</v>
      </c>
      <c r="H95" s="469" t="b">
        <f t="shared" si="33"/>
        <v>0</v>
      </c>
      <c r="I95" s="470">
        <f t="shared" si="34"/>
        <v>10000</v>
      </c>
      <c r="J95" s="470">
        <f t="shared" si="35"/>
        <v>10000</v>
      </c>
      <c r="K95" s="470">
        <f t="shared" si="36"/>
        <v>10000</v>
      </c>
      <c r="L95" s="470">
        <f t="shared" si="37"/>
        <v>10000</v>
      </c>
      <c r="M95" s="470">
        <f t="shared" si="38"/>
        <v>10000</v>
      </c>
      <c r="N95" s="470">
        <f t="shared" si="39"/>
        <v>10000</v>
      </c>
      <c r="O95" s="471" t="b">
        <f t="shared" si="40"/>
        <v>0</v>
      </c>
      <c r="P95" s="467">
        <f t="shared" si="41"/>
        <v>2</v>
      </c>
      <c r="Q95" s="467">
        <f t="shared" si="42"/>
        <v>8</v>
      </c>
      <c r="R95" s="472">
        <f t="shared" si="43"/>
        <v>57.199964893749552</v>
      </c>
      <c r="S95" s="471">
        <f t="shared" si="44"/>
        <v>44.922773206686941</v>
      </c>
      <c r="T95" s="471">
        <f t="shared" si="45"/>
        <v>60.269262815515205</v>
      </c>
      <c r="U95" s="469">
        <f t="shared" si="46"/>
        <v>64.435410252412169</v>
      </c>
      <c r="V95" s="480" t="b">
        <f t="shared" si="49"/>
        <v>0</v>
      </c>
      <c r="W95" s="498">
        <f t="shared" si="47"/>
        <v>57.199964893749552</v>
      </c>
      <c r="X95" s="483" t="str">
        <f t="shared" si="50"/>
        <v/>
      </c>
      <c r="Y95" s="483" t="str">
        <f t="shared" si="51"/>
        <v/>
      </c>
      <c r="Z95" s="483" t="str">
        <f t="shared" si="52"/>
        <v/>
      </c>
      <c r="AA95" s="483" t="str">
        <f t="shared" si="53"/>
        <v/>
      </c>
      <c r="AB95" s="499">
        <f t="shared" si="54"/>
        <v>22.547737379021708</v>
      </c>
      <c r="AC95" s="500">
        <f t="shared" si="55"/>
        <v>67.29780903435217</v>
      </c>
      <c r="AD95" s="466" t="str">
        <f t="shared" si="56"/>
        <v/>
      </c>
      <c r="AE95" s="466" t="str">
        <f t="shared" si="57"/>
        <v/>
      </c>
      <c r="AF95" s="466" t="str">
        <f t="shared" si="58"/>
        <v/>
      </c>
      <c r="AG95" s="466" t="str">
        <f t="shared" si="59"/>
        <v/>
      </c>
      <c r="AH95" s="466">
        <f t="shared" si="60"/>
        <v>73</v>
      </c>
      <c r="AI95" s="466">
        <f t="shared" si="61"/>
        <v>89.2</v>
      </c>
      <c r="AJ95" s="483">
        <f>IF(VLOOKUP(TRUE,$V$2:$AY$206,COUNTA($V$1:AR$1),FALSE)="",AR95,IF(AR95="","",(AR95/VLOOKUP(TRUE,$V$2:$AY$206,COUNTA($V$1:AR$1),FALSE))*100))</f>
        <v>68.565785884857178</v>
      </c>
      <c r="AK95" s="466">
        <f>IF(VLOOKUP(TRUE,$V$2:$AY$206,COUNTA($V$1:AS$1),FALSE)="",AS95,IF(AS95="","",(AS95/VLOOKUP(TRUE,$V$2:$AY$206,COUNTA($V$1:AS$1),FALSE))*100))</f>
        <v>42.826709151268005</v>
      </c>
      <c r="AL95" s="466">
        <f>IF(VLOOKUP(TRUE,$V$2:$AY$206,COUNTA($V$1:AT$1),FALSE)="",AT95,IF(AT95="","",(AT95/VLOOKUP(TRUE,$V$2:$AY$206,COUNTA($V$1:AT$1),FALSE))*100))</f>
        <v>40</v>
      </c>
      <c r="AM95" s="466">
        <f>IF(VLOOKUP(TRUE,$V$2:$AY$206,COUNTA($V$1:AU$1),FALSE)="",AU95,IF(AU95="","",(AU95/VLOOKUP(TRUE,$V$2:$AY$206,COUNTA($V$1:AU$1),FALSE))*100))</f>
        <v>75</v>
      </c>
      <c r="AN95" s="466">
        <f>IF(VLOOKUP(TRUE,$V$2:$AY$206,COUNTA($V$1:AV$1),FALSE)="",AV95,IF(AV95="","",(AV95/VLOOKUP(TRUE,$V$2:$AY$206,COUNTA($V$1:AV$1),FALSE))*100))</f>
        <v>38.235712051391602</v>
      </c>
      <c r="AO95" s="466">
        <f>IF(VLOOKUP(TRUE,$V$2:$AY$206,COUNTA($V$1:AW$1),FALSE)="",AW95,IF(AW95="","",(AW95/VLOOKUP(TRUE,$V$2:$AY$206,COUNTA($V$1:AW$1),FALSE))*100))</f>
        <v>100</v>
      </c>
      <c r="AP95" s="466">
        <f>IF(VLOOKUP(TRUE,$V$2:$AY$206,COUNTA($V$1:AX$1),FALSE)="",AX95,IF(AX95="","",(AX95/VLOOKUP(TRUE,$V$2:$AY$206,COUNTA($V$1:AX$1),FALSE))*100))</f>
        <v>50</v>
      </c>
      <c r="AQ95" s="484">
        <f>IF(VLOOKUP(TRUE,$V$2:$AY$206,COUNTA($V$1:AY$1),FALSE)="",AY95,IF(AY95="","",(AY95/VLOOKUP(TRUE,$V$2:$AY$206,COUNTA($V$1:AY$1),FALSE))*100))</f>
        <v>67.525895436604827</v>
      </c>
      <c r="AR95" s="475">
        <f>IF(BS95="","",BS95*VLOOKUP("UQ",IndexCalc[],3,FALSE))</f>
        <v>68.565785884857178</v>
      </c>
      <c r="AS95" s="471">
        <f>IF(BT95="","",BT95*VLOOKUP("Fneg",IndexCalc[],3,FALSE))</f>
        <v>42.826709151268005</v>
      </c>
      <c r="AT95" s="471">
        <f>IF(BU95="","",BU95*VLOOKUP("ABS",IndexCalc[],3,FALSE))</f>
        <v>40</v>
      </c>
      <c r="AU95" s="471">
        <f>IF(BV95="","",BV95*VLOOKUP("Cnrs",IndexCalc[],3,FALSE))</f>
        <v>75</v>
      </c>
      <c r="AV95" s="471">
        <f>IF(BO95="","",BO95*VLOOKUP("HEC",IndexCalc[],3,FALSE))</f>
        <v>38.235712051391602</v>
      </c>
      <c r="AW95" s="471">
        <f>IF(BP95="","",BP95*VLOOKUP("Aeres",IndexCalc[],3,FALSE))</f>
        <v>100</v>
      </c>
      <c r="AX95" s="471">
        <f>IF(BQ95="","",BQ95*VLOOKUP("Abdc",IndexCalc[],3,FALSE))</f>
        <v>50</v>
      </c>
      <c r="AY95" s="480">
        <f>IF(BR95="","",BR95*VLOOKUP("Vhb",IndexCalc[],3,FALSE))</f>
        <v>67.525895436604827</v>
      </c>
      <c r="AZ95" s="466"/>
      <c r="BA95" s="466"/>
      <c r="BB95" s="466"/>
      <c r="BC95" s="466"/>
      <c r="BD95" s="466">
        <v>1.724</v>
      </c>
      <c r="BE95" s="484">
        <v>2.488</v>
      </c>
      <c r="BF95" s="483"/>
      <c r="BG95" s="466" t="s">
        <v>127</v>
      </c>
      <c r="BH95" s="466" t="s">
        <v>133</v>
      </c>
      <c r="BI95" s="466"/>
      <c r="BJ95" s="484"/>
      <c r="BK95" s="483"/>
      <c r="BL95" s="466"/>
      <c r="BM95" s="466">
        <v>2</v>
      </c>
      <c r="BN95" s="466">
        <v>2</v>
      </c>
      <c r="BO95" s="537">
        <v>1.5294284820556641</v>
      </c>
      <c r="BP95" s="486">
        <v>3</v>
      </c>
      <c r="BQ95" s="487">
        <v>2</v>
      </c>
      <c r="BR95" s="488">
        <v>4.0515537261962891</v>
      </c>
      <c r="BS95" s="488">
        <v>2.7426314353942871</v>
      </c>
      <c r="BT95" s="258">
        <v>1.7130683660507202</v>
      </c>
      <c r="BU95" s="488">
        <v>2</v>
      </c>
      <c r="BV95" s="489">
        <v>3</v>
      </c>
    </row>
    <row r="96" spans="1:74" x14ac:dyDescent="0.25">
      <c r="A96" s="462" t="s">
        <v>113</v>
      </c>
      <c r="B96" s="492" t="s">
        <v>339</v>
      </c>
      <c r="C96" s="541" t="s">
        <v>226</v>
      </c>
      <c r="D96" s="465" t="s">
        <v>363</v>
      </c>
      <c r="E96" s="466">
        <f t="shared" si="48"/>
        <v>95</v>
      </c>
      <c r="F96" s="467">
        <f t="shared" si="31"/>
        <v>10</v>
      </c>
      <c r="G96" s="468">
        <f t="shared" si="32"/>
        <v>24.92851953637177</v>
      </c>
      <c r="H96" s="469" t="b">
        <f t="shared" si="33"/>
        <v>0</v>
      </c>
      <c r="I96" s="470">
        <f t="shared" si="34"/>
        <v>10000</v>
      </c>
      <c r="J96" s="470">
        <f t="shared" si="35"/>
        <v>10000</v>
      </c>
      <c r="K96" s="470">
        <f t="shared" si="36"/>
        <v>10000</v>
      </c>
      <c r="L96" s="470">
        <f t="shared" si="37"/>
        <v>10000</v>
      </c>
      <c r="M96" s="470">
        <f t="shared" si="38"/>
        <v>10000</v>
      </c>
      <c r="N96" s="470">
        <f t="shared" si="39"/>
        <v>10000</v>
      </c>
      <c r="O96" s="471" t="b">
        <f t="shared" si="40"/>
        <v>0</v>
      </c>
      <c r="P96" s="467">
        <f t="shared" si="41"/>
        <v>2</v>
      </c>
      <c r="Q96" s="467">
        <f t="shared" si="42"/>
        <v>8</v>
      </c>
      <c r="R96" s="472">
        <f t="shared" si="43"/>
        <v>57.007181700184262</v>
      </c>
      <c r="S96" s="471">
        <f t="shared" si="44"/>
        <v>31.589398364793873</v>
      </c>
      <c r="T96" s="471">
        <f t="shared" si="45"/>
        <v>63.361627534031868</v>
      </c>
      <c r="U96" s="469">
        <f t="shared" si="46"/>
        <v>64.649302027225502</v>
      </c>
      <c r="V96" s="468" t="b">
        <f t="shared" si="49"/>
        <v>0</v>
      </c>
      <c r="W96" s="474">
        <f t="shared" si="47"/>
        <v>57.007181700184262</v>
      </c>
      <c r="X96" s="475">
        <f t="shared" si="50"/>
        <v>32</v>
      </c>
      <c r="Y96" s="475">
        <f t="shared" si="51"/>
        <v>15.714285714285717</v>
      </c>
      <c r="Z96" s="475">
        <f t="shared" si="52"/>
        <v>74.545454545454547</v>
      </c>
      <c r="AA96" s="475">
        <f t="shared" si="53"/>
        <v>36.456867082244116</v>
      </c>
      <c r="AB96" s="493">
        <f t="shared" si="54"/>
        <v>17.682448339000786</v>
      </c>
      <c r="AC96" s="494">
        <f t="shared" si="55"/>
        <v>45.496348390586959</v>
      </c>
      <c r="AD96" s="473">
        <f t="shared" si="56"/>
        <v>57.199999999999996</v>
      </c>
      <c r="AE96" s="473">
        <f t="shared" si="57"/>
        <v>39.5</v>
      </c>
      <c r="AF96" s="473">
        <f t="shared" si="58"/>
        <v>72.599999999999994</v>
      </c>
      <c r="AG96" s="473">
        <f t="shared" si="59"/>
        <v>58.9</v>
      </c>
      <c r="AH96" s="473">
        <f t="shared" si="60"/>
        <v>64.2</v>
      </c>
      <c r="AI96" s="473">
        <f t="shared" si="61"/>
        <v>75.400000000000006</v>
      </c>
      <c r="AJ96" s="478">
        <f>IF(VLOOKUP(TRUE,$V$2:$AY$206,COUNTA($V$1:AR$1),FALSE)="",AR96,IF(AR96="","",(AR96/VLOOKUP(TRUE,$V$2:$AY$206,COUNTA($V$1:AR$1),FALSE))*100))</f>
        <v>71.778476238250732</v>
      </c>
      <c r="AK96" s="473">
        <f>IF(VLOOKUP(TRUE,$V$2:$AY$206,COUNTA($V$1:AS$1),FALSE)="",AS96,IF(AS96="","",(AS96/VLOOKUP(TRUE,$V$2:$AY$206,COUNTA($V$1:AS$1),FALSE))*100))</f>
        <v>29.881888628005981</v>
      </c>
      <c r="AL96" s="473">
        <f>IF(VLOOKUP(TRUE,$V$2:$AY$206,COUNTA($V$1:AT$1),FALSE)="",AT96,IF(AT96="","",(AT96/VLOOKUP(TRUE,$V$2:$AY$206,COUNTA($V$1:AT$1),FALSE))*100))</f>
        <v>40</v>
      </c>
      <c r="AM96" s="473">
        <f>IF(VLOOKUP(TRUE,$V$2:$AY$206,COUNTA($V$1:AU$1),FALSE)="",AU96,IF(AU96="","",(AU96/VLOOKUP(TRUE,$V$2:$AY$206,COUNTA($V$1:AU$1),FALSE))*100))</f>
        <v>75</v>
      </c>
      <c r="AN96" s="473">
        <f>IF(VLOOKUP(TRUE,$V$2:$AY$206,COUNTA($V$1:AV$1),FALSE)="",AV96,IF(AV96="","",(AV96/VLOOKUP(TRUE,$V$2:$AY$206,COUNTA($V$1:AV$1),FALSE))*100))</f>
        <v>48.285695910453796</v>
      </c>
      <c r="AO96" s="473">
        <f>IF(VLOOKUP(TRUE,$V$2:$AY$206,COUNTA($V$1:AW$1),FALSE)="",AW96,IF(AW96="","",(AW96/VLOOKUP(TRUE,$V$2:$AY$206,COUNTA($V$1:AW$1),FALSE))*100))</f>
        <v>100</v>
      </c>
      <c r="AP96" s="473">
        <f>IF(VLOOKUP(TRUE,$V$2:$AY$206,COUNTA($V$1:AX$1),FALSE)="",AX96,IF(AX96="","",(AX96/VLOOKUP(TRUE,$V$2:$AY$206,COUNTA($V$1:AX$1),FALSE))*100))</f>
        <v>75</v>
      </c>
      <c r="AQ96" s="468">
        <f>IF(VLOOKUP(TRUE,$V$2:$AY$206,COUNTA($V$1:AY$1),FALSE)="",AY96,IF(AY96="","",(AY96/VLOOKUP(TRUE,$V$2:$AY$206,COUNTA($V$1:AY$1),FALSE))*100))</f>
        <v>66.946959495544434</v>
      </c>
      <c r="AR96" s="475">
        <f>IF(BS96="","",BS96*VLOOKUP("UQ",IndexCalc[],3,FALSE))</f>
        <v>71.778476238250732</v>
      </c>
      <c r="AS96" s="471">
        <f>IF(BT96="","",BT96*VLOOKUP("Fneg",IndexCalc[],3,FALSE))</f>
        <v>29.881888628005981</v>
      </c>
      <c r="AT96" s="471">
        <f>IF(BU96="","",BU96*VLOOKUP("ABS",IndexCalc[],3,FALSE))</f>
        <v>40</v>
      </c>
      <c r="AU96" s="471">
        <f>IF(BV96="","",BV96*VLOOKUP("Cnrs",IndexCalc[],3,FALSE))</f>
        <v>75</v>
      </c>
      <c r="AV96" s="471">
        <f>IF(BO96="","",BO96*VLOOKUP("HEC",IndexCalc[],3,FALSE))</f>
        <v>48.285695910453796</v>
      </c>
      <c r="AW96" s="471">
        <f>IF(BP96="","",BP96*VLOOKUP("Aeres",IndexCalc[],3,FALSE))</f>
        <v>100</v>
      </c>
      <c r="AX96" s="471">
        <f>IF(BQ96="","",BQ96*VLOOKUP("Abdc",IndexCalc[],3,FALSE))</f>
        <v>75</v>
      </c>
      <c r="AY96" s="480">
        <f>IF(BR96="","",BR96*VLOOKUP("Vhb",IndexCalc[],3,FALSE))</f>
        <v>66.946959495544434</v>
      </c>
      <c r="AZ96" s="481">
        <v>8.0000000000000002E-3</v>
      </c>
      <c r="BA96" s="473">
        <v>1.1000000000000001</v>
      </c>
      <c r="BB96" s="466">
        <v>41</v>
      </c>
      <c r="BC96" s="481">
        <v>1.8129999999999999</v>
      </c>
      <c r="BD96" s="481">
        <v>1.3520000000000001</v>
      </c>
      <c r="BE96" s="482">
        <v>1.6819999999999999</v>
      </c>
      <c r="BF96" s="483"/>
      <c r="BG96" s="466" t="s">
        <v>127</v>
      </c>
      <c r="BH96" s="466" t="s">
        <v>127</v>
      </c>
      <c r="BI96" s="466"/>
      <c r="BJ96" s="484"/>
      <c r="BK96" s="483"/>
      <c r="BL96" s="466"/>
      <c r="BM96" s="466">
        <v>2</v>
      </c>
      <c r="BN96" s="466">
        <v>2</v>
      </c>
      <c r="BO96" s="537">
        <v>1.9314278364181519</v>
      </c>
      <c r="BP96" s="486">
        <v>3</v>
      </c>
      <c r="BQ96" s="487">
        <v>3</v>
      </c>
      <c r="BR96" s="488">
        <v>4.016817569732666</v>
      </c>
      <c r="BS96" s="488">
        <v>2.8711390495300293</v>
      </c>
      <c r="BT96" s="258">
        <v>1.1952755451202393</v>
      </c>
      <c r="BU96" s="488">
        <v>2</v>
      </c>
      <c r="BV96" s="489">
        <v>3</v>
      </c>
    </row>
    <row r="97" spans="1:74" ht="15" customHeight="1" x14ac:dyDescent="0.25">
      <c r="A97" s="496" t="s">
        <v>1316</v>
      </c>
      <c r="B97" s="492"/>
      <c r="C97" s="497" t="s">
        <v>1133</v>
      </c>
      <c r="D97" s="465" t="s">
        <v>363</v>
      </c>
      <c r="E97" s="466">
        <f t="shared" si="48"/>
        <v>96</v>
      </c>
      <c r="F97" s="467">
        <f t="shared" si="31"/>
        <v>10</v>
      </c>
      <c r="G97" s="480">
        <f t="shared" si="32"/>
        <v>27.689865479316907</v>
      </c>
      <c r="H97" s="469" t="b">
        <f t="shared" si="33"/>
        <v>0</v>
      </c>
      <c r="I97" s="470">
        <f t="shared" si="34"/>
        <v>10000</v>
      </c>
      <c r="J97" s="470">
        <f t="shared" si="35"/>
        <v>10000</v>
      </c>
      <c r="K97" s="470">
        <f t="shared" si="36"/>
        <v>10000</v>
      </c>
      <c r="L97" s="470">
        <f t="shared" si="37"/>
        <v>10000</v>
      </c>
      <c r="M97" s="470">
        <f t="shared" si="38"/>
        <v>10000</v>
      </c>
      <c r="N97" s="470">
        <f t="shared" si="39"/>
        <v>10000</v>
      </c>
      <c r="O97" s="471" t="b">
        <f t="shared" si="40"/>
        <v>0</v>
      </c>
      <c r="P97" s="467">
        <f t="shared" si="41"/>
        <v>2</v>
      </c>
      <c r="Q97" s="467">
        <f t="shared" si="42"/>
        <v>8</v>
      </c>
      <c r="R97" s="472">
        <f t="shared" si="43"/>
        <v>56.899552182766101</v>
      </c>
      <c r="S97" s="471">
        <f t="shared" si="44"/>
        <v>20.401045562884725</v>
      </c>
      <c r="T97" s="471">
        <f t="shared" si="45"/>
        <v>66.024178837736443</v>
      </c>
      <c r="U97" s="469">
        <f t="shared" si="46"/>
        <v>61.679343070189155</v>
      </c>
      <c r="V97" s="480" t="b">
        <f t="shared" si="49"/>
        <v>0</v>
      </c>
      <c r="W97" s="498">
        <f t="shared" si="47"/>
        <v>56.899552182766101</v>
      </c>
      <c r="X97" s="483" t="str">
        <f t="shared" si="50"/>
        <v/>
      </c>
      <c r="Y97" s="483" t="str">
        <f t="shared" si="51"/>
        <v/>
      </c>
      <c r="Z97" s="483" t="str">
        <f t="shared" si="52"/>
        <v/>
      </c>
      <c r="AA97" s="483" t="str">
        <f t="shared" si="53"/>
        <v/>
      </c>
      <c r="AB97" s="499">
        <f t="shared" si="54"/>
        <v>8.3703897462725614</v>
      </c>
      <c r="AC97" s="500">
        <f t="shared" si="55"/>
        <v>32.431701379496893</v>
      </c>
      <c r="AD97" s="466" t="str">
        <f t="shared" si="56"/>
        <v/>
      </c>
      <c r="AE97" s="466" t="str">
        <f t="shared" si="57"/>
        <v/>
      </c>
      <c r="AF97" s="466" t="str">
        <f t="shared" si="58"/>
        <v/>
      </c>
      <c r="AG97" s="466" t="str">
        <f t="shared" si="59"/>
        <v/>
      </c>
      <c r="AH97" s="466">
        <f t="shared" si="60"/>
        <v>37.200000000000003</v>
      </c>
      <c r="AI97" s="466">
        <f t="shared" si="61"/>
        <v>51.4</v>
      </c>
      <c r="AJ97" s="483">
        <f>IF(VLOOKUP(TRUE,$V$2:$AY$206,COUNTA($V$1:AR$1),FALSE)="",AR97,IF(AR97="","",(AR97/VLOOKUP(TRUE,$V$2:$AY$206,COUNTA($V$1:AR$1),FALSE))*100))</f>
        <v>70.455431938171387</v>
      </c>
      <c r="AK97" s="466">
        <f>IF(VLOOKUP(TRUE,$V$2:$AY$206,COUNTA($V$1:AS$1),FALSE)="",AS97,IF(AS97="","",(AS97/VLOOKUP(TRUE,$V$2:$AY$206,COUNTA($V$1:AS$1),FALSE))*100))</f>
        <v>25.000503659248352</v>
      </c>
      <c r="AL97" s="466">
        <f>IF(VLOOKUP(TRUE,$V$2:$AY$206,COUNTA($V$1:AT$1),FALSE)="",AT97,IF(AT97="","",(AT97/VLOOKUP(TRUE,$V$2:$AY$206,COUNTA($V$1:AT$1),FALSE))*100))</f>
        <v>60</v>
      </c>
      <c r="AM97" s="466">
        <f>IF(VLOOKUP(TRUE,$V$2:$AY$206,COUNTA($V$1:AU$1),FALSE)="",AU97,IF(AU97="","",(AU97/VLOOKUP(TRUE,$V$2:$AY$206,COUNTA($V$1:AU$1),FALSE))*100))</f>
        <v>75</v>
      </c>
      <c r="AN97" s="466">
        <f>IF(VLOOKUP(TRUE,$V$2:$AY$206,COUNTA($V$1:AV$1),FALSE)="",AV97,IF(AV97="","",(AV97/VLOOKUP(TRUE,$V$2:$AY$206,COUNTA($V$1:AV$1),FALSE))*100))</f>
        <v>51.802396774291992</v>
      </c>
      <c r="AO97" s="466">
        <f>IF(VLOOKUP(TRUE,$V$2:$AY$206,COUNTA($V$1:AW$1),FALSE)="",AW97,IF(AW97="","",(AW97/VLOOKUP(TRUE,$V$2:$AY$206,COUNTA($V$1:AW$1),FALSE))*100))</f>
        <v>100</v>
      </c>
      <c r="AP97" s="466">
        <f>IF(VLOOKUP(TRUE,$V$2:$AY$206,COUNTA($V$1:AX$1),FALSE)="",AX97,IF(AX97="","",(AX97/VLOOKUP(TRUE,$V$2:$AY$206,COUNTA($V$1:AX$1),FALSE))*100))</f>
        <v>75</v>
      </c>
      <c r="AQ97" s="484">
        <f>IF(VLOOKUP(TRUE,$V$2:$AY$206,COUNTA($V$1:AY$1),FALSE)="",AY97,IF(AY97="","",(AY97/VLOOKUP(TRUE,$V$2:$AY$206,COUNTA($V$1:AY$1),FALSE))*100))</f>
        <v>70.935098330179855</v>
      </c>
      <c r="AR97" s="475">
        <f>IF(BS97="","",BS97*VLOOKUP("UQ",IndexCalc[],3,FALSE))</f>
        <v>70.455431938171387</v>
      </c>
      <c r="AS97" s="471">
        <f>IF(BT97="","",BT97*VLOOKUP("Fneg",IndexCalc[],3,FALSE))</f>
        <v>25.000503659248352</v>
      </c>
      <c r="AT97" s="471">
        <f>IF(BU97="","",BU97*VLOOKUP("ABS",IndexCalc[],3,FALSE))</f>
        <v>60</v>
      </c>
      <c r="AU97" s="471">
        <f>IF(BV97="","",BV97*VLOOKUP("Cnrs",IndexCalc[],3,FALSE))</f>
        <v>75</v>
      </c>
      <c r="AV97" s="471">
        <f>IF(BO97="","",BO97*VLOOKUP("HEC",IndexCalc[],3,FALSE))</f>
        <v>51.802396774291992</v>
      </c>
      <c r="AW97" s="471">
        <f>IF(BP97="","",BP97*VLOOKUP("Aeres",IndexCalc[],3,FALSE))</f>
        <v>100</v>
      </c>
      <c r="AX97" s="471">
        <f>IF(BQ97="","",BQ97*VLOOKUP("Abdc",IndexCalc[],3,FALSE))</f>
        <v>75</v>
      </c>
      <c r="AY97" s="480">
        <f>IF(BR97="","",BR97*VLOOKUP("Vhb",IndexCalc[],3,FALSE))</f>
        <v>70.935098330179855</v>
      </c>
      <c r="AZ97" s="466"/>
      <c r="BA97" s="466"/>
      <c r="BB97" s="466"/>
      <c r="BC97" s="466"/>
      <c r="BD97" s="466">
        <v>0.64</v>
      </c>
      <c r="BE97" s="484">
        <v>1.1990000000000001</v>
      </c>
      <c r="BF97" s="483"/>
      <c r="BG97" s="466" t="s">
        <v>127</v>
      </c>
      <c r="BH97" s="466" t="s">
        <v>133</v>
      </c>
      <c r="BI97" s="466"/>
      <c r="BJ97" s="484"/>
      <c r="BK97" s="483"/>
      <c r="BL97" s="466"/>
      <c r="BM97" s="466">
        <v>3</v>
      </c>
      <c r="BN97" s="466">
        <v>2</v>
      </c>
      <c r="BO97" s="537">
        <v>2.0720958709716797</v>
      </c>
      <c r="BP97" s="486">
        <v>3</v>
      </c>
      <c r="BQ97" s="487">
        <v>3</v>
      </c>
      <c r="BR97" s="488">
        <v>4.256105899810791</v>
      </c>
      <c r="BS97" s="488">
        <v>2.8182172775268555</v>
      </c>
      <c r="BT97" s="486">
        <v>1.0000201463699341</v>
      </c>
      <c r="BU97" s="488">
        <v>3</v>
      </c>
      <c r="BV97" s="489">
        <v>3</v>
      </c>
    </row>
    <row r="98" spans="1:74" x14ac:dyDescent="0.25">
      <c r="A98" s="502" t="s">
        <v>894</v>
      </c>
      <c r="B98" s="503" t="s">
        <v>348</v>
      </c>
      <c r="C98" s="594" t="s">
        <v>237</v>
      </c>
      <c r="D98" s="504" t="s">
        <v>363</v>
      </c>
      <c r="E98" s="505">
        <f t="shared" si="48"/>
        <v>97</v>
      </c>
      <c r="F98" s="506">
        <f t="shared" si="31"/>
        <v>10</v>
      </c>
      <c r="G98" s="507">
        <f t="shared" si="32"/>
        <v>27.216490428443866</v>
      </c>
      <c r="H98" s="508" t="b">
        <f t="shared" si="33"/>
        <v>0</v>
      </c>
      <c r="I98" s="470">
        <f t="shared" si="34"/>
        <v>10000</v>
      </c>
      <c r="J98" s="470">
        <f t="shared" si="35"/>
        <v>10000</v>
      </c>
      <c r="K98" s="470">
        <f t="shared" si="36"/>
        <v>10000</v>
      </c>
      <c r="L98" s="470">
        <f t="shared" si="37"/>
        <v>10000</v>
      </c>
      <c r="M98" s="470">
        <f t="shared" si="38"/>
        <v>10000</v>
      </c>
      <c r="N98" s="470">
        <f t="shared" si="39"/>
        <v>10000</v>
      </c>
      <c r="O98" s="509" t="b">
        <f t="shared" si="40"/>
        <v>0</v>
      </c>
      <c r="P98" s="506">
        <f t="shared" si="41"/>
        <v>2</v>
      </c>
      <c r="Q98" s="506">
        <f t="shared" si="42"/>
        <v>8</v>
      </c>
      <c r="R98" s="510">
        <f t="shared" si="43"/>
        <v>56.317402235952912</v>
      </c>
      <c r="S98" s="509">
        <f t="shared" si="44"/>
        <v>27.581836542923753</v>
      </c>
      <c r="T98" s="509">
        <f t="shared" si="45"/>
        <v>63.501293659210205</v>
      </c>
      <c r="U98" s="508">
        <f t="shared" si="46"/>
        <v>63.331034927368158</v>
      </c>
      <c r="V98" s="507" t="b">
        <f t="shared" si="49"/>
        <v>0</v>
      </c>
      <c r="W98" s="512">
        <f t="shared" si="47"/>
        <v>56.317402235952912</v>
      </c>
      <c r="X98" s="513">
        <f t="shared" si="50"/>
        <v>20</v>
      </c>
      <c r="Y98" s="513">
        <f t="shared" si="51"/>
        <v>15.714285714285717</v>
      </c>
      <c r="Z98" s="513">
        <f t="shared" si="52"/>
        <v>58.18181818181818</v>
      </c>
      <c r="AA98" s="513">
        <f t="shared" si="53"/>
        <v>30.343856826865068</v>
      </c>
      <c r="AB98" s="514">
        <f t="shared" si="54"/>
        <v>16.348417473188594</v>
      </c>
      <c r="AC98" s="515">
        <f t="shared" si="55"/>
        <v>38.815255612658909</v>
      </c>
      <c r="AD98" s="511">
        <f t="shared" si="56"/>
        <v>48.9</v>
      </c>
      <c r="AE98" s="511">
        <f t="shared" si="57"/>
        <v>39.5</v>
      </c>
      <c r="AF98" s="511">
        <f t="shared" si="58"/>
        <v>50.5</v>
      </c>
      <c r="AG98" s="511">
        <f t="shared" si="59"/>
        <v>44.2</v>
      </c>
      <c r="AH98" s="511">
        <f t="shared" si="60"/>
        <v>60.199999999999996</v>
      </c>
      <c r="AI98" s="511">
        <f t="shared" si="61"/>
        <v>65.100000000000009</v>
      </c>
      <c r="AJ98" s="516">
        <f>IF(VLOOKUP(TRUE,$V$2:$AY$206,COUNTA($V$1:AR$1),FALSE)="",AR98,IF(AR98="","",(AR98/VLOOKUP(TRUE,$V$2:$AY$206,COUNTA($V$1:AR$1),FALSE))*100))</f>
        <v>76.654881238937378</v>
      </c>
      <c r="AK98" s="511">
        <f>IF(VLOOKUP(TRUE,$V$2:$AY$206,COUNTA($V$1:AS$1),FALSE)="",AS98,IF(AS98="","",(AS98/VLOOKUP(TRUE,$V$2:$AY$206,COUNTA($V$1:AS$1),FALSE))*100))</f>
        <v>30.626660585403442</v>
      </c>
      <c r="AL98" s="511">
        <f>IF(VLOOKUP(TRUE,$V$2:$AY$206,COUNTA($V$1:AT$1),FALSE)="",AT98,IF(AT98="","",(AT98/VLOOKUP(TRUE,$V$2:$AY$206,COUNTA($V$1:AT$1),FALSE))*100))</f>
        <v>60</v>
      </c>
      <c r="AM98" s="511">
        <f>IF(VLOOKUP(TRUE,$V$2:$AY$206,COUNTA($V$1:AU$1),FALSE)="",AU98,IF(AU98="","",(AU98/VLOOKUP(TRUE,$V$2:$AY$206,COUNTA($V$1:AU$1),FALSE))*100))</f>
        <v>75</v>
      </c>
      <c r="AN98" s="511">
        <f>IF(VLOOKUP(TRUE,$V$2:$AY$206,COUNTA($V$1:AV$1),FALSE)="",AV98,IF(AV98="","",(AV98/VLOOKUP(TRUE,$V$2:$AY$206,COUNTA($V$1:AV$1),FALSE))*100))</f>
        <v>25</v>
      </c>
      <c r="AO98" s="511">
        <f>IF(VLOOKUP(TRUE,$V$2:$AY$206,COUNTA($V$1:AW$1),FALSE)="",AW98,IF(AW98="","",(AW98/VLOOKUP(TRUE,$V$2:$AY$206,COUNTA($V$1:AW$1),FALSE))*100))</f>
        <v>100</v>
      </c>
      <c r="AP98" s="511">
        <f>IF(VLOOKUP(TRUE,$V$2:$AY$206,COUNTA($V$1:AX$1),FALSE)="",AX98,IF(AX98="","",(AX98/VLOOKUP(TRUE,$V$2:$AY$206,COUNTA($V$1:AX$1),FALSE))*100))</f>
        <v>75</v>
      </c>
      <c r="AQ98" s="507">
        <f>IF(VLOOKUP(TRUE,$V$2:$AY$206,COUNTA($V$1:AY$1),FALSE)="",AY98,IF(AY98="","",(AY98/VLOOKUP(TRUE,$V$2:$AY$206,COUNTA($V$1:AY$1),FALSE))*100))</f>
        <v>65.72880744934082</v>
      </c>
      <c r="AR98" s="513">
        <f>IF(BS98="","",BS98*VLOOKUP("UQ",IndexCalc[],3,FALSE))</f>
        <v>76.654881238937378</v>
      </c>
      <c r="AS98" s="509">
        <f>IF(BT98="","",BT98*VLOOKUP("Fneg",IndexCalc[],3,FALSE))</f>
        <v>30.626660585403442</v>
      </c>
      <c r="AT98" s="509">
        <f>IF(BU98="","",BU98*VLOOKUP("ABS",IndexCalc[],3,FALSE))</f>
        <v>60</v>
      </c>
      <c r="AU98" s="509">
        <f>IF(BV98="","",BV98*VLOOKUP("Cnrs",IndexCalc[],3,FALSE))</f>
        <v>75</v>
      </c>
      <c r="AV98" s="509">
        <f>IF(BO98="","",BO98*VLOOKUP("HEC",IndexCalc[],3,FALSE))</f>
        <v>25</v>
      </c>
      <c r="AW98" s="509">
        <f>IF(BP98="","",BP98*VLOOKUP("Aeres",IndexCalc[],3,FALSE))</f>
        <v>100</v>
      </c>
      <c r="AX98" s="509">
        <f>IF(BQ98="","",BQ98*VLOOKUP("Abdc",IndexCalc[],3,FALSE))</f>
        <v>75</v>
      </c>
      <c r="AY98" s="517">
        <f>IF(BR98="","",BR98*VLOOKUP("Vhb",IndexCalc[],3,FALSE))</f>
        <v>65.72880744934082</v>
      </c>
      <c r="AZ98" s="518">
        <v>5.0000000000000001E-3</v>
      </c>
      <c r="BA98" s="511">
        <v>1.1000000000000001</v>
      </c>
      <c r="BB98" s="505">
        <v>32</v>
      </c>
      <c r="BC98" s="518">
        <v>1.5089999999999999</v>
      </c>
      <c r="BD98" s="518">
        <v>1.25</v>
      </c>
      <c r="BE98" s="519">
        <v>1.4350000000000001</v>
      </c>
      <c r="BF98" s="520" t="s">
        <v>135</v>
      </c>
      <c r="BG98" s="505" t="s">
        <v>127</v>
      </c>
      <c r="BH98" s="505" t="s">
        <v>127</v>
      </c>
      <c r="BI98" s="505"/>
      <c r="BJ98" s="521"/>
      <c r="BK98" s="520"/>
      <c r="BL98" s="505"/>
      <c r="BM98" s="505">
        <v>3</v>
      </c>
      <c r="BN98" s="505">
        <v>2</v>
      </c>
      <c r="BO98" s="522">
        <v>1</v>
      </c>
      <c r="BP98" s="523">
        <v>3</v>
      </c>
      <c r="BQ98" s="524">
        <v>3</v>
      </c>
      <c r="BR98" s="525">
        <v>3.9437284469604492</v>
      </c>
      <c r="BS98" s="525">
        <v>3.0661952495574951</v>
      </c>
      <c r="BT98" s="260">
        <v>1.2250664234161377</v>
      </c>
      <c r="BU98" s="525">
        <v>3</v>
      </c>
      <c r="BV98" s="526">
        <v>3</v>
      </c>
    </row>
    <row r="99" spans="1:74" x14ac:dyDescent="0.25">
      <c r="A99" s="558" t="s">
        <v>64</v>
      </c>
      <c r="B99" s="465" t="s">
        <v>286</v>
      </c>
      <c r="C99" s="501" t="s">
        <v>175</v>
      </c>
      <c r="D99" s="465" t="s">
        <v>363</v>
      </c>
      <c r="E99" s="466">
        <f t="shared" si="48"/>
        <v>98</v>
      </c>
      <c r="F99" s="467">
        <f t="shared" si="31"/>
        <v>10</v>
      </c>
      <c r="G99" s="468">
        <f t="shared" si="32"/>
        <v>30.87619916951741</v>
      </c>
      <c r="H99" s="469" t="b">
        <f t="shared" si="33"/>
        <v>0</v>
      </c>
      <c r="I99" s="470">
        <f t="shared" si="34"/>
        <v>10000</v>
      </c>
      <c r="J99" s="470">
        <f t="shared" si="35"/>
        <v>10000</v>
      </c>
      <c r="K99" s="470">
        <f t="shared" si="36"/>
        <v>10000</v>
      </c>
      <c r="L99" s="470">
        <f t="shared" si="37"/>
        <v>10000</v>
      </c>
      <c r="M99" s="470">
        <f t="shared" si="38"/>
        <v>10000</v>
      </c>
      <c r="N99" s="470">
        <f t="shared" si="39"/>
        <v>10000</v>
      </c>
      <c r="O99" s="469" t="b">
        <f t="shared" si="40"/>
        <v>0</v>
      </c>
      <c r="P99" s="467">
        <f t="shared" si="41"/>
        <v>2</v>
      </c>
      <c r="Q99" s="467">
        <f t="shared" si="42"/>
        <v>8</v>
      </c>
      <c r="R99" s="472">
        <f t="shared" si="43"/>
        <v>56.268252962359398</v>
      </c>
      <c r="S99" s="475">
        <f t="shared" si="44"/>
        <v>20.393903024636767</v>
      </c>
      <c r="T99" s="480">
        <f t="shared" si="45"/>
        <v>65.236840446790055</v>
      </c>
      <c r="U99" s="471">
        <f t="shared" si="46"/>
        <v>60.269472357432036</v>
      </c>
      <c r="V99" s="473" t="b">
        <f t="shared" si="49"/>
        <v>0</v>
      </c>
      <c r="W99" s="559">
        <f t="shared" si="47"/>
        <v>56.268252962359398</v>
      </c>
      <c r="X99" s="475">
        <f t="shared" si="50"/>
        <v>64</v>
      </c>
      <c r="Y99" s="471">
        <f t="shared" si="51"/>
        <v>7.1428571428571423</v>
      </c>
      <c r="Z99" s="471">
        <f t="shared" si="52"/>
        <v>67.272727272727266</v>
      </c>
      <c r="AA99" s="471">
        <f t="shared" si="53"/>
        <v>15.202091292982104</v>
      </c>
      <c r="AB99" s="560">
        <f t="shared" si="54"/>
        <v>6.408579649489929</v>
      </c>
      <c r="AC99" s="494">
        <f t="shared" si="55"/>
        <v>34.379226399783605</v>
      </c>
      <c r="AD99" s="473">
        <f t="shared" si="56"/>
        <v>80.2</v>
      </c>
      <c r="AE99" s="473">
        <f t="shared" si="57"/>
        <v>12.5</v>
      </c>
      <c r="AF99" s="473">
        <f t="shared" si="58"/>
        <v>61</v>
      </c>
      <c r="AG99" s="473">
        <f t="shared" si="59"/>
        <v>11.5</v>
      </c>
      <c r="AH99" s="473">
        <f t="shared" si="60"/>
        <v>24</v>
      </c>
      <c r="AI99" s="473">
        <f t="shared" si="61"/>
        <v>56.8</v>
      </c>
      <c r="AJ99" s="478">
        <f>IF(VLOOKUP(TRUE,$V$2:$AY$206,COUNTA($V$1:AR$1),FALSE)="",AR99,IF(AR99="","",(AR99/VLOOKUP(TRUE,$V$2:$AY$206,COUNTA($V$1:AR$1),FALSE))*100))</f>
        <v>57.989770174026489</v>
      </c>
      <c r="AK99" s="473">
        <f>IF(VLOOKUP(TRUE,$V$2:$AY$206,COUNTA($V$1:AS$1),FALSE)="",AS99,IF(AS99="","",(AS99/VLOOKUP(TRUE,$V$2:$AY$206,COUNTA($V$1:AS$1),FALSE))*100))</f>
        <v>25.263780355453491</v>
      </c>
      <c r="AL99" s="473">
        <f>IF(VLOOKUP(TRUE,$V$2:$AY$206,COUNTA($V$1:AT$1),FALSE)="",AT99,IF(AT99="","",(AT99/VLOOKUP(TRUE,$V$2:$AY$206,COUNTA($V$1:AT$1),FALSE))*100))</f>
        <v>40</v>
      </c>
      <c r="AM99" s="473">
        <f>IF(VLOOKUP(TRUE,$V$2:$AY$206,COUNTA($V$1:AU$1),FALSE)="",AU99,IF(AU99="","",(AU99/VLOOKUP(TRUE,$V$2:$AY$206,COUNTA($V$1:AU$1),FALSE))*100))</f>
        <v>100</v>
      </c>
      <c r="AN99" s="473">
        <f>IF(VLOOKUP(TRUE,$V$2:$AY$206,COUNTA($V$1:AV$1),FALSE)="",AV99,IF(AV99="","",(AV99/VLOOKUP(TRUE,$V$2:$AY$206,COUNTA($V$1:AV$1),FALSE))*100))</f>
        <v>53.201508522033691</v>
      </c>
      <c r="AO99" s="473">
        <f>IF(VLOOKUP(TRUE,$V$2:$AY$206,COUNTA($V$1:AW$1),FALSE)="",AW99,IF(AW99="","",(AW99/VLOOKUP(TRUE,$V$2:$AY$206,COUNTA($V$1:AW$1),FALSE))*100))</f>
        <v>100</v>
      </c>
      <c r="AP99" s="473">
        <f>IF(VLOOKUP(TRUE,$V$2:$AY$206,COUNTA($V$1:AX$1),FALSE)="",AX99,IF(AX99="","",(AX99/VLOOKUP(TRUE,$V$2:$AY$206,COUNTA($V$1:AX$1),FALSE))*100))</f>
        <v>75</v>
      </c>
      <c r="AQ99" s="468">
        <f>IF(VLOOKUP(TRUE,$V$2:$AY$206,COUNTA($V$1:AY$1),FALSE)="",AY99,IF(AY99="","",(AY99/VLOOKUP(TRUE,$V$2:$AY$206,COUNTA($V$1:AY$1),FALSE))*100))</f>
        <v>70.439664522806808</v>
      </c>
      <c r="AR99" s="475">
        <f>IF(BS99="","",BS99*VLOOKUP("UQ",IndexCalc[],3,FALSE))</f>
        <v>57.989770174026489</v>
      </c>
      <c r="AS99" s="471">
        <f>IF(BT99="","",BT99*VLOOKUP("Fneg",IndexCalc[],3,FALSE))</f>
        <v>25.263780355453491</v>
      </c>
      <c r="AT99" s="471">
        <f>IF(BU99="","",BU99*VLOOKUP("ABS",IndexCalc[],3,FALSE))</f>
        <v>40</v>
      </c>
      <c r="AU99" s="471">
        <f>IF(BV99="","",BV99*VLOOKUP("Cnrs",IndexCalc[],3,FALSE))</f>
        <v>100</v>
      </c>
      <c r="AV99" s="471">
        <f>IF(BO99="","",BO99*VLOOKUP("HEC",IndexCalc[],3,FALSE))</f>
        <v>53.201508522033691</v>
      </c>
      <c r="AW99" s="471">
        <f>IF(BP99="","",BP99*VLOOKUP("Aeres",IndexCalc[],3,FALSE))</f>
        <v>100</v>
      </c>
      <c r="AX99" s="471">
        <f>IF(BQ99="","",BQ99*VLOOKUP("Abdc",IndexCalc[],3,FALSE))</f>
        <v>75</v>
      </c>
      <c r="AY99" s="480">
        <f>IF(BR99="","",BR99*VLOOKUP("Vhb",IndexCalc[],3,FALSE))</f>
        <v>70.439664522806808</v>
      </c>
      <c r="AZ99" s="481">
        <v>1.6E-2</v>
      </c>
      <c r="BA99" s="473">
        <v>0.5</v>
      </c>
      <c r="BB99" s="466">
        <v>37</v>
      </c>
      <c r="BC99" s="481">
        <v>0.75600000000000001</v>
      </c>
      <c r="BD99" s="481">
        <v>0.49</v>
      </c>
      <c r="BE99" s="482">
        <v>1.2709999999999999</v>
      </c>
      <c r="BF99" s="483"/>
      <c r="BG99" s="466"/>
      <c r="BH99" s="466" t="s">
        <v>127</v>
      </c>
      <c r="BI99" s="466" t="s">
        <v>133</v>
      </c>
      <c r="BJ99" s="484"/>
      <c r="BK99" s="483"/>
      <c r="BL99" s="466"/>
      <c r="BM99" s="466">
        <v>3</v>
      </c>
      <c r="BN99" s="466">
        <v>3</v>
      </c>
      <c r="BO99" s="537">
        <v>2.1280603408813477</v>
      </c>
      <c r="BP99" s="488">
        <v>3</v>
      </c>
      <c r="BQ99" s="487">
        <v>3</v>
      </c>
      <c r="BR99" s="258">
        <v>4.2263798713684082</v>
      </c>
      <c r="BS99" s="488">
        <v>2.3195908069610596</v>
      </c>
      <c r="BT99" s="258">
        <v>1.0105512142181396</v>
      </c>
      <c r="BU99" s="488">
        <v>2</v>
      </c>
      <c r="BV99" s="489">
        <v>4</v>
      </c>
    </row>
    <row r="100" spans="1:74" s="557" customFormat="1" x14ac:dyDescent="0.25">
      <c r="A100" s="558" t="s">
        <v>91</v>
      </c>
      <c r="B100" s="465" t="s">
        <v>315</v>
      </c>
      <c r="C100" s="501" t="s">
        <v>202</v>
      </c>
      <c r="D100" s="465" t="s">
        <v>363</v>
      </c>
      <c r="E100" s="466">
        <f t="shared" si="48"/>
        <v>99</v>
      </c>
      <c r="F100" s="467">
        <f t="shared" si="31"/>
        <v>10</v>
      </c>
      <c r="G100" s="468">
        <f t="shared" si="32"/>
        <v>28.576523662319122</v>
      </c>
      <c r="H100" s="469" t="b">
        <f t="shared" si="33"/>
        <v>0</v>
      </c>
      <c r="I100" s="470">
        <f t="shared" si="34"/>
        <v>10000</v>
      </c>
      <c r="J100" s="470">
        <f t="shared" si="35"/>
        <v>10000</v>
      </c>
      <c r="K100" s="470">
        <f t="shared" si="36"/>
        <v>10000</v>
      </c>
      <c r="L100" s="470">
        <f t="shared" si="37"/>
        <v>10000</v>
      </c>
      <c r="M100" s="470">
        <f t="shared" si="38"/>
        <v>10000</v>
      </c>
      <c r="N100" s="470">
        <f t="shared" si="39"/>
        <v>10000</v>
      </c>
      <c r="O100" s="469" t="b">
        <f t="shared" si="40"/>
        <v>0</v>
      </c>
      <c r="P100" s="467">
        <f t="shared" si="41"/>
        <v>2</v>
      </c>
      <c r="Q100" s="467">
        <f t="shared" si="42"/>
        <v>8</v>
      </c>
      <c r="R100" s="472">
        <f t="shared" si="43"/>
        <v>56.0668249980504</v>
      </c>
      <c r="S100" s="475">
        <f t="shared" si="44"/>
        <v>18.752113310443722</v>
      </c>
      <c r="T100" s="480">
        <f t="shared" si="45"/>
        <v>65.395502919952079</v>
      </c>
      <c r="U100" s="471">
        <f t="shared" si="46"/>
        <v>60.686402335961667</v>
      </c>
      <c r="V100" s="473" t="b">
        <f t="shared" si="49"/>
        <v>0</v>
      </c>
      <c r="W100" s="559">
        <f t="shared" si="47"/>
        <v>56.0668249980504</v>
      </c>
      <c r="X100" s="475">
        <f t="shared" si="50"/>
        <v>8</v>
      </c>
      <c r="Y100" s="471">
        <f t="shared" si="51"/>
        <v>8.5714285714285712</v>
      </c>
      <c r="Z100" s="471">
        <f t="shared" si="52"/>
        <v>30.909090909090907</v>
      </c>
      <c r="AA100" s="471">
        <f t="shared" si="53"/>
        <v>14.33742207922783</v>
      </c>
      <c r="AB100" s="560">
        <f t="shared" si="54"/>
        <v>11.48312843316767</v>
      </c>
      <c r="AC100" s="494">
        <f t="shared" si="55"/>
        <v>26.021098187719772</v>
      </c>
      <c r="AD100" s="473">
        <f t="shared" si="56"/>
        <v>14.499999999999998</v>
      </c>
      <c r="AE100" s="473">
        <f t="shared" si="57"/>
        <v>18.7</v>
      </c>
      <c r="AF100" s="473">
        <f t="shared" si="58"/>
        <v>5.2</v>
      </c>
      <c r="AG100" s="473">
        <f t="shared" si="59"/>
        <v>8.4</v>
      </c>
      <c r="AH100" s="473">
        <f t="shared" si="60"/>
        <v>45.5</v>
      </c>
      <c r="AI100" s="473">
        <f t="shared" si="61"/>
        <v>38.200000000000003</v>
      </c>
      <c r="AJ100" s="478">
        <f>IF(VLOOKUP(TRUE,$V$2:$AY$206,COUNTA($V$1:AR$1),FALSE)="",AR100,IF(AR100="","",(AR100/VLOOKUP(TRUE,$V$2:$AY$206,COUNTA($V$1:AR$1),FALSE))*100))</f>
        <v>68.596357107162476</v>
      </c>
      <c r="AK100" s="473">
        <f>IF(VLOOKUP(TRUE,$V$2:$AY$206,COUNTA($V$1:AS$1),FALSE)="",AS100,IF(AS100="","",(AS100/VLOOKUP(TRUE,$V$2:$AY$206,COUNTA($V$1:AS$1),FALSE))*100))</f>
        <v>31.234332919120789</v>
      </c>
      <c r="AL100" s="473">
        <f>IF(VLOOKUP(TRUE,$V$2:$AY$206,COUNTA($V$1:AT$1),FALSE)="",AT100,IF(AT100="","",(AT100/VLOOKUP(TRUE,$V$2:$AY$206,COUNTA($V$1:AT$1),FALSE))*100))</f>
        <v>40</v>
      </c>
      <c r="AM100" s="473">
        <f>IF(VLOOKUP(TRUE,$V$2:$AY$206,COUNTA($V$1:AU$1),FALSE)="",AU100,IF(AU100="","",(AU100/VLOOKUP(TRUE,$V$2:$AY$206,COUNTA($V$1:AU$1),FALSE))*100))</f>
        <v>75</v>
      </c>
      <c r="AN100" s="473">
        <f>IF(VLOOKUP(TRUE,$V$2:$AY$206,COUNTA($V$1:AV$1),FALSE)="",AV100,IF(AV100="","",(AV100/VLOOKUP(TRUE,$V$2:$AY$206,COUNTA($V$1:AV$1),FALSE))*100))</f>
        <v>50</v>
      </c>
      <c r="AO100" s="473">
        <f>IF(VLOOKUP(TRUE,$V$2:$AY$206,COUNTA($V$1:AW$1),FALSE)="",AW100,IF(AW100="","",(AW100/VLOOKUP(TRUE,$V$2:$AY$206,COUNTA($V$1:AW$1),FALSE))*100))</f>
        <v>100</v>
      </c>
      <c r="AP100" s="473">
        <f>IF(VLOOKUP(TRUE,$V$2:$AY$206,COUNTA($V$1:AX$1),FALSE)="",AX100,IF(AX100="","",(AX100/VLOOKUP(TRUE,$V$2:$AY$206,COUNTA($V$1:AX$1),FALSE))*100))</f>
        <v>75</v>
      </c>
      <c r="AQ100" s="468">
        <f>IF(VLOOKUP(TRUE,$V$2:$AY$206,COUNTA($V$1:AY$1),FALSE)="",AY100,IF(AY100="","",(AY100/VLOOKUP(TRUE,$V$2:$AY$206,COUNTA($V$1:AY$1),FALSE))*100))</f>
        <v>83.333333333333343</v>
      </c>
      <c r="AR100" s="475">
        <f>IF(BS100="","",BS100*VLOOKUP("UQ",IndexCalc[],3,FALSE))</f>
        <v>68.596357107162476</v>
      </c>
      <c r="AS100" s="471">
        <f>IF(BT100="","",BT100*VLOOKUP("Fneg",IndexCalc[],3,FALSE))</f>
        <v>31.234332919120789</v>
      </c>
      <c r="AT100" s="471">
        <f>IF(BU100="","",BU100*VLOOKUP("ABS",IndexCalc[],3,FALSE))</f>
        <v>40</v>
      </c>
      <c r="AU100" s="471">
        <f>IF(BV100="","",BV100*VLOOKUP("Cnrs",IndexCalc[],3,FALSE))</f>
        <v>75</v>
      </c>
      <c r="AV100" s="471">
        <f>IF(BO100="","",BO100*VLOOKUP("HEC",IndexCalc[],3,FALSE))</f>
        <v>50</v>
      </c>
      <c r="AW100" s="471">
        <f>IF(BP100="","",BP100*VLOOKUP("Aeres",IndexCalc[],3,FALSE))</f>
        <v>100</v>
      </c>
      <c r="AX100" s="471">
        <f>IF(BQ100="","",BQ100*VLOOKUP("Abdc",IndexCalc[],3,FALSE))</f>
        <v>75</v>
      </c>
      <c r="AY100" s="480">
        <f>IF(BR100="","",BR100*VLOOKUP("Vhb",IndexCalc[],3,FALSE))</f>
        <v>83.333333333333343</v>
      </c>
      <c r="AZ100" s="481">
        <v>2E-3</v>
      </c>
      <c r="BA100" s="473">
        <v>0.6</v>
      </c>
      <c r="BB100" s="466">
        <v>17</v>
      </c>
      <c r="BC100" s="481">
        <v>0.71299999999999997</v>
      </c>
      <c r="BD100" s="481">
        <v>0.878</v>
      </c>
      <c r="BE100" s="482">
        <v>0.96199999999999997</v>
      </c>
      <c r="BF100" s="483" t="s">
        <v>133</v>
      </c>
      <c r="BG100" s="466" t="s">
        <v>127</v>
      </c>
      <c r="BH100" s="466" t="s">
        <v>127</v>
      </c>
      <c r="BI100" s="466" t="s">
        <v>127</v>
      </c>
      <c r="BJ100" s="484"/>
      <c r="BK100" s="483"/>
      <c r="BL100" s="466"/>
      <c r="BM100" s="466">
        <v>2</v>
      </c>
      <c r="BN100" s="466">
        <v>2</v>
      </c>
      <c r="BO100" s="485">
        <v>2</v>
      </c>
      <c r="BP100" s="486">
        <v>3</v>
      </c>
      <c r="BQ100" s="487">
        <v>3</v>
      </c>
      <c r="BR100" s="486">
        <v>5</v>
      </c>
      <c r="BS100" s="488">
        <v>2.743854284286499</v>
      </c>
      <c r="BT100" s="258">
        <v>1.2493733167648315</v>
      </c>
      <c r="BU100" s="488">
        <v>2</v>
      </c>
      <c r="BV100" s="489">
        <v>3</v>
      </c>
    </row>
    <row r="101" spans="1:74" s="557" customFormat="1" x14ac:dyDescent="0.25">
      <c r="A101" s="558" t="s">
        <v>116</v>
      </c>
      <c r="B101" s="465" t="s">
        <v>342</v>
      </c>
      <c r="C101" s="541" t="s">
        <v>229</v>
      </c>
      <c r="D101" s="465" t="s">
        <v>363</v>
      </c>
      <c r="E101" s="466">
        <f t="shared" si="48"/>
        <v>100</v>
      </c>
      <c r="F101" s="467">
        <f t="shared" si="31"/>
        <v>10</v>
      </c>
      <c r="G101" s="468">
        <f t="shared" si="32"/>
        <v>29.965774146574191</v>
      </c>
      <c r="H101" s="469" t="b">
        <f t="shared" si="33"/>
        <v>0</v>
      </c>
      <c r="I101" s="470">
        <f t="shared" si="34"/>
        <v>10000</v>
      </c>
      <c r="J101" s="470">
        <f t="shared" si="35"/>
        <v>10000</v>
      </c>
      <c r="K101" s="470">
        <f t="shared" si="36"/>
        <v>10000</v>
      </c>
      <c r="L101" s="470">
        <f t="shared" si="37"/>
        <v>10000</v>
      </c>
      <c r="M101" s="470">
        <f t="shared" si="38"/>
        <v>10000</v>
      </c>
      <c r="N101" s="470">
        <f t="shared" si="39"/>
        <v>10000</v>
      </c>
      <c r="O101" s="469" t="b">
        <f t="shared" si="40"/>
        <v>0</v>
      </c>
      <c r="P101" s="467">
        <f t="shared" si="41"/>
        <v>2</v>
      </c>
      <c r="Q101" s="467">
        <f t="shared" si="42"/>
        <v>8</v>
      </c>
      <c r="R101" s="472">
        <f t="shared" si="43"/>
        <v>56.007940852267453</v>
      </c>
      <c r="S101" s="475">
        <f t="shared" si="44"/>
        <v>15.248360453163098</v>
      </c>
      <c r="T101" s="480">
        <f t="shared" si="45"/>
        <v>66.197835952043533</v>
      </c>
      <c r="U101" s="471">
        <f t="shared" si="46"/>
        <v>59.028268761634834</v>
      </c>
      <c r="V101" s="473" t="b">
        <f t="shared" si="49"/>
        <v>0</v>
      </c>
      <c r="W101" s="559">
        <f t="shared" si="47"/>
        <v>56.007940852267453</v>
      </c>
      <c r="X101" s="475">
        <f t="shared" si="50"/>
        <v>12</v>
      </c>
      <c r="Y101" s="471">
        <f t="shared" si="51"/>
        <v>5.7142857142857144</v>
      </c>
      <c r="Z101" s="471">
        <f t="shared" si="52"/>
        <v>41.818181818181813</v>
      </c>
      <c r="AA101" s="471">
        <f t="shared" si="53"/>
        <v>16.207520611301028</v>
      </c>
      <c r="AB101" s="560">
        <f t="shared" si="54"/>
        <v>6.7747842008893544</v>
      </c>
      <c r="AC101" s="494">
        <f t="shared" si="55"/>
        <v>23.721936705436843</v>
      </c>
      <c r="AD101" s="473">
        <f t="shared" si="56"/>
        <v>19.7</v>
      </c>
      <c r="AE101" s="473">
        <f t="shared" si="57"/>
        <v>8.3000000000000007</v>
      </c>
      <c r="AF101" s="473">
        <f t="shared" si="58"/>
        <v>22.1</v>
      </c>
      <c r="AG101" s="473">
        <f t="shared" si="59"/>
        <v>12.6</v>
      </c>
      <c r="AH101" s="473">
        <f t="shared" si="60"/>
        <v>27.900000000000002</v>
      </c>
      <c r="AI101" s="473">
        <f t="shared" si="61"/>
        <v>32.800000000000004</v>
      </c>
      <c r="AJ101" s="478">
        <f>IF(VLOOKUP(TRUE,$V$2:$AY$206,COUNTA($V$1:AR$1),FALSE)="",AR101,IF(AR101="","",(AR101/VLOOKUP(TRUE,$V$2:$AY$206,COUNTA($V$1:AR$1),FALSE))*100))</f>
        <v>69.529092311859131</v>
      </c>
      <c r="AK101" s="473">
        <f>IF(VLOOKUP(TRUE,$V$2:$AY$206,COUNTA($V$1:AS$1),FALSE)="",AS101,IF(AS101="","",(AS101/VLOOKUP(TRUE,$V$2:$AY$206,COUNTA($V$1:AS$1),FALSE))*100))</f>
        <v>25.000065565109253</v>
      </c>
      <c r="AL101" s="473">
        <f>IF(VLOOKUP(TRUE,$V$2:$AY$206,COUNTA($V$1:AT$1),FALSE)="",AT101,IF(AT101="","",(AT101/VLOOKUP(TRUE,$V$2:$AY$206,COUNTA($V$1:AT$1),FALSE))*100))</f>
        <v>40</v>
      </c>
      <c r="AM101" s="473">
        <f>IF(VLOOKUP(TRUE,$V$2:$AY$206,COUNTA($V$1:AU$1),FALSE)="",AU101,IF(AU101="","",(AU101/VLOOKUP(TRUE,$V$2:$AY$206,COUNTA($V$1:AU$1),FALSE))*100))</f>
        <v>75</v>
      </c>
      <c r="AN101" s="473">
        <f>IF(VLOOKUP(TRUE,$V$2:$AY$206,COUNTA($V$1:AV$1),FALSE)="",AV101,IF(AV101="","",(AV101/VLOOKUP(TRUE,$V$2:$AY$206,COUNTA($V$1:AV$1),FALSE))*100))</f>
        <v>75</v>
      </c>
      <c r="AO101" s="473">
        <f>IF(VLOOKUP(TRUE,$V$2:$AY$206,COUNTA($V$1:AW$1),FALSE)="",AW101,IF(AW101="","",(AW101/VLOOKUP(TRUE,$V$2:$AY$206,COUNTA($V$1:AW$1),FALSE))*100))</f>
        <v>100</v>
      </c>
      <c r="AP101" s="473">
        <f>IF(VLOOKUP(TRUE,$V$2:$AY$206,COUNTA($V$1:AX$1),FALSE)="",AX101,IF(AX101="","",(AX101/VLOOKUP(TRUE,$V$2:$AY$206,COUNTA($V$1:AX$1),FALSE))*100))</f>
        <v>75</v>
      </c>
      <c r="AQ101" s="468">
        <f>IF(VLOOKUP(TRUE,$V$2:$AY$206,COUNTA($V$1:AY$1),FALSE)="",AY101,IF(AY101="","",(AY101/VLOOKUP(TRUE,$V$2:$AY$206,COUNTA($V$1:AY$1),FALSE))*100))</f>
        <v>70.053529739379883</v>
      </c>
      <c r="AR101" s="475">
        <f>IF(BS101="","",BS101*VLOOKUP("UQ",IndexCalc[],3,FALSE))</f>
        <v>69.529092311859131</v>
      </c>
      <c r="AS101" s="471">
        <f>IF(BT101="","",BT101*VLOOKUP("Fneg",IndexCalc[],3,FALSE))</f>
        <v>25.000065565109253</v>
      </c>
      <c r="AT101" s="471">
        <f>IF(BU101="","",BU101*VLOOKUP("ABS",IndexCalc[],3,FALSE))</f>
        <v>40</v>
      </c>
      <c r="AU101" s="471">
        <f>IF(BV101="","",BV101*VLOOKUP("Cnrs",IndexCalc[],3,FALSE))</f>
        <v>75</v>
      </c>
      <c r="AV101" s="471">
        <f>IF(BO101="","",BO101*VLOOKUP("HEC",IndexCalc[],3,FALSE))</f>
        <v>75</v>
      </c>
      <c r="AW101" s="471">
        <f>IF(BP101="","",BP101*VLOOKUP("Aeres",IndexCalc[],3,FALSE))</f>
        <v>100</v>
      </c>
      <c r="AX101" s="471">
        <f>IF(BQ101="","",BQ101*VLOOKUP("Abdc",IndexCalc[],3,FALSE))</f>
        <v>75</v>
      </c>
      <c r="AY101" s="480">
        <f>IF(BR101="","",BR101*VLOOKUP("Vhb",IndexCalc[],3,FALSE))</f>
        <v>70.053529739379883</v>
      </c>
      <c r="AZ101" s="481">
        <v>3.0000000000000001E-3</v>
      </c>
      <c r="BA101" s="473">
        <v>0.4</v>
      </c>
      <c r="BB101" s="466">
        <v>23</v>
      </c>
      <c r="BC101" s="481">
        <v>0.80600000000000005</v>
      </c>
      <c r="BD101" s="481">
        <v>0.51800000000000002</v>
      </c>
      <c r="BE101" s="482">
        <v>0.877</v>
      </c>
      <c r="BF101" s="483" t="s">
        <v>134</v>
      </c>
      <c r="BG101" s="466" t="s">
        <v>127</v>
      </c>
      <c r="BH101" s="466" t="s">
        <v>127</v>
      </c>
      <c r="BI101" s="466"/>
      <c r="BJ101" s="484"/>
      <c r="BK101" s="483"/>
      <c r="BL101" s="466"/>
      <c r="BM101" s="466">
        <v>2</v>
      </c>
      <c r="BN101" s="466">
        <v>2</v>
      </c>
      <c r="BO101" s="485">
        <v>3</v>
      </c>
      <c r="BP101" s="486">
        <v>3</v>
      </c>
      <c r="BQ101" s="487">
        <v>3</v>
      </c>
      <c r="BR101" s="488">
        <v>4.203211784362793</v>
      </c>
      <c r="BS101" s="488">
        <v>2.7811636924743652</v>
      </c>
      <c r="BT101" s="486">
        <v>1.0000026226043701</v>
      </c>
      <c r="BU101" s="488">
        <v>2</v>
      </c>
      <c r="BV101" s="489">
        <v>3</v>
      </c>
    </row>
    <row r="102" spans="1:74" s="557" customFormat="1" x14ac:dyDescent="0.25">
      <c r="A102" s="558" t="s">
        <v>88</v>
      </c>
      <c r="B102" s="465" t="s">
        <v>312</v>
      </c>
      <c r="C102" s="501" t="s">
        <v>199</v>
      </c>
      <c r="D102" s="465" t="s">
        <v>363</v>
      </c>
      <c r="E102" s="466">
        <f t="shared" si="48"/>
        <v>101</v>
      </c>
      <c r="F102" s="467">
        <f t="shared" si="31"/>
        <v>10</v>
      </c>
      <c r="G102" s="468">
        <f t="shared" si="32"/>
        <v>28.54916240447027</v>
      </c>
      <c r="H102" s="469" t="b">
        <f t="shared" si="33"/>
        <v>0</v>
      </c>
      <c r="I102" s="470">
        <f t="shared" si="34"/>
        <v>10000</v>
      </c>
      <c r="J102" s="470">
        <f t="shared" si="35"/>
        <v>10000</v>
      </c>
      <c r="K102" s="470">
        <f t="shared" si="36"/>
        <v>10000</v>
      </c>
      <c r="L102" s="470">
        <f t="shared" si="37"/>
        <v>10000</v>
      </c>
      <c r="M102" s="470">
        <f t="shared" si="38"/>
        <v>10000</v>
      </c>
      <c r="N102" s="470">
        <f t="shared" si="39"/>
        <v>10000</v>
      </c>
      <c r="O102" s="469" t="b">
        <f t="shared" si="40"/>
        <v>0</v>
      </c>
      <c r="P102" s="467">
        <f t="shared" si="41"/>
        <v>2</v>
      </c>
      <c r="Q102" s="467">
        <f t="shared" si="42"/>
        <v>8</v>
      </c>
      <c r="R102" s="472">
        <f t="shared" si="43"/>
        <v>55.946646554307634</v>
      </c>
      <c r="S102" s="475">
        <f t="shared" si="44"/>
        <v>15.753826812090962</v>
      </c>
      <c r="T102" s="480">
        <f t="shared" si="45"/>
        <v>65.994851489861801</v>
      </c>
      <c r="U102" s="471">
        <f t="shared" si="46"/>
        <v>59.555881191889441</v>
      </c>
      <c r="V102" s="473" t="b">
        <f t="shared" si="49"/>
        <v>0</v>
      </c>
      <c r="W102" s="559">
        <f t="shared" si="47"/>
        <v>55.946646554307634</v>
      </c>
      <c r="X102" s="475">
        <f t="shared" si="50"/>
        <v>8</v>
      </c>
      <c r="Y102" s="471">
        <f t="shared" si="51"/>
        <v>10</v>
      </c>
      <c r="Z102" s="471">
        <f t="shared" si="52"/>
        <v>38.181818181818187</v>
      </c>
      <c r="AA102" s="471">
        <f t="shared" si="53"/>
        <v>26.503116830886793</v>
      </c>
      <c r="AB102" s="560">
        <f t="shared" si="54"/>
        <v>8.4619408841224164</v>
      </c>
      <c r="AC102" s="494">
        <f t="shared" si="55"/>
        <v>23.045712740059507</v>
      </c>
      <c r="AD102" s="473">
        <f t="shared" si="56"/>
        <v>14.499999999999998</v>
      </c>
      <c r="AE102" s="473">
        <f t="shared" si="57"/>
        <v>21.8</v>
      </c>
      <c r="AF102" s="473">
        <f t="shared" si="58"/>
        <v>16.8</v>
      </c>
      <c r="AG102" s="473">
        <f t="shared" si="59"/>
        <v>34.699999999999996</v>
      </c>
      <c r="AH102" s="473">
        <f t="shared" si="60"/>
        <v>38.200000000000003</v>
      </c>
      <c r="AI102" s="473">
        <f t="shared" si="61"/>
        <v>29.4</v>
      </c>
      <c r="AJ102" s="478">
        <f>IF(VLOOKUP(TRUE,$V$2:$AY$206,COUNTA($V$1:AR$1),FALSE)="",AR102,IF(AR102="","",(AR102/VLOOKUP(TRUE,$V$2:$AY$206,COUNTA($V$1:AR$1),FALSE))*100))</f>
        <v>71.528869867324829</v>
      </c>
      <c r="AK102" s="473">
        <f>IF(VLOOKUP(TRUE,$V$2:$AY$206,COUNTA($V$1:AS$1),FALSE)="",AS102,IF(AS102="","",(AS102/VLOOKUP(TRUE,$V$2:$AY$206,COUNTA($V$1:AS$1),FALSE))*100))</f>
        <v>25.030010938644409</v>
      </c>
      <c r="AL102" s="473">
        <f>IF(VLOOKUP(TRUE,$V$2:$AY$206,COUNTA($V$1:AT$1),FALSE)="",AT102,IF(AT102="","",(AT102/VLOOKUP(TRUE,$V$2:$AY$206,COUNTA($V$1:AT$1),FALSE))*100))</f>
        <v>60</v>
      </c>
      <c r="AM102" s="473">
        <f>IF(VLOOKUP(TRUE,$V$2:$AY$206,COUNTA($V$1:AU$1),FALSE)="",AU102,IF(AU102="","",(AU102/VLOOKUP(TRUE,$V$2:$AY$206,COUNTA($V$1:AU$1),FALSE))*100))</f>
        <v>75</v>
      </c>
      <c r="AN102" s="473">
        <f>IF(VLOOKUP(TRUE,$V$2:$AY$206,COUNTA($V$1:AV$1),FALSE)="",AV102,IF(AV102="","",(AV102/VLOOKUP(TRUE,$V$2:$AY$206,COUNTA($V$1:AV$1),FALSE))*100))</f>
        <v>54.733264446258545</v>
      </c>
      <c r="AO102" s="473">
        <f>IF(VLOOKUP(TRUE,$V$2:$AY$206,COUNTA($V$1:AW$1),FALSE)="",AW102,IF(AW102="","",(AW102/VLOOKUP(TRUE,$V$2:$AY$206,COUNTA($V$1:AW$1),FALSE))*100))</f>
        <v>100</v>
      </c>
      <c r="AP102" s="473">
        <f>IF(VLOOKUP(TRUE,$V$2:$AY$206,COUNTA($V$1:AX$1),FALSE)="",AX102,IF(AX102="","",(AX102/VLOOKUP(TRUE,$V$2:$AY$206,COUNTA($V$1:AX$1),FALSE))*100))</f>
        <v>75</v>
      </c>
      <c r="AQ102" s="468">
        <f>IF(VLOOKUP(TRUE,$V$2:$AY$206,COUNTA($V$1:AY$1),FALSE)="",AY102,IF(AY102="","",(AY102/VLOOKUP(TRUE,$V$2:$AY$206,COUNTA($V$1:AY$1),FALSE))*100))</f>
        <v>66.666666666666671</v>
      </c>
      <c r="AR102" s="475">
        <f>IF(BS102="","",BS102*VLOOKUP("UQ",IndexCalc[],3,FALSE))</f>
        <v>71.528869867324829</v>
      </c>
      <c r="AS102" s="471">
        <f>IF(BT102="","",BT102*VLOOKUP("Fneg",IndexCalc[],3,FALSE))</f>
        <v>25.030010938644409</v>
      </c>
      <c r="AT102" s="471">
        <f>IF(BU102="","",BU102*VLOOKUP("ABS",IndexCalc[],3,FALSE))</f>
        <v>60</v>
      </c>
      <c r="AU102" s="471">
        <f>IF(BV102="","",BV102*VLOOKUP("Cnrs",IndexCalc[],3,FALSE))</f>
        <v>75</v>
      </c>
      <c r="AV102" s="471">
        <f>IF(BO102="","",BO102*VLOOKUP("HEC",IndexCalc[],3,FALSE))</f>
        <v>54.733264446258545</v>
      </c>
      <c r="AW102" s="471">
        <f>IF(BP102="","",BP102*VLOOKUP("Aeres",IndexCalc[],3,FALSE))</f>
        <v>100</v>
      </c>
      <c r="AX102" s="471">
        <f>IF(BQ102="","",BQ102*VLOOKUP("Abdc",IndexCalc[],3,FALSE))</f>
        <v>75</v>
      </c>
      <c r="AY102" s="480">
        <f>IF(BR102="","",BR102*VLOOKUP("Vhb",IndexCalc[],3,FALSE))</f>
        <v>66.666666666666671</v>
      </c>
      <c r="AZ102" s="481">
        <v>2E-3</v>
      </c>
      <c r="BA102" s="473">
        <v>0.7</v>
      </c>
      <c r="BB102" s="466">
        <v>21</v>
      </c>
      <c r="BC102" s="481">
        <v>1.3180000000000001</v>
      </c>
      <c r="BD102" s="481">
        <v>0.64700000000000002</v>
      </c>
      <c r="BE102" s="482">
        <v>0.85199999999999998</v>
      </c>
      <c r="BF102" s="483"/>
      <c r="BG102" s="466" t="s">
        <v>127</v>
      </c>
      <c r="BH102" s="466" t="s">
        <v>127</v>
      </c>
      <c r="BI102" s="466" t="s">
        <v>133</v>
      </c>
      <c r="BJ102" s="484"/>
      <c r="BK102" s="483"/>
      <c r="BL102" s="466"/>
      <c r="BM102" s="466">
        <v>3</v>
      </c>
      <c r="BN102" s="466">
        <v>2</v>
      </c>
      <c r="BO102" s="537">
        <v>2.1893305778503418</v>
      </c>
      <c r="BP102" s="486">
        <v>3</v>
      </c>
      <c r="BQ102" s="487">
        <v>3</v>
      </c>
      <c r="BR102" s="486">
        <v>4</v>
      </c>
      <c r="BS102" s="488">
        <v>2.8611547946929932</v>
      </c>
      <c r="BT102" s="258">
        <v>1.0012004375457764</v>
      </c>
      <c r="BU102" s="488">
        <v>3</v>
      </c>
      <c r="BV102" s="489">
        <v>3</v>
      </c>
    </row>
    <row r="103" spans="1:74" s="557" customFormat="1" x14ac:dyDescent="0.25">
      <c r="A103" s="554" t="s">
        <v>1363</v>
      </c>
      <c r="B103" s="465"/>
      <c r="C103" s="497" t="s">
        <v>1257</v>
      </c>
      <c r="D103" s="465" t="s">
        <v>363</v>
      </c>
      <c r="E103" s="466">
        <f t="shared" si="48"/>
        <v>102</v>
      </c>
      <c r="F103" s="467">
        <f t="shared" si="31"/>
        <v>10</v>
      </c>
      <c r="G103" s="480">
        <f t="shared" si="32"/>
        <v>26.428426441461536</v>
      </c>
      <c r="H103" s="469" t="b">
        <f t="shared" si="33"/>
        <v>0</v>
      </c>
      <c r="I103" s="470">
        <f t="shared" si="34"/>
        <v>10000</v>
      </c>
      <c r="J103" s="470">
        <f t="shared" si="35"/>
        <v>10000</v>
      </c>
      <c r="K103" s="470">
        <f t="shared" si="36"/>
        <v>10000</v>
      </c>
      <c r="L103" s="470">
        <f t="shared" si="37"/>
        <v>10000</v>
      </c>
      <c r="M103" s="470">
        <f t="shared" si="38"/>
        <v>10000</v>
      </c>
      <c r="N103" s="470">
        <f t="shared" si="39"/>
        <v>10000</v>
      </c>
      <c r="O103" s="469" t="b">
        <f t="shared" si="40"/>
        <v>0</v>
      </c>
      <c r="P103" s="467">
        <f t="shared" si="41"/>
        <v>2</v>
      </c>
      <c r="Q103" s="467">
        <f t="shared" si="42"/>
        <v>8</v>
      </c>
      <c r="R103" s="472">
        <f t="shared" si="43"/>
        <v>55.645394806198638</v>
      </c>
      <c r="S103" s="475">
        <f t="shared" si="44"/>
        <v>19.956112127166755</v>
      </c>
      <c r="T103" s="480">
        <f t="shared" si="45"/>
        <v>64.567715475956604</v>
      </c>
      <c r="U103" s="471">
        <f t="shared" si="46"/>
        <v>60.80417238076528</v>
      </c>
      <c r="V103" s="471" t="b">
        <f t="shared" si="49"/>
        <v>0</v>
      </c>
      <c r="W103" s="555">
        <f t="shared" si="47"/>
        <v>55.645394806198638</v>
      </c>
      <c r="X103" s="483" t="str">
        <f t="shared" si="50"/>
        <v/>
      </c>
      <c r="Y103" s="466" t="str">
        <f t="shared" si="51"/>
        <v/>
      </c>
      <c r="Z103" s="466" t="str">
        <f t="shared" si="52"/>
        <v/>
      </c>
      <c r="AA103" s="466" t="str">
        <f t="shared" si="53"/>
        <v/>
      </c>
      <c r="AB103" s="556">
        <f t="shared" si="54"/>
        <v>16.623070886738162</v>
      </c>
      <c r="AC103" s="500">
        <f t="shared" si="55"/>
        <v>23.289153367595347</v>
      </c>
      <c r="AD103" s="466" t="str">
        <f t="shared" si="56"/>
        <v/>
      </c>
      <c r="AE103" s="466" t="str">
        <f t="shared" si="57"/>
        <v/>
      </c>
      <c r="AF103" s="466" t="str">
        <f t="shared" si="58"/>
        <v/>
      </c>
      <c r="AG103" s="466" t="str">
        <f t="shared" si="59"/>
        <v/>
      </c>
      <c r="AH103" s="466">
        <f t="shared" si="60"/>
        <v>61.199999999999996</v>
      </c>
      <c r="AI103" s="466">
        <f t="shared" si="61"/>
        <v>30.3</v>
      </c>
      <c r="AJ103" s="483">
        <f>IF(VLOOKUP(TRUE,$V$2:$AY$206,COUNTA($V$1:AR$1),FALSE)="",AR103,IF(AR103="","",(AR103/VLOOKUP(TRUE,$V$2:$AY$206,COUNTA($V$1:AR$1),FALSE))*100))</f>
        <v>74.071574211120605</v>
      </c>
      <c r="AK103" s="466">
        <f>IF(VLOOKUP(TRUE,$V$2:$AY$206,COUNTA($V$1:AS$1),FALSE)="",AS103,IF(AS103="","",(AS103/VLOOKUP(TRUE,$V$2:$AY$206,COUNTA($V$1:AS$1),FALSE))*100))</f>
        <v>38.103431463241577</v>
      </c>
      <c r="AL103" s="466">
        <f>IF(VLOOKUP(TRUE,$V$2:$AY$206,COUNTA($V$1:AT$1),FALSE)="",AT103,IF(AT103="","",(AT103/VLOOKUP(TRUE,$V$2:$AY$206,COUNTA($V$1:AT$1),FALSE))*100))</f>
        <v>40</v>
      </c>
      <c r="AM103" s="466">
        <f>IF(VLOOKUP(TRUE,$V$2:$AY$206,COUNTA($V$1:AU$1),FALSE)="",AU103,IF(AU103="","",(AU103/VLOOKUP(TRUE,$V$2:$AY$206,COUNTA($V$1:AU$1),FALSE))*100))</f>
        <v>75</v>
      </c>
      <c r="AN103" s="466">
        <f>IF(VLOOKUP(TRUE,$V$2:$AY$206,COUNTA($V$1:AV$1),FALSE)="",AV103,IF(AV103="","",(AV103/VLOOKUP(TRUE,$V$2:$AY$206,COUNTA($V$1:AV$1),FALSE))*100))</f>
        <v>50</v>
      </c>
      <c r="AO103" s="466">
        <f>IF(VLOOKUP(TRUE,$V$2:$AY$206,COUNTA($V$1:AW$1),FALSE)="",AW103,IF(AW103="","",(AW103/VLOOKUP(TRUE,$V$2:$AY$206,COUNTA($V$1:AW$1),FALSE))*100))</f>
        <v>100</v>
      </c>
      <c r="AP103" s="466">
        <f>IF(VLOOKUP(TRUE,$V$2:$AY$206,COUNTA($V$1:AX$1),FALSE)="",AX103,IF(AX103="","",(AX103/VLOOKUP(TRUE,$V$2:$AY$206,COUNTA($V$1:AX$1),FALSE))*100))</f>
        <v>75</v>
      </c>
      <c r="AQ103" s="484">
        <f>IF(VLOOKUP(TRUE,$V$2:$AY$206,COUNTA($V$1:AY$1),FALSE)="",AY103,IF(AY103="","",(AY103/VLOOKUP(TRUE,$V$2:$AY$206,COUNTA($V$1:AY$1),FALSE))*100))</f>
        <v>64.366718133290618</v>
      </c>
      <c r="AR103" s="475">
        <f>IF(BS103="","",BS103*VLOOKUP("UQ",IndexCalc[],3,FALSE))</f>
        <v>74.071574211120605</v>
      </c>
      <c r="AS103" s="471">
        <f>IF(BT103="","",BT103*VLOOKUP("Fneg",IndexCalc[],3,FALSE))</f>
        <v>38.103431463241577</v>
      </c>
      <c r="AT103" s="471">
        <f>IF(BU103="","",BU103*VLOOKUP("ABS",IndexCalc[],3,FALSE))</f>
        <v>40</v>
      </c>
      <c r="AU103" s="471">
        <f>IF(BV103="","",BV103*VLOOKUP("Cnrs",IndexCalc[],3,FALSE))</f>
        <v>75</v>
      </c>
      <c r="AV103" s="471">
        <f>IF(BO103="","",BO103*VLOOKUP("HEC",IndexCalc[],3,FALSE))</f>
        <v>50</v>
      </c>
      <c r="AW103" s="471">
        <f>IF(BP103="","",BP103*VLOOKUP("Aeres",IndexCalc[],3,FALSE))</f>
        <v>100</v>
      </c>
      <c r="AX103" s="471">
        <f>IF(BQ103="","",BQ103*VLOOKUP("Abdc",IndexCalc[],3,FALSE))</f>
        <v>75</v>
      </c>
      <c r="AY103" s="480">
        <f>IF(BR103="","",BR103*VLOOKUP("Vhb",IndexCalc[],3,FALSE))</f>
        <v>64.366718133290618</v>
      </c>
      <c r="AZ103" s="466"/>
      <c r="BA103" s="466"/>
      <c r="BB103" s="466"/>
      <c r="BC103" s="466"/>
      <c r="BD103" s="466">
        <v>1.2709999999999999</v>
      </c>
      <c r="BE103" s="484">
        <v>0.86099999999999999</v>
      </c>
      <c r="BF103" s="483" t="s">
        <v>133</v>
      </c>
      <c r="BG103" s="466" t="s">
        <v>127</v>
      </c>
      <c r="BH103" s="466" t="s">
        <v>127</v>
      </c>
      <c r="BI103" s="466"/>
      <c r="BJ103" s="484"/>
      <c r="BK103" s="483"/>
      <c r="BL103" s="466"/>
      <c r="BM103" s="466">
        <v>2</v>
      </c>
      <c r="BN103" s="466">
        <v>2</v>
      </c>
      <c r="BO103" s="485">
        <v>2</v>
      </c>
      <c r="BP103" s="486">
        <v>3</v>
      </c>
      <c r="BQ103" s="487">
        <v>3</v>
      </c>
      <c r="BR103" s="488">
        <v>3.8620030879974365</v>
      </c>
      <c r="BS103" s="488">
        <v>2.9628629684448242</v>
      </c>
      <c r="BT103" s="258">
        <v>1.5241372585296631</v>
      </c>
      <c r="BU103" s="488">
        <v>2</v>
      </c>
      <c r="BV103" s="489">
        <v>3</v>
      </c>
    </row>
    <row r="104" spans="1:74" s="557" customFormat="1" x14ac:dyDescent="0.25">
      <c r="A104" s="554" t="s">
        <v>1308</v>
      </c>
      <c r="B104" s="465"/>
      <c r="C104" s="497" t="s">
        <v>1125</v>
      </c>
      <c r="D104" s="465" t="s">
        <v>363</v>
      </c>
      <c r="E104" s="466">
        <f t="shared" si="48"/>
        <v>103</v>
      </c>
      <c r="F104" s="467">
        <f t="shared" si="31"/>
        <v>10</v>
      </c>
      <c r="G104" s="480">
        <f t="shared" si="32"/>
        <v>24.954181043637391</v>
      </c>
      <c r="H104" s="469" t="b">
        <f t="shared" si="33"/>
        <v>0</v>
      </c>
      <c r="I104" s="470">
        <f t="shared" si="34"/>
        <v>10000</v>
      </c>
      <c r="J104" s="470">
        <f t="shared" si="35"/>
        <v>10000</v>
      </c>
      <c r="K104" s="470">
        <f t="shared" si="36"/>
        <v>10000</v>
      </c>
      <c r="L104" s="470">
        <f t="shared" si="37"/>
        <v>10000</v>
      </c>
      <c r="M104" s="470">
        <f t="shared" si="38"/>
        <v>10000</v>
      </c>
      <c r="N104" s="470">
        <f t="shared" si="39"/>
        <v>10000</v>
      </c>
      <c r="O104" s="469" t="b">
        <f t="shared" si="40"/>
        <v>0</v>
      </c>
      <c r="P104" s="467">
        <f t="shared" si="41"/>
        <v>2</v>
      </c>
      <c r="Q104" s="467">
        <f t="shared" si="42"/>
        <v>8</v>
      </c>
      <c r="R104" s="472">
        <f t="shared" si="43"/>
        <v>55.581906287405864</v>
      </c>
      <c r="S104" s="475">
        <f t="shared" si="44"/>
        <v>29.497409405976427</v>
      </c>
      <c r="T104" s="480">
        <f t="shared" si="45"/>
        <v>62.103030507763229</v>
      </c>
      <c r="U104" s="471">
        <f t="shared" si="46"/>
        <v>63.052424406210584</v>
      </c>
      <c r="V104" s="471" t="b">
        <f t="shared" si="49"/>
        <v>0</v>
      </c>
      <c r="W104" s="555">
        <f t="shared" si="47"/>
        <v>55.581906287405864</v>
      </c>
      <c r="X104" s="483" t="str">
        <f t="shared" si="50"/>
        <v/>
      </c>
      <c r="Y104" s="466" t="str">
        <f t="shared" si="51"/>
        <v/>
      </c>
      <c r="Z104" s="466" t="str">
        <f t="shared" si="52"/>
        <v/>
      </c>
      <c r="AA104" s="466" t="str">
        <f t="shared" si="53"/>
        <v/>
      </c>
      <c r="AB104" s="556">
        <f t="shared" si="54"/>
        <v>16.636149620716715</v>
      </c>
      <c r="AC104" s="500">
        <f t="shared" si="55"/>
        <v>42.358669191236139</v>
      </c>
      <c r="AD104" s="466" t="str">
        <f t="shared" si="56"/>
        <v/>
      </c>
      <c r="AE104" s="466" t="str">
        <f t="shared" si="57"/>
        <v/>
      </c>
      <c r="AF104" s="466" t="str">
        <f t="shared" si="58"/>
        <v/>
      </c>
      <c r="AG104" s="466" t="str">
        <f t="shared" si="59"/>
        <v/>
      </c>
      <c r="AH104" s="466">
        <f t="shared" si="60"/>
        <v>61.7</v>
      </c>
      <c r="AI104" s="466">
        <f t="shared" si="61"/>
        <v>72</v>
      </c>
      <c r="AJ104" s="483">
        <f>IF(VLOOKUP(TRUE,$V$2:$AY$206,COUNTA($V$1:AR$1),FALSE)="",AR104,IF(AR104="","",(AR104/VLOOKUP(TRUE,$V$2:$AY$206,COUNTA($V$1:AR$1),FALSE))*100))</f>
        <v>68.995237350463867</v>
      </c>
      <c r="AK104" s="466">
        <f>IF(VLOOKUP(TRUE,$V$2:$AY$206,COUNTA($V$1:AS$1),FALSE)="",AS104,IF(AS104="","",(AS104/VLOOKUP(TRUE,$V$2:$AY$206,COUNTA($V$1:AS$1),FALSE))*100))</f>
        <v>25.084385275840759</v>
      </c>
      <c r="AL104" s="466">
        <f>IF(VLOOKUP(TRUE,$V$2:$AY$206,COUNTA($V$1:AT$1),FALSE)="",AT104,IF(AT104="","",(AT104/VLOOKUP(TRUE,$V$2:$AY$206,COUNTA($V$1:AT$1),FALSE))*100))</f>
        <v>40</v>
      </c>
      <c r="AM104" s="466">
        <f>IF(VLOOKUP(TRUE,$V$2:$AY$206,COUNTA($V$1:AU$1),FALSE)="",AU104,IF(AU104="","",(AU104/VLOOKUP(TRUE,$V$2:$AY$206,COUNTA($V$1:AU$1),FALSE))*100))</f>
        <v>77.546048164367676</v>
      </c>
      <c r="AN104" s="466">
        <f>IF(VLOOKUP(TRUE,$V$2:$AY$206,COUNTA($V$1:AV$1),FALSE)="",AV104,IF(AV104="","",(AV104/VLOOKUP(TRUE,$V$2:$AY$206,COUNTA($V$1:AV$1),FALSE))*100))</f>
        <v>50.337302684783936</v>
      </c>
      <c r="AO104" s="466">
        <f>IF(VLOOKUP(TRUE,$V$2:$AY$206,COUNTA($V$1:AW$1),FALSE)="",AW104,IF(AW104="","",(AW104/VLOOKUP(TRUE,$V$2:$AY$206,COUNTA($V$1:AW$1),FALSE))*100))</f>
        <v>95.539116859436035</v>
      </c>
      <c r="AP104" s="466">
        <f>IF(VLOOKUP(TRUE,$V$2:$AY$206,COUNTA($V$1:AX$1),FALSE)="",AX104,IF(AX104="","",(AX104/VLOOKUP(TRUE,$V$2:$AY$206,COUNTA($V$1:AX$1),FALSE))*100))</f>
        <v>75</v>
      </c>
      <c r="AQ104" s="484">
        <f>IF(VLOOKUP(TRUE,$V$2:$AY$206,COUNTA($V$1:AY$1),FALSE)="",AY104,IF(AY104="","",(AY104/VLOOKUP(TRUE,$V$2:$AY$206,COUNTA($V$1:AY$1),FALSE))*100))</f>
        <v>64.322153727213546</v>
      </c>
      <c r="AR104" s="475">
        <f>IF(BS104="","",BS104*VLOOKUP("UQ",IndexCalc[],3,FALSE))</f>
        <v>68.995237350463867</v>
      </c>
      <c r="AS104" s="471">
        <f>IF(BT104="","",BT104*VLOOKUP("Fneg",IndexCalc[],3,FALSE))</f>
        <v>25.084385275840759</v>
      </c>
      <c r="AT104" s="471">
        <f>IF(BU104="","",BU104*VLOOKUP("ABS",IndexCalc[],3,FALSE))</f>
        <v>40</v>
      </c>
      <c r="AU104" s="471">
        <f>IF(BV104="","",BV104*VLOOKUP("Cnrs",IndexCalc[],3,FALSE))</f>
        <v>77.546048164367676</v>
      </c>
      <c r="AV104" s="471">
        <f>IF(BO104="","",BO104*VLOOKUP("HEC",IndexCalc[],3,FALSE))</f>
        <v>50.337302684783936</v>
      </c>
      <c r="AW104" s="471">
        <f>IF(BP104="","",BP104*VLOOKUP("Aeres",IndexCalc[],3,FALSE))</f>
        <v>95.539116859436035</v>
      </c>
      <c r="AX104" s="471">
        <f>IF(BQ104="","",BQ104*VLOOKUP("Abdc",IndexCalc[],3,FALSE))</f>
        <v>75</v>
      </c>
      <c r="AY104" s="480">
        <f>IF(BR104="","",BR104*VLOOKUP("Vhb",IndexCalc[],3,FALSE))</f>
        <v>64.322153727213546</v>
      </c>
      <c r="AZ104" s="466"/>
      <c r="BA104" s="466"/>
      <c r="BB104" s="466"/>
      <c r="BC104" s="466"/>
      <c r="BD104" s="466">
        <v>1.272</v>
      </c>
      <c r="BE104" s="484">
        <v>1.5660000000000001</v>
      </c>
      <c r="BF104" s="483"/>
      <c r="BG104" s="466" t="s">
        <v>127</v>
      </c>
      <c r="BH104" s="466" t="s">
        <v>127</v>
      </c>
      <c r="BI104" s="466"/>
      <c r="BJ104" s="484"/>
      <c r="BK104" s="483"/>
      <c r="BL104" s="466"/>
      <c r="BM104" s="466">
        <v>2</v>
      </c>
      <c r="BN104" s="466">
        <v>1</v>
      </c>
      <c r="BO104" s="537">
        <v>2.0134921073913574</v>
      </c>
      <c r="BP104" s="258">
        <v>2.8661735057830811</v>
      </c>
      <c r="BQ104" s="487">
        <v>3</v>
      </c>
      <c r="BR104" s="488">
        <v>3.8593292236328125</v>
      </c>
      <c r="BS104" s="488">
        <v>2.7598094940185547</v>
      </c>
      <c r="BT104" s="258">
        <v>1.0033754110336304</v>
      </c>
      <c r="BU104" s="488">
        <v>2</v>
      </c>
      <c r="BV104" s="261">
        <v>3.101841926574707</v>
      </c>
    </row>
    <row r="105" spans="1:74" s="557" customFormat="1" x14ac:dyDescent="0.25">
      <c r="A105" s="554" t="s">
        <v>1344</v>
      </c>
      <c r="B105" s="465"/>
      <c r="C105" s="497" t="s">
        <v>1239</v>
      </c>
      <c r="D105" s="465" t="s">
        <v>363</v>
      </c>
      <c r="E105" s="466">
        <f t="shared" si="48"/>
        <v>104</v>
      </c>
      <c r="F105" s="467">
        <f t="shared" si="31"/>
        <v>10</v>
      </c>
      <c r="G105" s="480">
        <f t="shared" si="32"/>
        <v>26.206367774113154</v>
      </c>
      <c r="H105" s="469" t="b">
        <f t="shared" si="33"/>
        <v>0</v>
      </c>
      <c r="I105" s="470">
        <f t="shared" si="34"/>
        <v>10000</v>
      </c>
      <c r="J105" s="470">
        <f t="shared" si="35"/>
        <v>10000</v>
      </c>
      <c r="K105" s="470">
        <f t="shared" si="36"/>
        <v>10000</v>
      </c>
      <c r="L105" s="470">
        <f t="shared" si="37"/>
        <v>10000</v>
      </c>
      <c r="M105" s="470">
        <f t="shared" si="38"/>
        <v>10000</v>
      </c>
      <c r="N105" s="470">
        <f t="shared" si="39"/>
        <v>10000</v>
      </c>
      <c r="O105" s="469" t="b">
        <f t="shared" si="40"/>
        <v>0</v>
      </c>
      <c r="P105" s="467">
        <f t="shared" si="41"/>
        <v>2</v>
      </c>
      <c r="Q105" s="467">
        <f t="shared" si="42"/>
        <v>8</v>
      </c>
      <c r="R105" s="472">
        <f t="shared" si="43"/>
        <v>55.518101500060958</v>
      </c>
      <c r="S105" s="475">
        <f t="shared" si="44"/>
        <v>24.091026219660044</v>
      </c>
      <c r="T105" s="480">
        <f t="shared" si="45"/>
        <v>63.374870320161186</v>
      </c>
      <c r="U105" s="471">
        <f t="shared" si="46"/>
        <v>61.769896256128945</v>
      </c>
      <c r="V105" s="471" t="b">
        <f t="shared" si="49"/>
        <v>0</v>
      </c>
      <c r="W105" s="555">
        <f t="shared" si="47"/>
        <v>55.518101500060958</v>
      </c>
      <c r="X105" s="483" t="str">
        <f t="shared" si="50"/>
        <v/>
      </c>
      <c r="Y105" s="466" t="str">
        <f t="shared" si="51"/>
        <v/>
      </c>
      <c r="Z105" s="466" t="str">
        <f t="shared" si="52"/>
        <v/>
      </c>
      <c r="AA105" s="466" t="str">
        <f t="shared" si="53"/>
        <v/>
      </c>
      <c r="AB105" s="556">
        <f t="shared" si="54"/>
        <v>14.452001046298719</v>
      </c>
      <c r="AC105" s="500">
        <f t="shared" si="55"/>
        <v>33.73005139302137</v>
      </c>
      <c r="AD105" s="466" t="str">
        <f t="shared" si="56"/>
        <v/>
      </c>
      <c r="AE105" s="466" t="str">
        <f t="shared" si="57"/>
        <v/>
      </c>
      <c r="AF105" s="466" t="str">
        <f t="shared" si="58"/>
        <v/>
      </c>
      <c r="AG105" s="466" t="str">
        <f t="shared" si="59"/>
        <v/>
      </c>
      <c r="AH105" s="466">
        <f t="shared" si="60"/>
        <v>55.800000000000004</v>
      </c>
      <c r="AI105" s="466">
        <f t="shared" si="61"/>
        <v>54.900000000000006</v>
      </c>
      <c r="AJ105" s="483">
        <f>IF(VLOOKUP(TRUE,$V$2:$AY$206,COUNTA($V$1:AR$1),FALSE)="",AR105,IF(AR105="","",(AR105/VLOOKUP(TRUE,$V$2:$AY$206,COUNTA($V$1:AR$1),FALSE))*100))</f>
        <v>70.528334379196167</v>
      </c>
      <c r="AK105" s="466">
        <f>IF(VLOOKUP(TRUE,$V$2:$AY$206,COUNTA($V$1:AS$1),FALSE)="",AS105,IF(AS105="","",(AS105/VLOOKUP(TRUE,$V$2:$AY$206,COUNTA($V$1:AS$1),FALSE))*100))</f>
        <v>29.803562164306641</v>
      </c>
      <c r="AL105" s="466">
        <f>IF(VLOOKUP(TRUE,$V$2:$AY$206,COUNTA($V$1:AT$1),FALSE)="",AT105,IF(AT105="","",(AT105/VLOOKUP(TRUE,$V$2:$AY$206,COUNTA($V$1:AT$1),FALSE))*100))</f>
        <v>40</v>
      </c>
      <c r="AM105" s="466">
        <f>IF(VLOOKUP(TRUE,$V$2:$AY$206,COUNTA($V$1:AU$1),FALSE)="",AU105,IF(AU105="","",(AU105/VLOOKUP(TRUE,$V$2:$AY$206,COUNTA($V$1:AU$1),FALSE))*100))</f>
        <v>75</v>
      </c>
      <c r="AN105" s="466">
        <f>IF(VLOOKUP(TRUE,$V$2:$AY$206,COUNTA($V$1:AV$1),FALSE)="",AV105,IF(AV105="","",(AV105/VLOOKUP(TRUE,$V$2:$AY$206,COUNTA($V$1:AV$1),FALSE))*100))</f>
        <v>50.000399351119995</v>
      </c>
      <c r="AO105" s="466">
        <f>IF(VLOOKUP(TRUE,$V$2:$AY$206,COUNTA($V$1:AW$1),FALSE)="",AW105,IF(AW105="","",(AW105/VLOOKUP(TRUE,$V$2:$AY$206,COUNTA($V$1:AW$1),FALSE))*100))</f>
        <v>100</v>
      </c>
      <c r="AP105" s="466">
        <f>IF(VLOOKUP(TRUE,$V$2:$AY$206,COUNTA($V$1:AX$1),FALSE)="",AX105,IF(AX105="","",(AX105/VLOOKUP(TRUE,$V$2:$AY$206,COUNTA($V$1:AX$1),FALSE))*100))</f>
        <v>75</v>
      </c>
      <c r="AQ105" s="484">
        <f>IF(VLOOKUP(TRUE,$V$2:$AY$206,COUNTA($V$1:AY$1),FALSE)="",AY105,IF(AY105="","",(AY105/VLOOKUP(TRUE,$V$2:$AY$206,COUNTA($V$1:AY$1),FALSE))*100))</f>
        <v>66.666666666666671</v>
      </c>
      <c r="AR105" s="475">
        <f>IF(BS105="","",BS105*VLOOKUP("UQ",IndexCalc[],3,FALSE))</f>
        <v>70.528334379196167</v>
      </c>
      <c r="AS105" s="471">
        <f>IF(BT105="","",BT105*VLOOKUP("Fneg",IndexCalc[],3,FALSE))</f>
        <v>29.803562164306641</v>
      </c>
      <c r="AT105" s="471">
        <f>IF(BU105="","",BU105*VLOOKUP("ABS",IndexCalc[],3,FALSE))</f>
        <v>40</v>
      </c>
      <c r="AU105" s="471">
        <f>IF(BV105="","",BV105*VLOOKUP("Cnrs",IndexCalc[],3,FALSE))</f>
        <v>75</v>
      </c>
      <c r="AV105" s="471">
        <f>IF(BO105="","",BO105*VLOOKUP("HEC",IndexCalc[],3,FALSE))</f>
        <v>50.000399351119995</v>
      </c>
      <c r="AW105" s="471">
        <f>IF(BP105="","",BP105*VLOOKUP("Aeres",IndexCalc[],3,FALSE))</f>
        <v>100</v>
      </c>
      <c r="AX105" s="471">
        <f>IF(BQ105="","",BQ105*VLOOKUP("Abdc",IndexCalc[],3,FALSE))</f>
        <v>75</v>
      </c>
      <c r="AY105" s="480">
        <f>IF(BR105="","",BR105*VLOOKUP("Vhb",IndexCalc[],3,FALSE))</f>
        <v>66.666666666666671</v>
      </c>
      <c r="AZ105" s="466"/>
      <c r="BA105" s="466"/>
      <c r="BB105" s="466"/>
      <c r="BC105" s="466"/>
      <c r="BD105" s="466">
        <v>1.105</v>
      </c>
      <c r="BE105" s="484">
        <v>1.2470000000000001</v>
      </c>
      <c r="BF105" s="483"/>
      <c r="BG105" s="466" t="s">
        <v>133</v>
      </c>
      <c r="BH105" s="466" t="s">
        <v>127</v>
      </c>
      <c r="BI105" s="466" t="s">
        <v>133</v>
      </c>
      <c r="BJ105" s="466" t="s">
        <v>298</v>
      </c>
      <c r="BK105" s="483"/>
      <c r="BL105" s="466"/>
      <c r="BM105" s="466">
        <v>2</v>
      </c>
      <c r="BN105" s="466">
        <v>2</v>
      </c>
      <c r="BO105" s="537">
        <v>2.0000159740447998</v>
      </c>
      <c r="BP105" s="486">
        <v>3</v>
      </c>
      <c r="BQ105" s="487">
        <v>3</v>
      </c>
      <c r="BR105" s="486">
        <v>4</v>
      </c>
      <c r="BS105" s="488">
        <v>2.8211333751678467</v>
      </c>
      <c r="BT105" s="258">
        <v>1.1921424865722656</v>
      </c>
      <c r="BU105" s="488">
        <v>2</v>
      </c>
      <c r="BV105" s="489">
        <v>3</v>
      </c>
    </row>
    <row r="106" spans="1:74" x14ac:dyDescent="0.25">
      <c r="A106" s="554" t="s">
        <v>1314</v>
      </c>
      <c r="B106" s="529"/>
      <c r="C106" s="497" t="s">
        <v>1131</v>
      </c>
      <c r="D106" s="529" t="s">
        <v>363</v>
      </c>
      <c r="E106" s="466">
        <f t="shared" si="48"/>
        <v>105</v>
      </c>
      <c r="F106" s="467">
        <f t="shared" si="31"/>
        <v>10</v>
      </c>
      <c r="G106" s="480">
        <f t="shared" si="32"/>
        <v>27.989574764366807</v>
      </c>
      <c r="H106" s="469" t="b">
        <f t="shared" si="33"/>
        <v>0</v>
      </c>
      <c r="I106" s="470">
        <f t="shared" si="34"/>
        <v>10000</v>
      </c>
      <c r="J106" s="470">
        <f t="shared" si="35"/>
        <v>10000</v>
      </c>
      <c r="K106" s="470">
        <f t="shared" si="36"/>
        <v>10000</v>
      </c>
      <c r="L106" s="470">
        <f t="shared" si="37"/>
        <v>10000</v>
      </c>
      <c r="M106" s="470">
        <f t="shared" si="38"/>
        <v>10000</v>
      </c>
      <c r="N106" s="470">
        <f t="shared" si="39"/>
        <v>10000</v>
      </c>
      <c r="O106" s="469" t="b">
        <f t="shared" si="40"/>
        <v>0</v>
      </c>
      <c r="P106" s="467">
        <f t="shared" si="41"/>
        <v>2</v>
      </c>
      <c r="Q106" s="467">
        <f t="shared" si="42"/>
        <v>8</v>
      </c>
      <c r="R106" s="472">
        <f t="shared" si="43"/>
        <v>55.086423810125083</v>
      </c>
      <c r="S106" s="475">
        <f t="shared" si="44"/>
        <v>21.994716007514278</v>
      </c>
      <c r="T106" s="480">
        <f t="shared" si="45"/>
        <v>63.359350760777794</v>
      </c>
      <c r="U106" s="471">
        <f t="shared" si="46"/>
        <v>60.487480608622228</v>
      </c>
      <c r="V106" s="471" t="b">
        <f t="shared" si="49"/>
        <v>0</v>
      </c>
      <c r="W106" s="555">
        <f t="shared" si="47"/>
        <v>55.086423810125083</v>
      </c>
      <c r="X106" s="466" t="str">
        <f t="shared" si="50"/>
        <v/>
      </c>
      <c r="Y106" s="466" t="str">
        <f t="shared" si="51"/>
        <v/>
      </c>
      <c r="Z106" s="466" t="str">
        <f t="shared" si="52"/>
        <v/>
      </c>
      <c r="AA106" s="466" t="str">
        <f t="shared" si="53"/>
        <v/>
      </c>
      <c r="AB106" s="556">
        <f t="shared" si="54"/>
        <v>10.881506670154328</v>
      </c>
      <c r="AC106" s="500">
        <f t="shared" si="55"/>
        <v>33.107925344874225</v>
      </c>
      <c r="AD106" s="466" t="str">
        <f t="shared" si="56"/>
        <v/>
      </c>
      <c r="AE106" s="466" t="str">
        <f t="shared" si="57"/>
        <v/>
      </c>
      <c r="AF106" s="466" t="str">
        <f t="shared" si="58"/>
        <v/>
      </c>
      <c r="AG106" s="466" t="str">
        <f t="shared" si="59"/>
        <v/>
      </c>
      <c r="AH106" s="466">
        <f t="shared" si="60"/>
        <v>44.6</v>
      </c>
      <c r="AI106" s="484">
        <f t="shared" si="61"/>
        <v>53.400000000000006</v>
      </c>
      <c r="AJ106" s="466">
        <f>IF(VLOOKUP(TRUE,$V$2:$AY$206,COUNTA($V$1:AR$1),FALSE)="",AR106,IF(AR106="","",(AR106/VLOOKUP(TRUE,$V$2:$AY$206,COUNTA($V$1:AR$1),FALSE))*100))</f>
        <v>51.770669221878052</v>
      </c>
      <c r="AK106" s="466">
        <f>IF(VLOOKUP(TRUE,$V$2:$AY$206,COUNTA($V$1:AS$1),FALSE)="",AS106,IF(AS106="","",(AS106/VLOOKUP(TRUE,$V$2:$AY$206,COUNTA($V$1:AS$1),FALSE))*100))</f>
        <v>50</v>
      </c>
      <c r="AL106" s="466">
        <f>IF(VLOOKUP(TRUE,$V$2:$AY$206,COUNTA($V$1:AT$1),FALSE)="",AT106,IF(AT106="","",(AT106/VLOOKUP(TRUE,$V$2:$AY$206,COUNTA($V$1:AT$1),FALSE))*100))</f>
        <v>40</v>
      </c>
      <c r="AM106" s="466">
        <f>IF(VLOOKUP(TRUE,$V$2:$AY$206,COUNTA($V$1:AU$1),FALSE)="",AU106,IF(AU106="","",(AU106/VLOOKUP(TRUE,$V$2:$AY$206,COUNTA($V$1:AU$1),FALSE))*100))</f>
        <v>100</v>
      </c>
      <c r="AN106" s="466">
        <f>IF(VLOOKUP(TRUE,$V$2:$AY$206,COUNTA($V$1:AV$1),FALSE)="",AV106,IF(AV106="","",(AV106/VLOOKUP(TRUE,$V$2:$AY$206,COUNTA($V$1:AV$1),FALSE))*100))</f>
        <v>45.790642499923706</v>
      </c>
      <c r="AO106" s="466">
        <f>IF(VLOOKUP(TRUE,$V$2:$AY$206,COUNTA($V$1:AW$1),FALSE)="",AW106,IF(AW106="","",(AW106/VLOOKUP(TRUE,$V$2:$AY$206,COUNTA($V$1:AW$1),FALSE))*100))</f>
        <v>100</v>
      </c>
      <c r="AP106" s="466">
        <f>IF(VLOOKUP(TRUE,$V$2:$AY$206,COUNTA($V$1:AX$1),FALSE)="",AX106,IF(AX106="","",(AX106/VLOOKUP(TRUE,$V$2:$AY$206,COUNTA($V$1:AX$1),FALSE))*100))</f>
        <v>50</v>
      </c>
      <c r="AQ106" s="466">
        <f>IF(VLOOKUP(TRUE,$V$2:$AY$206,COUNTA($V$1:AY$1),FALSE)="",AY106,IF(AY106="","",(AY106/VLOOKUP(TRUE,$V$2:$AY$206,COUNTA($V$1:AY$1),FALSE))*100))</f>
        <v>69.313494364420578</v>
      </c>
      <c r="AR106" s="475">
        <f>IF(BS106="","",BS106*VLOOKUP("UQ",IndexCalc[],3,FALSE))</f>
        <v>51.770669221878052</v>
      </c>
      <c r="AS106" s="471">
        <f>IF(BT106="","",BT106*VLOOKUP("Fneg",IndexCalc[],3,FALSE))</f>
        <v>50</v>
      </c>
      <c r="AT106" s="471">
        <f>IF(BU106="","",BU106*VLOOKUP("ABS",IndexCalc[],3,FALSE))</f>
        <v>40</v>
      </c>
      <c r="AU106" s="471">
        <f>IF(BV106="","",BV106*VLOOKUP("Cnrs",IndexCalc[],3,FALSE))</f>
        <v>100</v>
      </c>
      <c r="AV106" s="471">
        <f>IF(BO106="","",BO106*VLOOKUP("HEC",IndexCalc[],3,FALSE))</f>
        <v>45.790642499923706</v>
      </c>
      <c r="AW106" s="471">
        <f>IF(BP106="","",BP106*VLOOKUP("Aeres",IndexCalc[],3,FALSE))</f>
        <v>100</v>
      </c>
      <c r="AX106" s="471">
        <f>IF(BQ106="","",BQ106*VLOOKUP("Abdc",IndexCalc[],3,FALSE))</f>
        <v>50</v>
      </c>
      <c r="AY106" s="480">
        <f>IF(BR106="","",BR106*VLOOKUP("Vhb",IndexCalc[],3,FALSE))</f>
        <v>69.313494364420578</v>
      </c>
      <c r="AZ106" s="466"/>
      <c r="BA106" s="466"/>
      <c r="BB106" s="466"/>
      <c r="BC106" s="466"/>
      <c r="BD106" s="466">
        <v>0.83199999999999996</v>
      </c>
      <c r="BE106" s="484">
        <v>1.224</v>
      </c>
      <c r="BF106" s="466"/>
      <c r="BG106" s="466" t="s">
        <v>127</v>
      </c>
      <c r="BH106" s="466" t="s">
        <v>133</v>
      </c>
      <c r="BI106" s="466"/>
      <c r="BJ106" s="466"/>
      <c r="BK106" s="483"/>
      <c r="BL106" s="466">
        <v>3</v>
      </c>
      <c r="BM106" s="466">
        <v>2</v>
      </c>
      <c r="BN106" s="466">
        <v>2</v>
      </c>
      <c r="BO106" s="537">
        <v>1.8316256999969482</v>
      </c>
      <c r="BP106" s="486">
        <v>3</v>
      </c>
      <c r="BQ106" s="487">
        <v>2</v>
      </c>
      <c r="BR106" s="488">
        <v>4.1588096618652344</v>
      </c>
      <c r="BS106" s="488">
        <v>2.0708267688751221</v>
      </c>
      <c r="BT106" s="486">
        <v>2</v>
      </c>
      <c r="BU106" s="486">
        <v>2</v>
      </c>
      <c r="BV106" s="489">
        <v>4</v>
      </c>
    </row>
    <row r="107" spans="1:74" x14ac:dyDescent="0.25">
      <c r="A107" s="554" t="s">
        <v>1373</v>
      </c>
      <c r="B107" s="529"/>
      <c r="C107" s="497" t="s">
        <v>1268</v>
      </c>
      <c r="D107" s="529" t="s">
        <v>363</v>
      </c>
      <c r="E107" s="466">
        <f t="shared" si="48"/>
        <v>106</v>
      </c>
      <c r="F107" s="467">
        <f t="shared" si="31"/>
        <v>10</v>
      </c>
      <c r="G107" s="480">
        <f t="shared" si="32"/>
        <v>18.913624985371609</v>
      </c>
      <c r="H107" s="469" t="b">
        <f t="shared" si="33"/>
        <v>0</v>
      </c>
      <c r="I107" s="470">
        <f t="shared" si="34"/>
        <v>10000</v>
      </c>
      <c r="J107" s="470">
        <f t="shared" si="35"/>
        <v>10000</v>
      </c>
      <c r="K107" s="470">
        <f t="shared" si="36"/>
        <v>10000</v>
      </c>
      <c r="L107" s="470">
        <f t="shared" si="37"/>
        <v>10000</v>
      </c>
      <c r="M107" s="470">
        <f t="shared" si="38"/>
        <v>10000</v>
      </c>
      <c r="N107" s="470">
        <f t="shared" si="39"/>
        <v>10000</v>
      </c>
      <c r="O107" s="469" t="b">
        <f t="shared" si="40"/>
        <v>0</v>
      </c>
      <c r="P107" s="467">
        <f t="shared" si="41"/>
        <v>2</v>
      </c>
      <c r="Q107" s="467">
        <f t="shared" si="42"/>
        <v>8</v>
      </c>
      <c r="R107" s="472">
        <f t="shared" si="43"/>
        <v>54.7686824027885</v>
      </c>
      <c r="S107" s="475">
        <f t="shared" si="44"/>
        <v>22.906095397566276</v>
      </c>
      <c r="T107" s="480">
        <f t="shared" si="45"/>
        <v>62.734329154094063</v>
      </c>
      <c r="U107" s="471">
        <f t="shared" si="46"/>
        <v>61.017463323275251</v>
      </c>
      <c r="V107" s="471" t="b">
        <f t="shared" si="49"/>
        <v>0</v>
      </c>
      <c r="W107" s="555">
        <f t="shared" si="47"/>
        <v>54.7686824027885</v>
      </c>
      <c r="X107" s="466" t="str">
        <f t="shared" si="50"/>
        <v/>
      </c>
      <c r="Y107" s="466" t="str">
        <f t="shared" si="51"/>
        <v/>
      </c>
      <c r="Z107" s="466" t="str">
        <f t="shared" si="52"/>
        <v/>
      </c>
      <c r="AA107" s="466" t="str">
        <f t="shared" si="53"/>
        <v/>
      </c>
      <c r="AB107" s="556">
        <f t="shared" si="54"/>
        <v>19.304211352341095</v>
      </c>
      <c r="AC107" s="500">
        <f t="shared" si="55"/>
        <v>26.507979442791452</v>
      </c>
      <c r="AD107" s="466" t="str">
        <f t="shared" si="56"/>
        <v/>
      </c>
      <c r="AE107" s="466" t="str">
        <f t="shared" si="57"/>
        <v/>
      </c>
      <c r="AF107" s="466" t="str">
        <f t="shared" si="58"/>
        <v/>
      </c>
      <c r="AG107" s="466" t="str">
        <f t="shared" si="59"/>
        <v/>
      </c>
      <c r="AH107" s="466">
        <f t="shared" si="60"/>
        <v>69.099999999999994</v>
      </c>
      <c r="AI107" s="484">
        <f t="shared" si="61"/>
        <v>39.200000000000003</v>
      </c>
      <c r="AJ107" s="466">
        <f>IF(VLOOKUP(TRUE,$V$2:$AY$206,COUNTA($V$1:AR$1),FALSE)="",AR107,IF(AR107="","",(AR107/VLOOKUP(TRUE,$V$2:$AY$206,COUNTA($V$1:AR$1),FALSE))*100))</f>
        <v>74.070852994918823</v>
      </c>
      <c r="AK107" s="466">
        <f>IF(VLOOKUP(TRUE,$V$2:$AY$206,COUNTA($V$1:AS$1),FALSE)="",AS107,IF(AS107="","",(AS107/VLOOKUP(TRUE,$V$2:$AY$206,COUNTA($V$1:AS$1),FALSE))*100))</f>
        <v>50</v>
      </c>
      <c r="AL107" s="466">
        <f>IF(VLOOKUP(TRUE,$V$2:$AY$206,COUNTA($V$1:AT$1),FALSE)="",AT107,IF(AT107="","",(AT107/VLOOKUP(TRUE,$V$2:$AY$206,COUNTA($V$1:AT$1),FALSE))*100))</f>
        <v>60</v>
      </c>
      <c r="AM107" s="466">
        <f>IF(VLOOKUP(TRUE,$V$2:$AY$206,COUNTA($V$1:AU$1),FALSE)="",AU107,IF(AU107="","",(AU107/VLOOKUP(TRUE,$V$2:$AY$206,COUNTA($V$1:AU$1),FALSE))*100))</f>
        <v>50</v>
      </c>
      <c r="AN107" s="466">
        <f>IF(VLOOKUP(TRUE,$V$2:$AY$206,COUNTA($V$1:AV$1),FALSE)="",AV107,IF(AV107="","",(AV107/VLOOKUP(TRUE,$V$2:$AY$206,COUNTA($V$1:AV$1),FALSE))*100))</f>
        <v>59.256362915039063</v>
      </c>
      <c r="AO107" s="466">
        <f>IF(VLOOKUP(TRUE,$V$2:$AY$206,COUNTA($V$1:AW$1),FALSE)="",AW107,IF(AW107="","",(AW107/VLOOKUP(TRUE,$V$2:$AY$206,COUNTA($V$1:AW$1),FALSE))*100))</f>
        <v>66.666666666666671</v>
      </c>
      <c r="AP107" s="466">
        <f>IF(VLOOKUP(TRUE,$V$2:$AY$206,COUNTA($V$1:AX$1),FALSE)="",AX107,IF(AX107="","",(AX107/VLOOKUP(TRUE,$V$2:$AY$206,COUNTA($V$1:AX$1),FALSE))*100))</f>
        <v>75</v>
      </c>
      <c r="AQ107" s="466">
        <f>IF(VLOOKUP(TRUE,$V$2:$AY$206,COUNTA($V$1:AY$1),FALSE)="",AY107,IF(AY107="","",(AY107/VLOOKUP(TRUE,$V$2:$AY$206,COUNTA($V$1:AY$1),FALSE))*100))</f>
        <v>66.88075065612793</v>
      </c>
      <c r="AR107" s="475">
        <f>IF(BS107="","",BS107*VLOOKUP("UQ",IndexCalc[],3,FALSE))</f>
        <v>74.070852994918823</v>
      </c>
      <c r="AS107" s="471">
        <f>IF(BT107="","",BT107*VLOOKUP("Fneg",IndexCalc[],3,FALSE))</f>
        <v>50</v>
      </c>
      <c r="AT107" s="471">
        <f>IF(BU107="","",BU107*VLOOKUP("ABS",IndexCalc[],3,FALSE))</f>
        <v>60</v>
      </c>
      <c r="AU107" s="471">
        <f>IF(BV107="","",BV107*VLOOKUP("Cnrs",IndexCalc[],3,FALSE))</f>
        <v>50</v>
      </c>
      <c r="AV107" s="471">
        <f>IF(BO107="","",BO107*VLOOKUP("HEC",IndexCalc[],3,FALSE))</f>
        <v>59.256362915039063</v>
      </c>
      <c r="AW107" s="471">
        <f>IF(BP107="","",BP107*VLOOKUP("Aeres",IndexCalc[],3,FALSE))</f>
        <v>66.666666666666671</v>
      </c>
      <c r="AX107" s="471">
        <f>IF(BQ107="","",BQ107*VLOOKUP("Abdc",IndexCalc[],3,FALSE))</f>
        <v>75</v>
      </c>
      <c r="AY107" s="480">
        <f>IF(BR107="","",BR107*VLOOKUP("Vhb",IndexCalc[],3,FALSE))</f>
        <v>66.88075065612793</v>
      </c>
      <c r="AZ107" s="466"/>
      <c r="BA107" s="466"/>
      <c r="BB107" s="466"/>
      <c r="BC107" s="466"/>
      <c r="BD107" s="466">
        <v>1.476</v>
      </c>
      <c r="BE107" s="484">
        <v>0.98</v>
      </c>
      <c r="BF107" s="466"/>
      <c r="BG107" s="466" t="s">
        <v>133</v>
      </c>
      <c r="BH107" s="466" t="s">
        <v>127</v>
      </c>
      <c r="BI107" s="466"/>
      <c r="BJ107" s="466" t="s">
        <v>298</v>
      </c>
      <c r="BK107" s="483"/>
      <c r="BL107" s="466">
        <v>3</v>
      </c>
      <c r="BM107" s="466">
        <v>3</v>
      </c>
      <c r="BN107" s="466">
        <v>3</v>
      </c>
      <c r="BO107" s="537">
        <v>2.3702545166015625</v>
      </c>
      <c r="BP107" s="486">
        <v>2</v>
      </c>
      <c r="BQ107" s="487">
        <v>3</v>
      </c>
      <c r="BR107" s="488">
        <v>4.0128450393676758</v>
      </c>
      <c r="BS107" s="488">
        <v>2.9628341197967529</v>
      </c>
      <c r="BT107" s="486">
        <v>2</v>
      </c>
      <c r="BU107" s="486">
        <v>3</v>
      </c>
      <c r="BV107" s="489">
        <v>2</v>
      </c>
    </row>
    <row r="108" spans="1:74" x14ac:dyDescent="0.25">
      <c r="A108" s="558" t="s">
        <v>895</v>
      </c>
      <c r="B108" s="529" t="s">
        <v>345</v>
      </c>
      <c r="C108" s="542" t="s">
        <v>233</v>
      </c>
      <c r="D108" s="529" t="s">
        <v>363</v>
      </c>
      <c r="E108" s="466">
        <f t="shared" si="48"/>
        <v>107</v>
      </c>
      <c r="F108" s="467">
        <f t="shared" si="31"/>
        <v>10</v>
      </c>
      <c r="G108" s="468">
        <f t="shared" si="32"/>
        <v>30.597350203354868</v>
      </c>
      <c r="H108" s="469" t="b">
        <f t="shared" si="33"/>
        <v>0</v>
      </c>
      <c r="I108" s="470">
        <f t="shared" si="34"/>
        <v>10000</v>
      </c>
      <c r="J108" s="470">
        <f t="shared" si="35"/>
        <v>10000</v>
      </c>
      <c r="K108" s="470">
        <f t="shared" si="36"/>
        <v>10000</v>
      </c>
      <c r="L108" s="470">
        <f t="shared" si="37"/>
        <v>10000</v>
      </c>
      <c r="M108" s="470">
        <f t="shared" si="38"/>
        <v>10000</v>
      </c>
      <c r="N108" s="470">
        <f t="shared" si="39"/>
        <v>10000</v>
      </c>
      <c r="O108" s="469" t="b">
        <f t="shared" si="40"/>
        <v>0</v>
      </c>
      <c r="P108" s="467">
        <f t="shared" si="41"/>
        <v>2</v>
      </c>
      <c r="Q108" s="467">
        <f t="shared" si="42"/>
        <v>8</v>
      </c>
      <c r="R108" s="472">
        <f t="shared" si="43"/>
        <v>54.768098438706105</v>
      </c>
      <c r="S108" s="475">
        <f t="shared" si="44"/>
        <v>10.571412965288255</v>
      </c>
      <c r="T108" s="480">
        <f t="shared" si="45"/>
        <v>65.817269807060555</v>
      </c>
      <c r="U108" s="471">
        <f t="shared" si="46"/>
        <v>55.433815845648454</v>
      </c>
      <c r="V108" s="473" t="b">
        <f t="shared" si="49"/>
        <v>0</v>
      </c>
      <c r="W108" s="559">
        <f t="shared" si="47"/>
        <v>54.768098438706105</v>
      </c>
      <c r="X108" s="471">
        <f t="shared" si="50"/>
        <v>4</v>
      </c>
      <c r="Y108" s="471">
        <f t="shared" si="51"/>
        <v>20</v>
      </c>
      <c r="Z108" s="471" t="str">
        <f t="shared" si="52"/>
        <v/>
      </c>
      <c r="AA108" s="471">
        <f t="shared" si="53"/>
        <v>22.662376834908507</v>
      </c>
      <c r="AB108" s="560">
        <f t="shared" si="54"/>
        <v>5.8331153544336916</v>
      </c>
      <c r="AC108" s="494">
        <f t="shared" si="55"/>
        <v>15.309710576142818</v>
      </c>
      <c r="AD108" s="473">
        <f t="shared" si="56"/>
        <v>7.1999999999999993</v>
      </c>
      <c r="AE108" s="473">
        <f t="shared" si="57"/>
        <v>59.3</v>
      </c>
      <c r="AF108" s="473" t="str">
        <f t="shared" si="58"/>
        <v/>
      </c>
      <c r="AG108" s="473">
        <f t="shared" si="59"/>
        <v>20</v>
      </c>
      <c r="AH108" s="473">
        <f t="shared" si="60"/>
        <v>22</v>
      </c>
      <c r="AI108" s="468">
        <f t="shared" si="61"/>
        <v>5.8000000000000007</v>
      </c>
      <c r="AJ108" s="473">
        <f>IF(VLOOKUP(TRUE,$V$2:$AY$206,COUNTA($V$1:AR$1),FALSE)="",AR108,IF(AR108="","",(AR108/VLOOKUP(TRUE,$V$2:$AY$206,COUNTA($V$1:AR$1),FALSE))*100))</f>
        <v>70.643991231918335</v>
      </c>
      <c r="AK108" s="473">
        <f>IF(VLOOKUP(TRUE,$V$2:$AY$206,COUNTA($V$1:AS$1),FALSE)="",AS108,IF(AS108="","",(AS108/VLOOKUP(TRUE,$V$2:$AY$206,COUNTA($V$1:AS$1),FALSE))*100))</f>
        <v>25.000068545341492</v>
      </c>
      <c r="AL108" s="473">
        <f>IF(VLOOKUP(TRUE,$V$2:$AY$206,COUNTA($V$1:AT$1),FALSE)="",AT108,IF(AT108="","",(AT108/VLOOKUP(TRUE,$V$2:$AY$206,COUNTA($V$1:AT$1),FALSE))*100))</f>
        <v>45.049619674682617</v>
      </c>
      <c r="AM108" s="473">
        <f>IF(VLOOKUP(TRUE,$V$2:$AY$206,COUNTA($V$1:AU$1),FALSE)="",AU108,IF(AU108="","",(AU108/VLOOKUP(TRUE,$V$2:$AY$206,COUNTA($V$1:AU$1),FALSE))*100))</f>
        <v>75</v>
      </c>
      <c r="AN108" s="473">
        <f>IF(VLOOKUP(TRUE,$V$2:$AY$206,COUNTA($V$1:AV$1),FALSE)="",AV108,IF(AV108="","",(AV108/VLOOKUP(TRUE,$V$2:$AY$206,COUNTA($V$1:AV$1),FALSE))*100))</f>
        <v>71.853381395339966</v>
      </c>
      <c r="AO108" s="473">
        <f>IF(VLOOKUP(TRUE,$V$2:$AY$206,COUNTA($V$1:AW$1),FALSE)="",AW108,IF(AW108="","",(AW108/VLOOKUP(TRUE,$V$2:$AY$206,COUNTA($V$1:AW$1),FALSE))*100))</f>
        <v>100</v>
      </c>
      <c r="AP108" s="473">
        <f>IF(VLOOKUP(TRUE,$V$2:$AY$206,COUNTA($V$1:AX$1),FALSE)="",AX108,IF(AX108="","",(AX108/VLOOKUP(TRUE,$V$2:$AY$206,COUNTA($V$1:AX$1),FALSE))*100))</f>
        <v>75</v>
      </c>
      <c r="AQ108" s="473">
        <f>IF(VLOOKUP(TRUE,$V$2:$AY$206,COUNTA($V$1:AY$1),FALSE)="",AY108,IF(AY108="","",(AY108/VLOOKUP(TRUE,$V$2:$AY$206,COUNTA($V$1:AY$1),FALSE))*100))</f>
        <v>63.991097609202072</v>
      </c>
      <c r="AR108" s="475">
        <f>IF(BS108="","",BS108*VLOOKUP("UQ",IndexCalc[],3,FALSE))</f>
        <v>70.643991231918335</v>
      </c>
      <c r="AS108" s="471">
        <f>IF(BT108="","",BT108*VLOOKUP("Fneg",IndexCalc[],3,FALSE))</f>
        <v>25.000068545341492</v>
      </c>
      <c r="AT108" s="471">
        <f>IF(BU108="","",BU108*VLOOKUP("ABS",IndexCalc[],3,FALSE))</f>
        <v>45.049619674682617</v>
      </c>
      <c r="AU108" s="471">
        <f>IF(BV108="","",BV108*VLOOKUP("Cnrs",IndexCalc[],3,FALSE))</f>
        <v>75</v>
      </c>
      <c r="AV108" s="471">
        <f>IF(BO108="","",BO108*VLOOKUP("HEC",IndexCalc[],3,FALSE))</f>
        <v>71.853381395339966</v>
      </c>
      <c r="AW108" s="471">
        <f>IF(BP108="","",BP108*VLOOKUP("Aeres",IndexCalc[],3,FALSE))</f>
        <v>100</v>
      </c>
      <c r="AX108" s="471">
        <f>IF(BQ108="","",BQ108*VLOOKUP("Abdc",IndexCalc[],3,FALSE))</f>
        <v>75</v>
      </c>
      <c r="AY108" s="480">
        <f>IF(BR108="","",BR108*VLOOKUP("Vhb",IndexCalc[],3,FALSE))</f>
        <v>63.991097609202072</v>
      </c>
      <c r="AZ108" s="481">
        <v>1E-3</v>
      </c>
      <c r="BA108" s="473">
        <v>1.4</v>
      </c>
      <c r="BB108" s="561"/>
      <c r="BC108" s="481">
        <v>1.127</v>
      </c>
      <c r="BD108" s="481">
        <v>0.44600000000000001</v>
      </c>
      <c r="BE108" s="482">
        <v>0.56599999999999995</v>
      </c>
      <c r="BF108" s="466"/>
      <c r="BG108" s="466" t="s">
        <v>127</v>
      </c>
      <c r="BH108" s="466" t="s">
        <v>127</v>
      </c>
      <c r="BI108" s="466"/>
      <c r="BJ108" s="466"/>
      <c r="BK108" s="483"/>
      <c r="BL108" s="466"/>
      <c r="BM108" s="466"/>
      <c r="BN108" s="466">
        <v>2</v>
      </c>
      <c r="BO108" s="537">
        <v>2.8741352558135986</v>
      </c>
      <c r="BP108" s="486">
        <v>3</v>
      </c>
      <c r="BQ108" s="487">
        <v>3</v>
      </c>
      <c r="BR108" s="488">
        <v>3.839465856552124</v>
      </c>
      <c r="BS108" s="488">
        <v>2.8257596492767334</v>
      </c>
      <c r="BT108" s="488">
        <v>1.0000027418136597</v>
      </c>
      <c r="BU108" s="488">
        <v>2.2524809837341309</v>
      </c>
      <c r="BV108" s="489">
        <v>3</v>
      </c>
    </row>
    <row r="109" spans="1:74" x14ac:dyDescent="0.25">
      <c r="A109" s="554" t="s">
        <v>1297</v>
      </c>
      <c r="B109" s="529" t="s">
        <v>1440</v>
      </c>
      <c r="C109" s="497" t="s">
        <v>1114</v>
      </c>
      <c r="D109" s="529" t="s">
        <v>363</v>
      </c>
      <c r="E109" s="466">
        <f t="shared" si="48"/>
        <v>108</v>
      </c>
      <c r="F109" s="467">
        <f t="shared" si="31"/>
        <v>10</v>
      </c>
      <c r="G109" s="480">
        <f t="shared" si="32"/>
        <v>25.413248867200057</v>
      </c>
      <c r="H109" s="469" t="b">
        <f t="shared" si="33"/>
        <v>0</v>
      </c>
      <c r="I109" s="470">
        <f t="shared" si="34"/>
        <v>10000</v>
      </c>
      <c r="J109" s="470">
        <f t="shared" si="35"/>
        <v>10000</v>
      </c>
      <c r="K109" s="470">
        <f t="shared" si="36"/>
        <v>10000</v>
      </c>
      <c r="L109" s="470">
        <f t="shared" si="37"/>
        <v>10000</v>
      </c>
      <c r="M109" s="470">
        <f t="shared" si="38"/>
        <v>10000</v>
      </c>
      <c r="N109" s="470">
        <f t="shared" si="39"/>
        <v>10000</v>
      </c>
      <c r="O109" s="469" t="b">
        <f t="shared" si="40"/>
        <v>0</v>
      </c>
      <c r="P109" s="467">
        <f t="shared" si="41"/>
        <v>2</v>
      </c>
      <c r="Q109" s="467">
        <f t="shared" si="42"/>
        <v>8</v>
      </c>
      <c r="R109" s="472">
        <f t="shared" si="43"/>
        <v>54.686255818435463</v>
      </c>
      <c r="S109" s="475">
        <f t="shared" si="44"/>
        <v>26.93487964982247</v>
      </c>
      <c r="T109" s="480">
        <f t="shared" si="45"/>
        <v>61.624099860588714</v>
      </c>
      <c r="U109" s="471">
        <f t="shared" si="46"/>
        <v>61.199279888470969</v>
      </c>
      <c r="V109" s="471" t="b">
        <f t="shared" si="49"/>
        <v>0</v>
      </c>
      <c r="W109" s="555">
        <f t="shared" si="47"/>
        <v>54.686255818435463</v>
      </c>
      <c r="X109" s="466" t="str">
        <f t="shared" si="50"/>
        <v/>
      </c>
      <c r="Y109" s="466" t="str">
        <f t="shared" si="51"/>
        <v/>
      </c>
      <c r="Z109" s="466" t="str">
        <f t="shared" si="52"/>
        <v/>
      </c>
      <c r="AA109" s="466" t="str">
        <f t="shared" si="53"/>
        <v/>
      </c>
      <c r="AB109" s="556">
        <f t="shared" si="54"/>
        <v>13.837300549306827</v>
      </c>
      <c r="AC109" s="500">
        <f t="shared" si="55"/>
        <v>40.032458750338115</v>
      </c>
      <c r="AD109" s="466" t="str">
        <f t="shared" si="56"/>
        <v/>
      </c>
      <c r="AE109" s="466" t="str">
        <f t="shared" si="57"/>
        <v/>
      </c>
      <c r="AF109" s="466" t="str">
        <f t="shared" si="58"/>
        <v/>
      </c>
      <c r="AG109" s="466" t="str">
        <f t="shared" si="59"/>
        <v/>
      </c>
      <c r="AH109" s="466">
        <f t="shared" si="60"/>
        <v>50.9</v>
      </c>
      <c r="AI109" s="484">
        <f t="shared" si="61"/>
        <v>68.100000000000009</v>
      </c>
      <c r="AJ109" s="466">
        <f>IF(VLOOKUP(TRUE,$V$2:$AY$206,COUNTA($V$1:AR$1),FALSE)="",AR109,IF(AR109="","",(AR109/VLOOKUP(TRUE,$V$2:$AY$206,COUNTA($V$1:AR$1),FALSE))*100))</f>
        <v>66.797339916229248</v>
      </c>
      <c r="AK109" s="466">
        <f>IF(VLOOKUP(TRUE,$V$2:$AY$206,COUNTA($V$1:AS$1),FALSE)="",AS109,IF(AS109="","",(AS109/VLOOKUP(TRUE,$V$2:$AY$206,COUNTA($V$1:AS$1),FALSE))*100))</f>
        <v>25.002825260162354</v>
      </c>
      <c r="AL109" s="466">
        <f>IF(VLOOKUP(TRUE,$V$2:$AY$206,COUNTA($V$1:AT$1),FALSE)="",AT109,IF(AT109="","",(AT109/VLOOKUP(TRUE,$V$2:$AY$206,COUNTA($V$1:AT$1),FALSE))*100))</f>
        <v>40</v>
      </c>
      <c r="AM109" s="466">
        <f>IF(VLOOKUP(TRUE,$V$2:$AY$206,COUNTA($V$1:AU$1),FALSE)="",AU109,IF(AU109="","",(AU109/VLOOKUP(TRUE,$V$2:$AY$206,COUNTA($V$1:AU$1),FALSE))*100))</f>
        <v>76.839911937713623</v>
      </c>
      <c r="AN109" s="466">
        <f>IF(VLOOKUP(TRUE,$V$2:$AY$206,COUNTA($V$1:AV$1),FALSE)="",AV109,IF(AV109="","",(AV109/VLOOKUP(TRUE,$V$2:$AY$206,COUNTA($V$1:AV$1),FALSE))*100))</f>
        <v>49.385994672775269</v>
      </c>
      <c r="AO109" s="466">
        <f>IF(VLOOKUP(TRUE,$V$2:$AY$206,COUNTA($V$1:AW$1),FALSE)="",AW109,IF(AW109="","",(AW109/VLOOKUP(TRUE,$V$2:$AY$206,COUNTA($V$1:AW$1),FALSE))*100))</f>
        <v>95.382142066955566</v>
      </c>
      <c r="AP109" s="466">
        <f>IF(VLOOKUP(TRUE,$V$2:$AY$206,COUNTA($V$1:AX$1),FALSE)="",AX109,IF(AX109="","",(AX109/VLOOKUP(TRUE,$V$2:$AY$206,COUNTA($V$1:AX$1),FALSE))*100))</f>
        <v>75</v>
      </c>
      <c r="AQ109" s="466">
        <f>IF(VLOOKUP(TRUE,$V$2:$AY$206,COUNTA($V$1:AY$1),FALSE)="",AY109,IF(AY109="","",(AY109/VLOOKUP(TRUE,$V$2:$AY$206,COUNTA($V$1:AY$1),FALSE))*100))</f>
        <v>64.584585030873626</v>
      </c>
      <c r="AR109" s="475">
        <f>IF(BS109="","",BS109*VLOOKUP("UQ",IndexCalc[],3,FALSE))</f>
        <v>66.797339916229248</v>
      </c>
      <c r="AS109" s="471">
        <f>IF(BT109="","",BT109*VLOOKUP("Fneg",IndexCalc[],3,FALSE))</f>
        <v>25.002825260162354</v>
      </c>
      <c r="AT109" s="471">
        <f>IF(BU109="","",BU109*VLOOKUP("ABS",IndexCalc[],3,FALSE))</f>
        <v>40</v>
      </c>
      <c r="AU109" s="471">
        <f>IF(BV109="","",BV109*VLOOKUP("Cnrs",IndexCalc[],3,FALSE))</f>
        <v>76.839911937713623</v>
      </c>
      <c r="AV109" s="471">
        <f>IF(BO109="","",BO109*VLOOKUP("HEC",IndexCalc[],3,FALSE))</f>
        <v>49.385994672775269</v>
      </c>
      <c r="AW109" s="471">
        <f>IF(BP109="","",BP109*VLOOKUP("Aeres",IndexCalc[],3,FALSE))</f>
        <v>95.382142066955566</v>
      </c>
      <c r="AX109" s="471">
        <f>IF(BQ109="","",BQ109*VLOOKUP("Abdc",IndexCalc[],3,FALSE))</f>
        <v>75</v>
      </c>
      <c r="AY109" s="480">
        <f>IF(BR109="","",BR109*VLOOKUP("Vhb",IndexCalc[],3,FALSE))</f>
        <v>64.584585030873626</v>
      </c>
      <c r="AZ109" s="466"/>
      <c r="BA109" s="466"/>
      <c r="BB109" s="466"/>
      <c r="BC109" s="466"/>
      <c r="BD109" s="466">
        <v>1.0580000000000001</v>
      </c>
      <c r="BE109" s="484">
        <v>1.48</v>
      </c>
      <c r="BF109" s="466"/>
      <c r="BG109" s="466"/>
      <c r="BH109" s="466" t="s">
        <v>127</v>
      </c>
      <c r="BI109" s="466"/>
      <c r="BJ109" s="466"/>
      <c r="BK109" s="483"/>
      <c r="BL109" s="466"/>
      <c r="BM109" s="466">
        <v>2</v>
      </c>
      <c r="BN109" s="466"/>
      <c r="BO109" s="537">
        <v>1.9754397869110107</v>
      </c>
      <c r="BP109" s="488">
        <v>2.861464262008667</v>
      </c>
      <c r="BQ109" s="487">
        <v>3</v>
      </c>
      <c r="BR109" s="488">
        <v>3.875075101852417</v>
      </c>
      <c r="BS109" s="488">
        <v>2.6718935966491699</v>
      </c>
      <c r="BT109" s="258">
        <v>1.0001130104064941</v>
      </c>
      <c r="BU109" s="488">
        <v>2</v>
      </c>
      <c r="BV109" s="540">
        <v>3.0735964775085449</v>
      </c>
    </row>
    <row r="110" spans="1:74" x14ac:dyDescent="0.25">
      <c r="A110" s="554" t="s">
        <v>1350</v>
      </c>
      <c r="B110" s="529"/>
      <c r="C110" s="497" t="s">
        <v>1245</v>
      </c>
      <c r="D110" s="529" t="s">
        <v>363</v>
      </c>
      <c r="E110" s="466">
        <f t="shared" si="48"/>
        <v>109</v>
      </c>
      <c r="F110" s="467">
        <f t="shared" si="31"/>
        <v>10</v>
      </c>
      <c r="G110" s="480">
        <f t="shared" si="32"/>
        <v>26.716061076302658</v>
      </c>
      <c r="H110" s="469" t="b">
        <f t="shared" si="33"/>
        <v>0</v>
      </c>
      <c r="I110" s="470">
        <f t="shared" si="34"/>
        <v>10000</v>
      </c>
      <c r="J110" s="470">
        <f t="shared" si="35"/>
        <v>10000</v>
      </c>
      <c r="K110" s="470">
        <f t="shared" si="36"/>
        <v>10000</v>
      </c>
      <c r="L110" s="470">
        <f t="shared" si="37"/>
        <v>10000</v>
      </c>
      <c r="M110" s="470">
        <f t="shared" si="38"/>
        <v>10000</v>
      </c>
      <c r="N110" s="470">
        <f t="shared" si="39"/>
        <v>10000</v>
      </c>
      <c r="O110" s="469" t="b">
        <f t="shared" si="40"/>
        <v>0</v>
      </c>
      <c r="P110" s="467">
        <f t="shared" si="41"/>
        <v>2</v>
      </c>
      <c r="Q110" s="467">
        <f t="shared" si="42"/>
        <v>8</v>
      </c>
      <c r="R110" s="472">
        <f t="shared" si="43"/>
        <v>54.635447336246692</v>
      </c>
      <c r="S110" s="475">
        <f t="shared" si="44"/>
        <v>23.988625074476616</v>
      </c>
      <c r="T110" s="480">
        <f t="shared" si="45"/>
        <v>62.297152901689216</v>
      </c>
      <c r="U110" s="471">
        <f t="shared" si="46"/>
        <v>60.807722321351378</v>
      </c>
      <c r="V110" s="471" t="b">
        <f t="shared" si="49"/>
        <v>0</v>
      </c>
      <c r="W110" s="555">
        <f t="shared" si="47"/>
        <v>54.635447336246692</v>
      </c>
      <c r="X110" s="466" t="str">
        <f t="shared" si="50"/>
        <v/>
      </c>
      <c r="Y110" s="466" t="str">
        <f t="shared" si="51"/>
        <v/>
      </c>
      <c r="Z110" s="466" t="str">
        <f t="shared" si="52"/>
        <v/>
      </c>
      <c r="AA110" s="466" t="str">
        <f t="shared" si="53"/>
        <v/>
      </c>
      <c r="AB110" s="556">
        <f t="shared" si="54"/>
        <v>14.111953962856393</v>
      </c>
      <c r="AC110" s="500">
        <f t="shared" si="55"/>
        <v>33.865296186096835</v>
      </c>
      <c r="AD110" s="466" t="str">
        <f t="shared" si="56"/>
        <v/>
      </c>
      <c r="AE110" s="466" t="str">
        <f t="shared" si="57"/>
        <v/>
      </c>
      <c r="AF110" s="466" t="str">
        <f t="shared" si="58"/>
        <v/>
      </c>
      <c r="AG110" s="466" t="str">
        <f t="shared" si="59"/>
        <v/>
      </c>
      <c r="AH110" s="466">
        <f t="shared" si="60"/>
        <v>54.400000000000006</v>
      </c>
      <c r="AI110" s="484">
        <f t="shared" si="61"/>
        <v>55.300000000000004</v>
      </c>
      <c r="AJ110" s="466">
        <f>IF(VLOOKUP(TRUE,$V$2:$AY$206,COUNTA($V$1:AR$1),FALSE)="",AR110,IF(AR110="","",(AR110/VLOOKUP(TRUE,$V$2:$AY$206,COUNTA($V$1:AR$1),FALSE))*100))</f>
        <v>69.206720590591431</v>
      </c>
      <c r="AK110" s="466">
        <f>IF(VLOOKUP(TRUE,$V$2:$AY$206,COUNTA($V$1:AS$1),FALSE)="",AS110,IF(AS110="","",(AS110/VLOOKUP(TRUE,$V$2:$AY$206,COUNTA($V$1:AS$1),FALSE))*100))</f>
        <v>25.383719801902771</v>
      </c>
      <c r="AL110" s="466">
        <f>IF(VLOOKUP(TRUE,$V$2:$AY$206,COUNTA($V$1:AT$1),FALSE)="",AT110,IF(AT110="","",(AT110/VLOOKUP(TRUE,$V$2:$AY$206,COUNTA($V$1:AT$1),FALSE))*100))</f>
        <v>40</v>
      </c>
      <c r="AM110" s="466">
        <f>IF(VLOOKUP(TRUE,$V$2:$AY$206,COUNTA($V$1:AU$1),FALSE)="",AU110,IF(AU110="","",(AU110/VLOOKUP(TRUE,$V$2:$AY$206,COUNTA($V$1:AU$1),FALSE))*100))</f>
        <v>75</v>
      </c>
      <c r="AN110" s="466">
        <f>IF(VLOOKUP(TRUE,$V$2:$AY$206,COUNTA($V$1:AV$1),FALSE)="",AV110,IF(AV110="","",(AV110/VLOOKUP(TRUE,$V$2:$AY$206,COUNTA($V$1:AV$1),FALSE))*100))</f>
        <v>47.662264108657837</v>
      </c>
      <c r="AO110" s="466">
        <f>IF(VLOOKUP(TRUE,$V$2:$AY$206,COUNTA($V$1:AW$1),FALSE)="",AW110,IF(AW110="","",(AW110/VLOOKUP(TRUE,$V$2:$AY$206,COUNTA($V$1:AW$1),FALSE))*100))</f>
        <v>100</v>
      </c>
      <c r="AP110" s="466">
        <f>IF(VLOOKUP(TRUE,$V$2:$AY$206,COUNTA($V$1:AX$1),FALSE)="",AX110,IF(AX110="","",(AX110/VLOOKUP(TRUE,$V$2:$AY$206,COUNTA($V$1:AX$1),FALSE))*100))</f>
        <v>75</v>
      </c>
      <c r="AQ110" s="466">
        <f>IF(VLOOKUP(TRUE,$V$2:$AY$206,COUNTA($V$1:AY$1),FALSE)="",AY110,IF(AY110="","",(AY110/VLOOKUP(TRUE,$V$2:$AY$206,COUNTA($V$1:AY$1),FALSE))*100))</f>
        <v>66.124518712361663</v>
      </c>
      <c r="AR110" s="475">
        <f>IF(BS110="","",BS110*VLOOKUP("UQ",IndexCalc[],3,FALSE))</f>
        <v>69.206720590591431</v>
      </c>
      <c r="AS110" s="471">
        <f>IF(BT110="","",BT110*VLOOKUP("Fneg",IndexCalc[],3,FALSE))</f>
        <v>25.383719801902771</v>
      </c>
      <c r="AT110" s="471">
        <f>IF(BU110="","",BU110*VLOOKUP("ABS",IndexCalc[],3,FALSE))</f>
        <v>40</v>
      </c>
      <c r="AU110" s="471">
        <f>IF(BV110="","",BV110*VLOOKUP("Cnrs",IndexCalc[],3,FALSE))</f>
        <v>75</v>
      </c>
      <c r="AV110" s="471">
        <f>IF(BO110="","",BO110*VLOOKUP("HEC",IndexCalc[],3,FALSE))</f>
        <v>47.662264108657837</v>
      </c>
      <c r="AW110" s="471">
        <f>IF(BP110="","",BP110*VLOOKUP("Aeres",IndexCalc[],3,FALSE))</f>
        <v>100</v>
      </c>
      <c r="AX110" s="471">
        <f>IF(BQ110="","",BQ110*VLOOKUP("Abdc",IndexCalc[],3,FALSE))</f>
        <v>75</v>
      </c>
      <c r="AY110" s="480">
        <f>IF(BR110="","",BR110*VLOOKUP("Vhb",IndexCalc[],3,FALSE))</f>
        <v>66.124518712361663</v>
      </c>
      <c r="AZ110" s="466"/>
      <c r="BA110" s="466"/>
      <c r="BB110" s="466"/>
      <c r="BC110" s="466"/>
      <c r="BD110" s="466">
        <v>1.079</v>
      </c>
      <c r="BE110" s="484">
        <v>1.252</v>
      </c>
      <c r="BF110" s="466"/>
      <c r="BG110" s="466" t="s">
        <v>127</v>
      </c>
      <c r="BH110" s="466" t="s">
        <v>127</v>
      </c>
      <c r="BI110" s="466"/>
      <c r="BJ110" s="466"/>
      <c r="BK110" s="483"/>
      <c r="BL110" s="466"/>
      <c r="BM110" s="466">
        <v>2</v>
      </c>
      <c r="BN110" s="466">
        <v>2</v>
      </c>
      <c r="BO110" s="537">
        <v>1.9064905643463135</v>
      </c>
      <c r="BP110" s="486">
        <v>3</v>
      </c>
      <c r="BQ110" s="487">
        <v>3</v>
      </c>
      <c r="BR110" s="488">
        <v>3.9674711227416992</v>
      </c>
      <c r="BS110" s="488">
        <v>2.7682688236236572</v>
      </c>
      <c r="BT110" s="258">
        <v>1.0153487920761108</v>
      </c>
      <c r="BU110" s="488">
        <v>2</v>
      </c>
      <c r="BV110" s="489">
        <v>3</v>
      </c>
    </row>
    <row r="111" spans="1:74" x14ac:dyDescent="0.25">
      <c r="A111" s="554" t="s">
        <v>1338</v>
      </c>
      <c r="B111" s="529"/>
      <c r="C111" s="497" t="s">
        <v>1232</v>
      </c>
      <c r="D111" s="529" t="s">
        <v>363</v>
      </c>
      <c r="E111" s="466">
        <f t="shared" si="48"/>
        <v>110</v>
      </c>
      <c r="F111" s="467">
        <f t="shared" si="31"/>
        <v>10</v>
      </c>
      <c r="G111" s="480">
        <f t="shared" si="32"/>
        <v>28.792414933729994</v>
      </c>
      <c r="H111" s="469" t="b">
        <f t="shared" si="33"/>
        <v>0</v>
      </c>
      <c r="I111" s="470">
        <f t="shared" si="34"/>
        <v>10000</v>
      </c>
      <c r="J111" s="470">
        <f t="shared" si="35"/>
        <v>10000</v>
      </c>
      <c r="K111" s="470">
        <f t="shared" si="36"/>
        <v>10000</v>
      </c>
      <c r="L111" s="470">
        <f t="shared" si="37"/>
        <v>10000</v>
      </c>
      <c r="M111" s="470">
        <f t="shared" si="38"/>
        <v>10000</v>
      </c>
      <c r="N111" s="470">
        <f t="shared" si="39"/>
        <v>10000</v>
      </c>
      <c r="O111" s="469" t="b">
        <f t="shared" si="40"/>
        <v>0</v>
      </c>
      <c r="P111" s="467">
        <f t="shared" si="41"/>
        <v>2</v>
      </c>
      <c r="Q111" s="467">
        <f t="shared" si="42"/>
        <v>8</v>
      </c>
      <c r="R111" s="472">
        <f t="shared" si="43"/>
        <v>54.440256160887643</v>
      </c>
      <c r="S111" s="475">
        <f t="shared" si="44"/>
        <v>22.3686503489443</v>
      </c>
      <c r="T111" s="480">
        <f t="shared" si="45"/>
        <v>62.458157613873482</v>
      </c>
      <c r="U111" s="471">
        <f t="shared" si="46"/>
        <v>59.856526091098786</v>
      </c>
      <c r="V111" s="471" t="b">
        <f t="shared" si="49"/>
        <v>0</v>
      </c>
      <c r="W111" s="555">
        <f t="shared" si="47"/>
        <v>54.440256160887643</v>
      </c>
      <c r="X111" s="466" t="str">
        <f t="shared" si="50"/>
        <v/>
      </c>
      <c r="Y111" s="466" t="str">
        <f t="shared" si="51"/>
        <v/>
      </c>
      <c r="Z111" s="466" t="str">
        <f t="shared" si="52"/>
        <v/>
      </c>
      <c r="AA111" s="466" t="str">
        <f t="shared" si="53"/>
        <v/>
      </c>
      <c r="AB111" s="556">
        <f t="shared" si="54"/>
        <v>11.953962856395501</v>
      </c>
      <c r="AC111" s="500">
        <f t="shared" si="55"/>
        <v>32.7833378414931</v>
      </c>
      <c r="AD111" s="466" t="str">
        <f t="shared" si="56"/>
        <v/>
      </c>
      <c r="AE111" s="466" t="str">
        <f t="shared" si="57"/>
        <v/>
      </c>
      <c r="AF111" s="466" t="str">
        <f t="shared" si="58"/>
        <v/>
      </c>
      <c r="AG111" s="466" t="str">
        <f t="shared" si="59"/>
        <v/>
      </c>
      <c r="AH111" s="466">
        <f t="shared" si="60"/>
        <v>46.5</v>
      </c>
      <c r="AI111" s="484">
        <f t="shared" si="61"/>
        <v>52.400000000000006</v>
      </c>
      <c r="AJ111" s="466">
        <f>IF(VLOOKUP(TRUE,$V$2:$AY$206,COUNTA($V$1:AR$1),FALSE)="",AR111,IF(AR111="","",(AR111/VLOOKUP(TRUE,$V$2:$AY$206,COUNTA($V$1:AR$1),FALSE))*100))</f>
        <v>73.832094669342041</v>
      </c>
      <c r="AK111" s="466">
        <f>IF(VLOOKUP(TRUE,$V$2:$AY$206,COUNTA($V$1:AS$1),FALSE)="",AS111,IF(AS111="","",(AS111/VLOOKUP(TRUE,$V$2:$AY$206,COUNTA($V$1:AS$1),FALSE))*100))</f>
        <v>25.053766369819641</v>
      </c>
      <c r="AL111" s="466">
        <f>IF(VLOOKUP(TRUE,$V$2:$AY$206,COUNTA($V$1:AT$1),FALSE)="",AT111,IF(AT111="","",(AT111/VLOOKUP(TRUE,$V$2:$AY$206,COUNTA($V$1:AT$1),FALSE))*100))</f>
        <v>60</v>
      </c>
      <c r="AM111" s="466">
        <f>IF(VLOOKUP(TRUE,$V$2:$AY$206,COUNTA($V$1:AU$1),FALSE)="",AU111,IF(AU111="","",(AU111/VLOOKUP(TRUE,$V$2:$AY$206,COUNTA($V$1:AU$1),FALSE))*100))</f>
        <v>75</v>
      </c>
      <c r="AN111" s="466">
        <f>IF(VLOOKUP(TRUE,$V$2:$AY$206,COUNTA($V$1:AV$1),FALSE)="",AV111,IF(AV111="","",(AV111/VLOOKUP(TRUE,$V$2:$AY$206,COUNTA($V$1:AV$1),FALSE))*100))</f>
        <v>25</v>
      </c>
      <c r="AO111" s="466">
        <f>IF(VLOOKUP(TRUE,$V$2:$AY$206,COUNTA($V$1:AW$1),FALSE)="",AW111,IF(AW111="","",(AW111/VLOOKUP(TRUE,$V$2:$AY$206,COUNTA($V$1:AW$1),FALSE))*100))</f>
        <v>100</v>
      </c>
      <c r="AP111" s="466">
        <f>IF(VLOOKUP(TRUE,$V$2:$AY$206,COUNTA($V$1:AX$1),FALSE)="",AX111,IF(AX111="","",(AX111/VLOOKUP(TRUE,$V$2:$AY$206,COUNTA($V$1:AX$1),FALSE))*100))</f>
        <v>75</v>
      </c>
      <c r="AQ111" s="466">
        <f>IF(VLOOKUP(TRUE,$V$2:$AY$206,COUNTA($V$1:AY$1),FALSE)="",AY111,IF(AY111="","",(AY111/VLOOKUP(TRUE,$V$2:$AY$206,COUNTA($V$1:AY$1),FALSE))*100))</f>
        <v>65.779399871826172</v>
      </c>
      <c r="AR111" s="475">
        <f>IF(BS111="","",BS111*VLOOKUP("UQ",IndexCalc[],3,FALSE))</f>
        <v>73.832094669342041</v>
      </c>
      <c r="AS111" s="471">
        <f>IF(BT111="","",BT111*VLOOKUP("Fneg",IndexCalc[],3,FALSE))</f>
        <v>25.053766369819641</v>
      </c>
      <c r="AT111" s="471">
        <f>IF(BU111="","",BU111*VLOOKUP("ABS",IndexCalc[],3,FALSE))</f>
        <v>60</v>
      </c>
      <c r="AU111" s="471">
        <f>IF(BV111="","",BV111*VLOOKUP("Cnrs",IndexCalc[],3,FALSE))</f>
        <v>75</v>
      </c>
      <c r="AV111" s="471">
        <f>IF(BO111="","",BO111*VLOOKUP("HEC",IndexCalc[],3,FALSE))</f>
        <v>25</v>
      </c>
      <c r="AW111" s="471">
        <f>IF(BP111="","",BP111*VLOOKUP("Aeres",IndexCalc[],3,FALSE))</f>
        <v>100</v>
      </c>
      <c r="AX111" s="471">
        <f>IF(BQ111="","",BQ111*VLOOKUP("Abdc",IndexCalc[],3,FALSE))</f>
        <v>75</v>
      </c>
      <c r="AY111" s="480">
        <f>IF(BR111="","",BR111*VLOOKUP("Vhb",IndexCalc[],3,FALSE))</f>
        <v>65.779399871826172</v>
      </c>
      <c r="AZ111" s="466"/>
      <c r="BA111" s="466"/>
      <c r="BB111" s="466"/>
      <c r="BC111" s="466"/>
      <c r="BD111" s="466">
        <v>0.91400000000000003</v>
      </c>
      <c r="BE111" s="484">
        <v>1.212</v>
      </c>
      <c r="BF111" s="466" t="s">
        <v>135</v>
      </c>
      <c r="BG111" s="466" t="s">
        <v>127</v>
      </c>
      <c r="BH111" s="466" t="s">
        <v>127</v>
      </c>
      <c r="BI111" s="466"/>
      <c r="BJ111" s="466"/>
      <c r="BK111" s="483"/>
      <c r="BL111" s="466"/>
      <c r="BM111" s="466">
        <v>3</v>
      </c>
      <c r="BN111" s="466">
        <v>2</v>
      </c>
      <c r="BO111" s="485">
        <v>1</v>
      </c>
      <c r="BP111" s="486">
        <v>3</v>
      </c>
      <c r="BQ111" s="487">
        <v>3</v>
      </c>
      <c r="BR111" s="488">
        <v>3.9467639923095703</v>
      </c>
      <c r="BS111" s="488">
        <v>2.9532837867736816</v>
      </c>
      <c r="BT111" s="258">
        <v>1.0021506547927856</v>
      </c>
      <c r="BU111" s="488">
        <v>3</v>
      </c>
      <c r="BV111" s="489">
        <v>3</v>
      </c>
    </row>
    <row r="112" spans="1:74" x14ac:dyDescent="0.25">
      <c r="A112" s="554" t="s">
        <v>1366</v>
      </c>
      <c r="B112" s="529"/>
      <c r="C112" s="497" t="s">
        <v>1260</v>
      </c>
      <c r="D112" s="529" t="s">
        <v>363</v>
      </c>
      <c r="E112" s="466">
        <f t="shared" si="48"/>
        <v>111</v>
      </c>
      <c r="F112" s="467">
        <f t="shared" si="31"/>
        <v>10</v>
      </c>
      <c r="G112" s="480">
        <f t="shared" si="32"/>
        <v>24.571812638623388</v>
      </c>
      <c r="H112" s="469" t="b">
        <f t="shared" si="33"/>
        <v>0</v>
      </c>
      <c r="I112" s="470">
        <f t="shared" si="34"/>
        <v>10000</v>
      </c>
      <c r="J112" s="470">
        <f t="shared" si="35"/>
        <v>10000</v>
      </c>
      <c r="K112" s="470">
        <f t="shared" si="36"/>
        <v>10000</v>
      </c>
      <c r="L112" s="470">
        <f t="shared" si="37"/>
        <v>10000</v>
      </c>
      <c r="M112" s="470">
        <f t="shared" si="38"/>
        <v>10000</v>
      </c>
      <c r="N112" s="470">
        <f t="shared" si="39"/>
        <v>10000</v>
      </c>
      <c r="O112" s="469" t="b">
        <f t="shared" si="40"/>
        <v>0</v>
      </c>
      <c r="P112" s="467">
        <f t="shared" si="41"/>
        <v>2</v>
      </c>
      <c r="Q112" s="467">
        <f t="shared" si="42"/>
        <v>8</v>
      </c>
      <c r="R112" s="472">
        <f t="shared" si="43"/>
        <v>54.208733209318403</v>
      </c>
      <c r="S112" s="475">
        <f t="shared" si="44"/>
        <v>24.71598947220286</v>
      </c>
      <c r="T112" s="480">
        <f t="shared" si="45"/>
        <v>61.58191914359729</v>
      </c>
      <c r="U112" s="471">
        <f t="shared" si="46"/>
        <v>60.635535314877828</v>
      </c>
      <c r="V112" s="471" t="b">
        <f t="shared" si="49"/>
        <v>0</v>
      </c>
      <c r="W112" s="555">
        <f t="shared" si="47"/>
        <v>54.208733209318403</v>
      </c>
      <c r="X112" s="466" t="str">
        <f t="shared" si="50"/>
        <v/>
      </c>
      <c r="Y112" s="466" t="str">
        <f t="shared" si="51"/>
        <v/>
      </c>
      <c r="Z112" s="466" t="str">
        <f t="shared" si="52"/>
        <v/>
      </c>
      <c r="AA112" s="466" t="str">
        <f t="shared" si="53"/>
        <v/>
      </c>
      <c r="AB112" s="556">
        <f t="shared" si="54"/>
        <v>17.460109861365421</v>
      </c>
      <c r="AC112" s="500">
        <f t="shared" si="55"/>
        <v>31.9718690830403</v>
      </c>
      <c r="AD112" s="466" t="str">
        <f t="shared" si="56"/>
        <v/>
      </c>
      <c r="AE112" s="466" t="str">
        <f t="shared" si="57"/>
        <v/>
      </c>
      <c r="AF112" s="466" t="str">
        <f t="shared" si="58"/>
        <v/>
      </c>
      <c r="AG112" s="466" t="str">
        <f t="shared" si="59"/>
        <v/>
      </c>
      <c r="AH112" s="466">
        <f t="shared" si="60"/>
        <v>63.7</v>
      </c>
      <c r="AI112" s="484">
        <f t="shared" si="61"/>
        <v>50</v>
      </c>
      <c r="AJ112" s="466">
        <f>IF(VLOOKUP(TRUE,$V$2:$AY$206,COUNTA($V$1:AR$1),FALSE)="",AR112,IF(AR112="","",(AR112/VLOOKUP(TRUE,$V$2:$AY$206,COUNTA($V$1:AR$1),FALSE))*100))</f>
        <v>69.588154554367065</v>
      </c>
      <c r="AK112" s="466">
        <f>IF(VLOOKUP(TRUE,$V$2:$AY$206,COUNTA($V$1:AS$1),FALSE)="",AS112,IF(AS112="","",(AS112/VLOOKUP(TRUE,$V$2:$AY$206,COUNTA($V$1:AS$1),FALSE))*100))</f>
        <v>26.652288436889648</v>
      </c>
      <c r="AL112" s="466">
        <f>IF(VLOOKUP(TRUE,$V$2:$AY$206,COUNTA($V$1:AT$1),FALSE)="",AT112,IF(AT112="","",(AT112/VLOOKUP(TRUE,$V$2:$AY$206,COUNTA($V$1:AT$1),FALSE))*100))</f>
        <v>40</v>
      </c>
      <c r="AM112" s="466">
        <f>IF(VLOOKUP(TRUE,$V$2:$AY$206,COUNTA($V$1:AU$1),FALSE)="",AU112,IF(AU112="","",(AU112/VLOOKUP(TRUE,$V$2:$AY$206,COUNTA($V$1:AU$1),FALSE))*100))</f>
        <v>75.792807340621948</v>
      </c>
      <c r="AN112" s="466">
        <f>IF(VLOOKUP(TRUE,$V$2:$AY$206,COUNTA($V$1:AV$1),FALSE)="",AV112,IF(AV112="","",(AV112/VLOOKUP(TRUE,$V$2:$AY$206,COUNTA($V$1:AV$1),FALSE))*100))</f>
        <v>51.376169919967651</v>
      </c>
      <c r="AO112" s="466">
        <f>IF(VLOOKUP(TRUE,$V$2:$AY$206,COUNTA($V$1:AW$1),FALSE)="",AW112,IF(AW112="","",(AW112/VLOOKUP(TRUE,$V$2:$AY$206,COUNTA($V$1:AW$1),FALSE))*100))</f>
        <v>91.87012513478598</v>
      </c>
      <c r="AP112" s="466">
        <f>IF(VLOOKUP(TRUE,$V$2:$AY$206,COUNTA($V$1:AX$1),FALSE)="",AX112,IF(AX112="","",(AX112/VLOOKUP(TRUE,$V$2:$AY$206,COUNTA($V$1:AX$1),FALSE))*100))</f>
        <v>75</v>
      </c>
      <c r="AQ112" s="466">
        <f>IF(VLOOKUP(TRUE,$V$2:$AY$206,COUNTA($V$1:AY$1),FALSE)="",AY112,IF(AY112="","",(AY112/VLOOKUP(TRUE,$V$2:$AY$206,COUNTA($V$1:AY$1),FALSE))*100))</f>
        <v>62.37580776214601</v>
      </c>
      <c r="AR112" s="475">
        <f>IF(BS112="","",BS112*VLOOKUP("UQ",IndexCalc[],3,FALSE))</f>
        <v>69.588154554367065</v>
      </c>
      <c r="AS112" s="471">
        <f>IF(BT112="","",BT112*VLOOKUP("Fneg",IndexCalc[],3,FALSE))</f>
        <v>26.652288436889648</v>
      </c>
      <c r="AT112" s="471">
        <f>IF(BU112="","",BU112*VLOOKUP("ABS",IndexCalc[],3,FALSE))</f>
        <v>40</v>
      </c>
      <c r="AU112" s="471">
        <f>IF(BV112="","",BV112*VLOOKUP("Cnrs",IndexCalc[],3,FALSE))</f>
        <v>75.792807340621948</v>
      </c>
      <c r="AV112" s="471">
        <f>IF(BO112="","",BO112*VLOOKUP("HEC",IndexCalc[],3,FALSE))</f>
        <v>51.376169919967651</v>
      </c>
      <c r="AW112" s="471">
        <f>IF(BP112="","",BP112*VLOOKUP("Aeres",IndexCalc[],3,FALSE))</f>
        <v>91.87012513478598</v>
      </c>
      <c r="AX112" s="471">
        <f>IF(BQ112="","",BQ112*VLOOKUP("Abdc",IndexCalc[],3,FALSE))</f>
        <v>75</v>
      </c>
      <c r="AY112" s="480">
        <f>IF(BR112="","",BR112*VLOOKUP("Vhb",IndexCalc[],3,FALSE))</f>
        <v>62.375807762146003</v>
      </c>
      <c r="AZ112" s="466"/>
      <c r="BA112" s="466"/>
      <c r="BB112" s="466"/>
      <c r="BC112" s="466"/>
      <c r="BD112" s="466">
        <v>1.335</v>
      </c>
      <c r="BE112" s="484">
        <v>1.1819999999999999</v>
      </c>
      <c r="BF112" s="466"/>
      <c r="BG112" s="466"/>
      <c r="BH112" s="466" t="s">
        <v>127</v>
      </c>
      <c r="BI112" s="466"/>
      <c r="BJ112" s="466"/>
      <c r="BK112" s="483"/>
      <c r="BL112" s="466"/>
      <c r="BM112" s="466">
        <v>2</v>
      </c>
      <c r="BN112" s="466"/>
      <c r="BO112" s="537">
        <v>2.0550467967987061</v>
      </c>
      <c r="BP112" s="488">
        <v>2.7561037540435791</v>
      </c>
      <c r="BQ112" s="487">
        <v>3</v>
      </c>
      <c r="BR112" s="488">
        <v>3.7425484657287598</v>
      </c>
      <c r="BS112" s="488">
        <v>2.7835261821746826</v>
      </c>
      <c r="BT112" s="258">
        <v>1.0660915374755859</v>
      </c>
      <c r="BU112" s="488">
        <v>2</v>
      </c>
      <c r="BV112" s="540">
        <v>3.0317122936248779</v>
      </c>
    </row>
    <row r="113" spans="1:74" x14ac:dyDescent="0.25">
      <c r="A113" s="554" t="s">
        <v>1296</v>
      </c>
      <c r="B113" s="529"/>
      <c r="C113" s="497" t="s">
        <v>1113</v>
      </c>
      <c r="D113" s="529" t="s">
        <v>363</v>
      </c>
      <c r="E113" s="466">
        <f t="shared" si="48"/>
        <v>112</v>
      </c>
      <c r="F113" s="467">
        <f t="shared" si="31"/>
        <v>10</v>
      </c>
      <c r="G113" s="480">
        <f t="shared" si="32"/>
        <v>27.045319360142262</v>
      </c>
      <c r="H113" s="469" t="b">
        <f t="shared" si="33"/>
        <v>0</v>
      </c>
      <c r="I113" s="470">
        <f t="shared" si="34"/>
        <v>10000</v>
      </c>
      <c r="J113" s="470">
        <f t="shared" si="35"/>
        <v>10000</v>
      </c>
      <c r="K113" s="470">
        <f t="shared" si="36"/>
        <v>10000</v>
      </c>
      <c r="L113" s="470">
        <f t="shared" si="37"/>
        <v>10000</v>
      </c>
      <c r="M113" s="470">
        <f t="shared" si="38"/>
        <v>10000</v>
      </c>
      <c r="N113" s="470">
        <f t="shared" si="39"/>
        <v>10000</v>
      </c>
      <c r="O113" s="469" t="b">
        <f t="shared" si="40"/>
        <v>0</v>
      </c>
      <c r="P113" s="467">
        <f t="shared" si="41"/>
        <v>2</v>
      </c>
      <c r="Q113" s="467">
        <f t="shared" si="42"/>
        <v>8</v>
      </c>
      <c r="R113" s="472">
        <f t="shared" si="43"/>
        <v>54.208435252178063</v>
      </c>
      <c r="S113" s="475">
        <f t="shared" si="44"/>
        <v>22.55978134705795</v>
      </c>
      <c r="T113" s="480">
        <f t="shared" si="45"/>
        <v>62.120598728458091</v>
      </c>
      <c r="U113" s="471">
        <f t="shared" si="46"/>
        <v>59.686478982766474</v>
      </c>
      <c r="V113" s="471" t="b">
        <f t="shared" si="49"/>
        <v>0</v>
      </c>
      <c r="W113" s="555">
        <f t="shared" si="47"/>
        <v>54.208435252178063</v>
      </c>
      <c r="X113" s="466" t="str">
        <f t="shared" si="50"/>
        <v/>
      </c>
      <c r="Y113" s="466" t="str">
        <f t="shared" si="51"/>
        <v/>
      </c>
      <c r="Z113" s="466" t="str">
        <f t="shared" si="52"/>
        <v/>
      </c>
      <c r="AA113" s="466" t="str">
        <f t="shared" si="53"/>
        <v/>
      </c>
      <c r="AB113" s="556">
        <f t="shared" si="54"/>
        <v>13.039497776615224</v>
      </c>
      <c r="AC113" s="500">
        <f t="shared" si="55"/>
        <v>32.080064917500671</v>
      </c>
      <c r="AD113" s="466" t="str">
        <f t="shared" si="56"/>
        <v/>
      </c>
      <c r="AE113" s="466" t="str">
        <f t="shared" si="57"/>
        <v/>
      </c>
      <c r="AF113" s="466" t="str">
        <f t="shared" si="58"/>
        <v/>
      </c>
      <c r="AG113" s="466" t="str">
        <f t="shared" si="59"/>
        <v/>
      </c>
      <c r="AH113" s="466">
        <f t="shared" si="60"/>
        <v>49.5</v>
      </c>
      <c r="AI113" s="484">
        <f t="shared" si="61"/>
        <v>50.4</v>
      </c>
      <c r="AJ113" s="466">
        <f>IF(VLOOKUP(TRUE,$V$2:$AY$206,COUNTA($V$1:AR$1),FALSE)="",AR113,IF(AR113="","",(AR113/VLOOKUP(TRUE,$V$2:$AY$206,COUNTA($V$1:AR$1),FALSE))*100))</f>
        <v>68.387132883071899</v>
      </c>
      <c r="AK113" s="466">
        <f>IF(VLOOKUP(TRUE,$V$2:$AY$206,COUNTA($V$1:AS$1),FALSE)="",AS113,IF(AS113="","",(AS113/VLOOKUP(TRUE,$V$2:$AY$206,COUNTA($V$1:AS$1),FALSE))*100))</f>
        <v>25.12420117855072</v>
      </c>
      <c r="AL113" s="466">
        <f>IF(VLOOKUP(TRUE,$V$2:$AY$206,COUNTA($V$1:AT$1),FALSE)="",AT113,IF(AT113="","",(AT113/VLOOKUP(TRUE,$V$2:$AY$206,COUNTA($V$1:AT$1),FALSE))*100))</f>
        <v>40</v>
      </c>
      <c r="AM113" s="466">
        <f>IF(VLOOKUP(TRUE,$V$2:$AY$206,COUNTA($V$1:AU$1),FALSE)="",AU113,IF(AU113="","",(AU113/VLOOKUP(TRUE,$V$2:$AY$206,COUNTA($V$1:AU$1),FALSE))*100))</f>
        <v>75</v>
      </c>
      <c r="AN113" s="466">
        <f>IF(VLOOKUP(TRUE,$V$2:$AY$206,COUNTA($V$1:AV$1),FALSE)="",AV113,IF(AV113="","",(AV113/VLOOKUP(TRUE,$V$2:$AY$206,COUNTA($V$1:AV$1),FALSE))*100))</f>
        <v>47.357618808746338</v>
      </c>
      <c r="AO113" s="466">
        <f>IF(VLOOKUP(TRUE,$V$2:$AY$206,COUNTA($V$1:AW$1),FALSE)="",AW113,IF(AW113="","",(AW113/VLOOKUP(TRUE,$V$2:$AY$206,COUNTA($V$1:AW$1),FALSE))*100))</f>
        <v>100</v>
      </c>
      <c r="AP113" s="466">
        <f>IF(VLOOKUP(TRUE,$V$2:$AY$206,COUNTA($V$1:AX$1),FALSE)="",AX113,IF(AX113="","",(AX113/VLOOKUP(TRUE,$V$2:$AY$206,COUNTA($V$1:AX$1),FALSE))*100))</f>
        <v>75</v>
      </c>
      <c r="AQ113" s="466">
        <f>IF(VLOOKUP(TRUE,$V$2:$AY$206,COUNTA($V$1:AY$1),FALSE)="",AY113,IF(AY113="","",(AY113/VLOOKUP(TRUE,$V$2:$AY$206,COUNTA($V$1:AY$1),FALSE))*100))</f>
        <v>66.095836957295745</v>
      </c>
      <c r="AR113" s="475">
        <f>IF(BS113="","",BS113*VLOOKUP("UQ",IndexCalc[],3,FALSE))</f>
        <v>68.387132883071899</v>
      </c>
      <c r="AS113" s="471">
        <f>IF(BT113="","",BT113*VLOOKUP("Fneg",IndexCalc[],3,FALSE))</f>
        <v>25.12420117855072</v>
      </c>
      <c r="AT113" s="471">
        <f>IF(BU113="","",BU113*VLOOKUP("ABS",IndexCalc[],3,FALSE))</f>
        <v>40</v>
      </c>
      <c r="AU113" s="471">
        <f>IF(BV113="","",BV113*VLOOKUP("Cnrs",IndexCalc[],3,FALSE))</f>
        <v>75</v>
      </c>
      <c r="AV113" s="471">
        <f>IF(BO113="","",BO113*VLOOKUP("HEC",IndexCalc[],3,FALSE))</f>
        <v>47.357618808746338</v>
      </c>
      <c r="AW113" s="471">
        <f>IF(BP113="","",BP113*VLOOKUP("Aeres",IndexCalc[],3,FALSE))</f>
        <v>100</v>
      </c>
      <c r="AX113" s="471">
        <f>IF(BQ113="","",BQ113*VLOOKUP("Abdc",IndexCalc[],3,FALSE))</f>
        <v>75</v>
      </c>
      <c r="AY113" s="480">
        <f>IF(BR113="","",BR113*VLOOKUP("Vhb",IndexCalc[],3,FALSE))</f>
        <v>66.095836957295745</v>
      </c>
      <c r="AZ113" s="466"/>
      <c r="BA113" s="466"/>
      <c r="BB113" s="466"/>
      <c r="BC113" s="466"/>
      <c r="BD113" s="466">
        <v>0.997</v>
      </c>
      <c r="BE113" s="484">
        <v>1.1859999999999999</v>
      </c>
      <c r="BF113" s="466"/>
      <c r="BG113" s="466" t="s">
        <v>127</v>
      </c>
      <c r="BH113" s="466" t="s">
        <v>127</v>
      </c>
      <c r="BI113" s="466"/>
      <c r="BJ113" s="466"/>
      <c r="BK113" s="483"/>
      <c r="BL113" s="466"/>
      <c r="BM113" s="466">
        <v>2</v>
      </c>
      <c r="BN113" s="466">
        <v>2</v>
      </c>
      <c r="BO113" s="537">
        <v>1.8943047523498535</v>
      </c>
      <c r="BP113" s="486">
        <v>3</v>
      </c>
      <c r="BQ113" s="487">
        <v>3</v>
      </c>
      <c r="BR113" s="488">
        <v>3.9657502174377441</v>
      </c>
      <c r="BS113" s="488">
        <v>2.735485315322876</v>
      </c>
      <c r="BT113" s="258">
        <v>1.0049680471420288</v>
      </c>
      <c r="BU113" s="488">
        <v>2</v>
      </c>
      <c r="BV113" s="489">
        <v>3</v>
      </c>
    </row>
    <row r="114" spans="1:74" x14ac:dyDescent="0.25">
      <c r="A114" s="554" t="s">
        <v>1324</v>
      </c>
      <c r="B114" s="529" t="s">
        <v>1443</v>
      </c>
      <c r="C114" s="497" t="s">
        <v>1218</v>
      </c>
      <c r="D114" s="529" t="s">
        <v>363</v>
      </c>
      <c r="E114" s="466">
        <f t="shared" si="48"/>
        <v>113</v>
      </c>
      <c r="F114" s="467">
        <f t="shared" si="31"/>
        <v>10</v>
      </c>
      <c r="G114" s="480">
        <f t="shared" si="32"/>
        <v>17.023526673978385</v>
      </c>
      <c r="H114" s="469" t="b">
        <f t="shared" si="33"/>
        <v>0</v>
      </c>
      <c r="I114" s="470">
        <f t="shared" si="34"/>
        <v>10000</v>
      </c>
      <c r="J114" s="470">
        <f t="shared" si="35"/>
        <v>10000</v>
      </c>
      <c r="K114" s="470">
        <f t="shared" si="36"/>
        <v>10000</v>
      </c>
      <c r="L114" s="470">
        <f t="shared" si="37"/>
        <v>10000</v>
      </c>
      <c r="M114" s="470">
        <f t="shared" si="38"/>
        <v>10000</v>
      </c>
      <c r="N114" s="470">
        <f t="shared" si="39"/>
        <v>10000</v>
      </c>
      <c r="O114" s="469" t="b">
        <f t="shared" si="40"/>
        <v>0</v>
      </c>
      <c r="P114" s="467">
        <f t="shared" si="41"/>
        <v>2</v>
      </c>
      <c r="Q114" s="467">
        <f t="shared" si="42"/>
        <v>8</v>
      </c>
      <c r="R114" s="472">
        <f t="shared" si="43"/>
        <v>54.18158652932145</v>
      </c>
      <c r="S114" s="475">
        <f t="shared" si="44"/>
        <v>40.907932646607229</v>
      </c>
      <c r="T114" s="480">
        <f t="shared" si="45"/>
        <v>57.5</v>
      </c>
      <c r="U114" s="471">
        <f t="shared" si="46"/>
        <v>61.77</v>
      </c>
      <c r="V114" s="471" t="b">
        <f t="shared" si="49"/>
        <v>0</v>
      </c>
      <c r="W114" s="555">
        <f t="shared" si="47"/>
        <v>54.18158652932145</v>
      </c>
      <c r="X114" s="466" t="str">
        <f t="shared" si="50"/>
        <v/>
      </c>
      <c r="Y114" s="466" t="str">
        <f t="shared" si="51"/>
        <v/>
      </c>
      <c r="Z114" s="466" t="str">
        <f t="shared" si="52"/>
        <v/>
      </c>
      <c r="AA114" s="466" t="str">
        <f t="shared" si="53"/>
        <v/>
      </c>
      <c r="AB114" s="556">
        <f t="shared" si="54"/>
        <v>22.037666753858229</v>
      </c>
      <c r="AC114" s="500">
        <f t="shared" si="55"/>
        <v>59.778198539356232</v>
      </c>
      <c r="AD114" s="466" t="str">
        <f t="shared" si="56"/>
        <v/>
      </c>
      <c r="AE114" s="466" t="str">
        <f t="shared" si="57"/>
        <v/>
      </c>
      <c r="AF114" s="466" t="str">
        <f t="shared" si="58"/>
        <v/>
      </c>
      <c r="AG114" s="466" t="str">
        <f t="shared" si="59"/>
        <v/>
      </c>
      <c r="AH114" s="466">
        <f t="shared" si="60"/>
        <v>71</v>
      </c>
      <c r="AI114" s="484">
        <f t="shared" si="61"/>
        <v>86.7</v>
      </c>
      <c r="AJ114" s="466">
        <f>IF(VLOOKUP(TRUE,$V$2:$AY$206,COUNTA($V$1:AR$1),FALSE)="",AR114,IF(AR114="","",(AR114/VLOOKUP(TRUE,$V$2:$AY$206,COUNTA($V$1:AR$1),FALSE))*100))</f>
        <v>75</v>
      </c>
      <c r="AK114" s="466">
        <f>IF(VLOOKUP(TRUE,$V$2:$AY$206,COUNTA($V$1:AS$1),FALSE)="",AS114,IF(AS114="","",(AS114/VLOOKUP(TRUE,$V$2:$AY$206,COUNTA($V$1:AS$1),FALSE))*100))</f>
        <v>50</v>
      </c>
      <c r="AL114" s="466">
        <f>IF(VLOOKUP(TRUE,$V$2:$AY$206,COUNTA($V$1:AT$1),FALSE)="",AT114,IF(AT114="","",(AT114/VLOOKUP(TRUE,$V$2:$AY$206,COUNTA($V$1:AT$1),FALSE))*100))</f>
        <v>60</v>
      </c>
      <c r="AM114" s="466">
        <f>IF(VLOOKUP(TRUE,$V$2:$AY$206,COUNTA($V$1:AU$1),FALSE)="",AU114,IF(AU114="","",(AU114/VLOOKUP(TRUE,$V$2:$AY$206,COUNTA($V$1:AU$1),FALSE))*100))</f>
        <v>50</v>
      </c>
      <c r="AN114" s="466">
        <f>IF(VLOOKUP(TRUE,$V$2:$AY$206,COUNTA($V$1:AV$1),FALSE)="",AV114,IF(AV114="","",(AV114/VLOOKUP(TRUE,$V$2:$AY$206,COUNTA($V$1:AV$1),FALSE))*100))</f>
        <v>50</v>
      </c>
      <c r="AO114" s="466">
        <f>IF(VLOOKUP(TRUE,$V$2:$AY$206,COUNTA($V$1:AW$1),FALSE)="",AW114,IF(AW114="","",(AW114/VLOOKUP(TRUE,$V$2:$AY$206,COUNTA($V$1:AW$1),FALSE))*100))</f>
        <v>66.666666666666671</v>
      </c>
      <c r="AP114" s="466">
        <f>IF(VLOOKUP(TRUE,$V$2:$AY$206,COUNTA($V$1:AX$1),FALSE)="",AX114,IF(AX114="","",(AX114/VLOOKUP(TRUE,$V$2:$AY$206,COUNTA($V$1:AX$1),FALSE))*100))</f>
        <v>75</v>
      </c>
      <c r="AQ114" s="466">
        <f>IF(VLOOKUP(TRUE,$V$2:$AY$206,COUNTA($V$1:AY$1),FALSE)="",AY114,IF(AY114="","",(AY114/VLOOKUP(TRUE,$V$2:$AY$206,COUNTA($V$1:AY$1),FALSE))*100))</f>
        <v>33.333333333333336</v>
      </c>
      <c r="AR114" s="475">
        <f>IF(BS114="","",BS114*VLOOKUP("UQ",IndexCalc[],3,FALSE))</f>
        <v>75</v>
      </c>
      <c r="AS114" s="471">
        <f>IF(BT114="","",BT114*VLOOKUP("Fneg",IndexCalc[],3,FALSE))</f>
        <v>50</v>
      </c>
      <c r="AT114" s="471">
        <f>IF(BU114="","",BU114*VLOOKUP("ABS",IndexCalc[],3,FALSE))</f>
        <v>60</v>
      </c>
      <c r="AU114" s="471">
        <f>IF(BV114="","",BV114*VLOOKUP("Cnrs",IndexCalc[],3,FALSE))</f>
        <v>50</v>
      </c>
      <c r="AV114" s="471">
        <f>IF(BO114="","",BO114*VLOOKUP("HEC",IndexCalc[],3,FALSE))</f>
        <v>50</v>
      </c>
      <c r="AW114" s="471">
        <f>IF(BP114="","",BP114*VLOOKUP("Aeres",IndexCalc[],3,FALSE))</f>
        <v>66.666666666666671</v>
      </c>
      <c r="AX114" s="471">
        <f>IF(BQ114="","",BQ114*VLOOKUP("Abdc",IndexCalc[],3,FALSE))</f>
        <v>75</v>
      </c>
      <c r="AY114" s="480">
        <f>IF(BR114="","",BR114*VLOOKUP("Vhb",IndexCalc[],3,FALSE))</f>
        <v>33.333333333333336</v>
      </c>
      <c r="AZ114" s="466"/>
      <c r="BA114" s="466"/>
      <c r="BB114" s="466"/>
      <c r="BC114" s="466"/>
      <c r="BD114" s="466">
        <v>1.6850000000000001</v>
      </c>
      <c r="BE114" s="484">
        <v>2.21</v>
      </c>
      <c r="BF114" s="466" t="s">
        <v>133</v>
      </c>
      <c r="BG114" s="466" t="s">
        <v>133</v>
      </c>
      <c r="BH114" s="466" t="s">
        <v>127</v>
      </c>
      <c r="BI114" s="466" t="s">
        <v>135</v>
      </c>
      <c r="BJ114" s="466"/>
      <c r="BK114" s="483">
        <v>2</v>
      </c>
      <c r="BL114" s="466"/>
      <c r="BM114" s="466">
        <v>3</v>
      </c>
      <c r="BN114" s="466">
        <v>3</v>
      </c>
      <c r="BO114" s="485">
        <v>2</v>
      </c>
      <c r="BP114" s="486">
        <v>2</v>
      </c>
      <c r="BQ114" s="487">
        <v>3</v>
      </c>
      <c r="BR114" s="486">
        <v>2</v>
      </c>
      <c r="BS114" s="487">
        <v>3</v>
      </c>
      <c r="BT114" s="486">
        <v>2</v>
      </c>
      <c r="BU114" s="488">
        <v>3</v>
      </c>
      <c r="BV114" s="489">
        <v>2</v>
      </c>
    </row>
    <row r="115" spans="1:74" x14ac:dyDescent="0.25">
      <c r="A115" s="554" t="s">
        <v>1323</v>
      </c>
      <c r="B115" s="529"/>
      <c r="C115" s="497" t="s">
        <v>1217</v>
      </c>
      <c r="D115" s="529" t="s">
        <v>363</v>
      </c>
      <c r="E115" s="466">
        <f t="shared" si="48"/>
        <v>114</v>
      </c>
      <c r="F115" s="467">
        <f t="shared" si="31"/>
        <v>10</v>
      </c>
      <c r="G115" s="480">
        <f t="shared" si="32"/>
        <v>27.249370738052686</v>
      </c>
      <c r="H115" s="469" t="b">
        <f t="shared" si="33"/>
        <v>0</v>
      </c>
      <c r="I115" s="470">
        <f t="shared" si="34"/>
        <v>10000</v>
      </c>
      <c r="J115" s="470">
        <f t="shared" si="35"/>
        <v>10000</v>
      </c>
      <c r="K115" s="470">
        <f t="shared" si="36"/>
        <v>10000</v>
      </c>
      <c r="L115" s="470">
        <f t="shared" si="37"/>
        <v>10000</v>
      </c>
      <c r="M115" s="470">
        <f t="shared" si="38"/>
        <v>10000</v>
      </c>
      <c r="N115" s="470">
        <f t="shared" si="39"/>
        <v>10000</v>
      </c>
      <c r="O115" s="469" t="b">
        <f t="shared" si="40"/>
        <v>0</v>
      </c>
      <c r="P115" s="467">
        <f t="shared" si="41"/>
        <v>2</v>
      </c>
      <c r="Q115" s="467">
        <f t="shared" si="42"/>
        <v>8</v>
      </c>
      <c r="R115" s="472">
        <f t="shared" si="43"/>
        <v>54.040158265798866</v>
      </c>
      <c r="S115" s="475">
        <f t="shared" si="44"/>
        <v>23.516138563402425</v>
      </c>
      <c r="T115" s="480">
        <f t="shared" si="45"/>
        <v>61.671163191397987</v>
      </c>
      <c r="U115" s="471">
        <f t="shared" si="46"/>
        <v>59.666930553118377</v>
      </c>
      <c r="V115" s="471" t="b">
        <f t="shared" si="49"/>
        <v>0</v>
      </c>
      <c r="W115" s="555">
        <f t="shared" si="47"/>
        <v>54.040158265798866</v>
      </c>
      <c r="X115" s="466" t="str">
        <f t="shared" si="50"/>
        <v/>
      </c>
      <c r="Y115" s="466" t="str">
        <f t="shared" si="51"/>
        <v/>
      </c>
      <c r="Z115" s="466" t="str">
        <f t="shared" si="52"/>
        <v/>
      </c>
      <c r="AA115" s="466" t="str">
        <f t="shared" si="53"/>
        <v/>
      </c>
      <c r="AB115" s="556">
        <f t="shared" si="54"/>
        <v>9.2989798587496733</v>
      </c>
      <c r="AC115" s="500">
        <f t="shared" si="55"/>
        <v>37.733297268055175</v>
      </c>
      <c r="AD115" s="466" t="str">
        <f t="shared" si="56"/>
        <v/>
      </c>
      <c r="AE115" s="466" t="str">
        <f t="shared" si="57"/>
        <v/>
      </c>
      <c r="AF115" s="466" t="str">
        <f t="shared" si="58"/>
        <v/>
      </c>
      <c r="AG115" s="466" t="str">
        <f t="shared" si="59"/>
        <v/>
      </c>
      <c r="AH115" s="466">
        <f t="shared" si="60"/>
        <v>40.6</v>
      </c>
      <c r="AI115" s="484">
        <f t="shared" si="61"/>
        <v>62.7</v>
      </c>
      <c r="AJ115" s="466">
        <f>IF(VLOOKUP(TRUE,$V$2:$AY$206,COUNTA($V$1:AR$1),FALSE)="",AR115,IF(AR115="","",(AR115/VLOOKUP(TRUE,$V$2:$AY$206,COUNTA($V$1:AR$1),FALSE))*100))</f>
        <v>65.384763479232788</v>
      </c>
      <c r="AK115" s="466">
        <f>IF(VLOOKUP(TRUE,$V$2:$AY$206,COUNTA($V$1:AS$1),FALSE)="",AS115,IF(AS115="","",(AS115/VLOOKUP(TRUE,$V$2:$AY$206,COUNTA($V$1:AS$1),FALSE))*100))</f>
        <v>25.00026524066925</v>
      </c>
      <c r="AL115" s="466">
        <f>IF(VLOOKUP(TRUE,$V$2:$AY$206,COUNTA($V$1:AT$1),FALSE)="",AT115,IF(AT115="","",(AT115/VLOOKUP(TRUE,$V$2:$AY$206,COUNTA($V$1:AT$1),FALSE))*100))</f>
        <v>40</v>
      </c>
      <c r="AM115" s="466">
        <f>IF(VLOOKUP(TRUE,$V$2:$AY$206,COUNTA($V$1:AU$1),FALSE)="",AU115,IF(AU115="","",(AU115/VLOOKUP(TRUE,$V$2:$AY$206,COUNTA($V$1:AU$1),FALSE))*100))</f>
        <v>75</v>
      </c>
      <c r="AN115" s="466">
        <f>IF(VLOOKUP(TRUE,$V$2:$AY$206,COUNTA($V$1:AV$1),FALSE)="",AV115,IF(AV115="","",(AV115/VLOOKUP(TRUE,$V$2:$AY$206,COUNTA($V$1:AV$1),FALSE))*100))</f>
        <v>45.47024667263031</v>
      </c>
      <c r="AO115" s="466">
        <f>IF(VLOOKUP(TRUE,$V$2:$AY$206,COUNTA($V$1:AW$1),FALSE)="",AW115,IF(AW115="","",(AW115/VLOOKUP(TRUE,$V$2:$AY$206,COUNTA($V$1:AW$1),FALSE))*100))</f>
        <v>100</v>
      </c>
      <c r="AP115" s="466">
        <f>IF(VLOOKUP(TRUE,$V$2:$AY$206,COUNTA($V$1:AX$1),FALSE)="",AX115,IF(AX115="","",(AX115/VLOOKUP(TRUE,$V$2:$AY$206,COUNTA($V$1:AX$1),FALSE))*100))</f>
        <v>75</v>
      </c>
      <c r="AQ115" s="466">
        <f>IF(VLOOKUP(TRUE,$V$2:$AY$206,COUNTA($V$1:AY$1),FALSE)="",AY115,IF(AY115="","",(AY115/VLOOKUP(TRUE,$V$2:$AY$206,COUNTA($V$1:AY$1),FALSE))*100))</f>
        <v>67.514030138651535</v>
      </c>
      <c r="AR115" s="475">
        <f>IF(BS115="","",BS115*VLOOKUP("UQ",IndexCalc[],3,FALSE))</f>
        <v>65.384763479232788</v>
      </c>
      <c r="AS115" s="471">
        <f>IF(BT115="","",BT115*VLOOKUP("Fneg",IndexCalc[],3,FALSE))</f>
        <v>25.00026524066925</v>
      </c>
      <c r="AT115" s="471">
        <f>IF(BU115="","",BU115*VLOOKUP("ABS",IndexCalc[],3,FALSE))</f>
        <v>40</v>
      </c>
      <c r="AU115" s="471">
        <f>IF(BV115="","",BV115*VLOOKUP("Cnrs",IndexCalc[],3,FALSE))</f>
        <v>75</v>
      </c>
      <c r="AV115" s="471">
        <f>IF(BO115="","",BO115*VLOOKUP("HEC",IndexCalc[],3,FALSE))</f>
        <v>45.47024667263031</v>
      </c>
      <c r="AW115" s="471">
        <f>IF(BP115="","",BP115*VLOOKUP("Aeres",IndexCalc[],3,FALSE))</f>
        <v>100</v>
      </c>
      <c r="AX115" s="471">
        <f>IF(BQ115="","",BQ115*VLOOKUP("Abdc",IndexCalc[],3,FALSE))</f>
        <v>75</v>
      </c>
      <c r="AY115" s="480">
        <f>IF(BR115="","",BR115*VLOOKUP("Vhb",IndexCalc[],3,FALSE))</f>
        <v>67.514030138651535</v>
      </c>
      <c r="AZ115" s="466"/>
      <c r="BA115" s="466"/>
      <c r="BB115" s="466"/>
      <c r="BC115" s="466"/>
      <c r="BD115" s="466">
        <v>0.71099999999999997</v>
      </c>
      <c r="BE115" s="484">
        <v>1.395</v>
      </c>
      <c r="BF115" s="466"/>
      <c r="BG115" s="466" t="s">
        <v>127</v>
      </c>
      <c r="BH115" s="466" t="s">
        <v>127</v>
      </c>
      <c r="BI115" s="466"/>
      <c r="BJ115" s="466"/>
      <c r="BK115" s="483"/>
      <c r="BL115" s="466"/>
      <c r="BM115" s="466">
        <v>2</v>
      </c>
      <c r="BN115" s="466">
        <v>2</v>
      </c>
      <c r="BO115" s="537">
        <v>1.8188098669052124</v>
      </c>
      <c r="BP115" s="486">
        <v>3</v>
      </c>
      <c r="BQ115" s="487">
        <v>3</v>
      </c>
      <c r="BR115" s="488">
        <v>4.0508418083190918</v>
      </c>
      <c r="BS115" s="488">
        <v>2.6153905391693115</v>
      </c>
      <c r="BT115" s="486">
        <v>1.00001060962677</v>
      </c>
      <c r="BU115" s="488">
        <v>2</v>
      </c>
      <c r="BV115" s="489">
        <v>3</v>
      </c>
    </row>
    <row r="116" spans="1:74" x14ac:dyDescent="0.25">
      <c r="A116" s="558" t="s">
        <v>105</v>
      </c>
      <c r="B116" s="529" t="s">
        <v>331</v>
      </c>
      <c r="C116" s="538" t="s">
        <v>218</v>
      </c>
      <c r="D116" s="529" t="s">
        <v>363</v>
      </c>
      <c r="E116" s="466">
        <f t="shared" si="48"/>
        <v>115</v>
      </c>
      <c r="F116" s="467">
        <f t="shared" si="31"/>
        <v>10</v>
      </c>
      <c r="G116" s="468">
        <f t="shared" si="32"/>
        <v>32.913008949631859</v>
      </c>
      <c r="H116" s="469" t="b">
        <f t="shared" si="33"/>
        <v>0</v>
      </c>
      <c r="I116" s="470">
        <f t="shared" si="34"/>
        <v>10000</v>
      </c>
      <c r="J116" s="470">
        <f t="shared" si="35"/>
        <v>10000</v>
      </c>
      <c r="K116" s="470">
        <f t="shared" si="36"/>
        <v>10000</v>
      </c>
      <c r="L116" s="470">
        <f t="shared" si="37"/>
        <v>10000</v>
      </c>
      <c r="M116" s="470">
        <f t="shared" si="38"/>
        <v>10000</v>
      </c>
      <c r="N116" s="470">
        <f t="shared" si="39"/>
        <v>10000</v>
      </c>
      <c r="O116" s="469" t="b">
        <f t="shared" si="40"/>
        <v>0</v>
      </c>
      <c r="P116" s="467">
        <f t="shared" si="41"/>
        <v>2</v>
      </c>
      <c r="Q116" s="467">
        <f t="shared" si="42"/>
        <v>8</v>
      </c>
      <c r="R116" s="472">
        <f t="shared" si="43"/>
        <v>53.959421612702705</v>
      </c>
      <c r="S116" s="475">
        <f t="shared" si="44"/>
        <v>10.858835567449015</v>
      </c>
      <c r="T116" s="480">
        <f t="shared" si="45"/>
        <v>64.734568124016121</v>
      </c>
      <c r="U116" s="471">
        <f t="shared" si="46"/>
        <v>53.547654499212896</v>
      </c>
      <c r="V116" s="473" t="b">
        <f t="shared" si="49"/>
        <v>0</v>
      </c>
      <c r="W116" s="559">
        <f t="shared" si="47"/>
        <v>53.959421612702705</v>
      </c>
      <c r="X116" s="471">
        <f t="shared" si="50"/>
        <v>3.5999999999999996</v>
      </c>
      <c r="Y116" s="471">
        <f t="shared" si="51"/>
        <v>4.2857142857142856</v>
      </c>
      <c r="Z116" s="471">
        <f t="shared" si="52"/>
        <v>21.818181818181817</v>
      </c>
      <c r="AA116" s="471">
        <f t="shared" si="53"/>
        <v>100</v>
      </c>
      <c r="AB116" s="560">
        <f t="shared" si="54"/>
        <v>3.6489667800156953</v>
      </c>
      <c r="AC116" s="494">
        <f t="shared" si="55"/>
        <v>18.068704354882335</v>
      </c>
      <c r="AD116" s="473">
        <f t="shared" si="56"/>
        <v>3.1</v>
      </c>
      <c r="AE116" s="473">
        <f t="shared" si="57"/>
        <v>4.1000000000000005</v>
      </c>
      <c r="AF116" s="473">
        <f t="shared" si="58"/>
        <v>0</v>
      </c>
      <c r="AG116" s="473">
        <f t="shared" si="59"/>
        <v>97.8</v>
      </c>
      <c r="AH116" s="473">
        <f t="shared" si="60"/>
        <v>3.4000000000000004</v>
      </c>
      <c r="AI116" s="468">
        <f t="shared" si="61"/>
        <v>14.2</v>
      </c>
      <c r="AJ116" s="473">
        <f>IF(VLOOKUP(TRUE,$V$2:$AY$206,COUNTA($V$1:AR$1),FALSE)="",AR116,IF(AR116="","",(AR116/VLOOKUP(TRUE,$V$2:$AY$206,COUNTA($V$1:AR$1),FALSE))*100))</f>
        <v>55.827122926712036</v>
      </c>
      <c r="AK116" s="473">
        <f>IF(VLOOKUP(TRUE,$V$2:$AY$206,COUNTA($V$1:AS$1),FALSE)="",AS116,IF(AS116="","",(AS116/VLOOKUP(TRUE,$V$2:$AY$206,COUNTA($V$1:AS$1),FALSE))*100))</f>
        <v>25.122508406639099</v>
      </c>
      <c r="AL116" s="473">
        <f>IF(VLOOKUP(TRUE,$V$2:$AY$206,COUNTA($V$1:AT$1),FALSE)="",AT116,IF(AT116="","",(AT116/VLOOKUP(TRUE,$V$2:$AY$206,COUNTA($V$1:AT$1),FALSE))*100))</f>
        <v>40</v>
      </c>
      <c r="AM116" s="473">
        <f>IF(VLOOKUP(TRUE,$V$2:$AY$206,COUNTA($V$1:AU$1),FALSE)="",AU116,IF(AU116="","",(AU116/VLOOKUP(TRUE,$V$2:$AY$206,COUNTA($V$1:AU$1),FALSE))*100))</f>
        <v>100</v>
      </c>
      <c r="AN116" s="473">
        <f>IF(VLOOKUP(TRUE,$V$2:$AY$206,COUNTA($V$1:AV$1),FALSE)="",AV116,IF(AV116="","",(AV116/VLOOKUP(TRUE,$V$2:$AY$206,COUNTA($V$1:AV$1),FALSE))*100))</f>
        <v>53.2207190990448</v>
      </c>
      <c r="AO116" s="473">
        <f>IF(VLOOKUP(TRUE,$V$2:$AY$206,COUNTA($V$1:AW$1),FALSE)="",AW116,IF(AW116="","",(AW116/VLOOKUP(TRUE,$V$2:$AY$206,COUNTA($V$1:AW$1),FALSE))*100))</f>
        <v>100</v>
      </c>
      <c r="AP116" s="473">
        <f>IF(VLOOKUP(TRUE,$V$2:$AY$206,COUNTA($V$1:AX$1),FALSE)="",AX116,IF(AX116="","",(AX116/VLOOKUP(TRUE,$V$2:$AY$206,COUNTA($V$1:AX$1),FALSE))*100))</f>
        <v>75</v>
      </c>
      <c r="AQ116" s="473">
        <f>IF(VLOOKUP(TRUE,$V$2:$AY$206,COUNTA($V$1:AY$1),FALSE)="",AY116,IF(AY116="","",(AY116/VLOOKUP(TRUE,$V$2:$AY$206,COUNTA($V$1:AY$1),FALSE))*100))</f>
        <v>68.706194559733078</v>
      </c>
      <c r="AR116" s="475">
        <f>IF(BS116="","",BS116*VLOOKUP("UQ",IndexCalc[],3,FALSE))</f>
        <v>55.827122926712036</v>
      </c>
      <c r="AS116" s="471">
        <f>IF(BT116="","",BT116*VLOOKUP("Fneg",IndexCalc[],3,FALSE))</f>
        <v>25.122508406639099</v>
      </c>
      <c r="AT116" s="471">
        <f>IF(BU116="","",BU116*VLOOKUP("ABS",IndexCalc[],3,FALSE))</f>
        <v>40</v>
      </c>
      <c r="AU116" s="471">
        <f>IF(BV116="","",BV116*VLOOKUP("Cnrs",IndexCalc[],3,FALSE))</f>
        <v>100</v>
      </c>
      <c r="AV116" s="471">
        <f>IF(BO116="","",BO116*VLOOKUP("HEC",IndexCalc[],3,FALSE))</f>
        <v>53.2207190990448</v>
      </c>
      <c r="AW116" s="471">
        <f>IF(BP116="","",BP116*VLOOKUP("Aeres",IndexCalc[],3,FALSE))</f>
        <v>100</v>
      </c>
      <c r="AX116" s="471">
        <f>IF(BQ116="","",BQ116*VLOOKUP("Abdc",IndexCalc[],3,FALSE))</f>
        <v>75</v>
      </c>
      <c r="AY116" s="480">
        <f>IF(BR116="","",BR116*VLOOKUP("Vhb",IndexCalc[],3,FALSE))</f>
        <v>68.706194559733078</v>
      </c>
      <c r="AZ116" s="562">
        <v>8.9999999999999998E-4</v>
      </c>
      <c r="BA116" s="473">
        <v>0.3</v>
      </c>
      <c r="BB116" s="466">
        <v>12</v>
      </c>
      <c r="BC116" s="481">
        <v>5.9729999999999999</v>
      </c>
      <c r="BD116" s="481">
        <v>0.27900000000000003</v>
      </c>
      <c r="BE116" s="482">
        <v>0.66800000000000004</v>
      </c>
      <c r="BF116" s="466"/>
      <c r="BG116" s="466" t="s">
        <v>127</v>
      </c>
      <c r="BH116" s="466" t="s">
        <v>127</v>
      </c>
      <c r="BI116" s="466"/>
      <c r="BJ116" s="466"/>
      <c r="BK116" s="483"/>
      <c r="BL116" s="466"/>
      <c r="BM116" s="466">
        <v>2</v>
      </c>
      <c r="BN116" s="466">
        <v>1</v>
      </c>
      <c r="BO116" s="537">
        <v>2.128828763961792</v>
      </c>
      <c r="BP116" s="486">
        <v>3</v>
      </c>
      <c r="BQ116" s="487">
        <v>3</v>
      </c>
      <c r="BR116" s="488">
        <v>4.1223716735839844</v>
      </c>
      <c r="BS116" s="488">
        <v>2.2330849170684814</v>
      </c>
      <c r="BT116" s="258">
        <v>1.004900336265564</v>
      </c>
      <c r="BU116" s="488">
        <v>2</v>
      </c>
      <c r="BV116" s="489">
        <v>4</v>
      </c>
    </row>
    <row r="117" spans="1:74" x14ac:dyDescent="0.25">
      <c r="A117" s="558" t="s">
        <v>97</v>
      </c>
      <c r="B117" s="529" t="s">
        <v>323</v>
      </c>
      <c r="C117" s="538" t="s">
        <v>210</v>
      </c>
      <c r="D117" s="529" t="s">
        <v>363</v>
      </c>
      <c r="E117" s="466">
        <f t="shared" si="48"/>
        <v>116</v>
      </c>
      <c r="F117" s="467">
        <f t="shared" si="31"/>
        <v>10</v>
      </c>
      <c r="G117" s="468">
        <f t="shared" si="32"/>
        <v>28.535813309202688</v>
      </c>
      <c r="H117" s="469" t="b">
        <f t="shared" si="33"/>
        <v>0</v>
      </c>
      <c r="I117" s="470">
        <f t="shared" si="34"/>
        <v>10000</v>
      </c>
      <c r="J117" s="470">
        <f t="shared" si="35"/>
        <v>10000</v>
      </c>
      <c r="K117" s="470">
        <f t="shared" si="36"/>
        <v>10000</v>
      </c>
      <c r="L117" s="470">
        <f t="shared" si="37"/>
        <v>10000</v>
      </c>
      <c r="M117" s="470">
        <f t="shared" si="38"/>
        <v>10000</v>
      </c>
      <c r="N117" s="470">
        <f t="shared" si="39"/>
        <v>10000</v>
      </c>
      <c r="O117" s="469" t="b">
        <f t="shared" si="40"/>
        <v>0</v>
      </c>
      <c r="P117" s="467">
        <f t="shared" si="41"/>
        <v>2</v>
      </c>
      <c r="Q117" s="467">
        <f t="shared" si="42"/>
        <v>8</v>
      </c>
      <c r="R117" s="472">
        <f t="shared" si="43"/>
        <v>53.286373846658002</v>
      </c>
      <c r="S117" s="475">
        <f t="shared" si="44"/>
        <v>16.700241431235892</v>
      </c>
      <c r="T117" s="480">
        <f t="shared" si="45"/>
        <v>62.432906950513527</v>
      </c>
      <c r="U117" s="471">
        <f t="shared" si="46"/>
        <v>57.136325560410818</v>
      </c>
      <c r="V117" s="473" t="b">
        <f t="shared" si="49"/>
        <v>0</v>
      </c>
      <c r="W117" s="559">
        <f t="shared" si="47"/>
        <v>53.286373846658002</v>
      </c>
      <c r="X117" s="471">
        <f t="shared" si="50"/>
        <v>12</v>
      </c>
      <c r="Y117" s="471">
        <f t="shared" si="51"/>
        <v>7.1428571428571423</v>
      </c>
      <c r="Z117" s="471">
        <f t="shared" si="52"/>
        <v>47.272727272727273</v>
      </c>
      <c r="AA117" s="471">
        <f t="shared" si="53"/>
        <v>18.540116629800927</v>
      </c>
      <c r="AB117" s="560">
        <f t="shared" si="54"/>
        <v>8.0826575987444418</v>
      </c>
      <c r="AC117" s="494">
        <f t="shared" si="55"/>
        <v>25.317825263727343</v>
      </c>
      <c r="AD117" s="473">
        <f t="shared" si="56"/>
        <v>19.7</v>
      </c>
      <c r="AE117" s="473">
        <f t="shared" si="57"/>
        <v>12.5</v>
      </c>
      <c r="AF117" s="473">
        <f t="shared" si="58"/>
        <v>34.699999999999996</v>
      </c>
      <c r="AG117" s="473">
        <f t="shared" si="59"/>
        <v>16.8</v>
      </c>
      <c r="AH117" s="473">
        <f t="shared" si="60"/>
        <v>35.199999999999996</v>
      </c>
      <c r="AI117" s="468">
        <f t="shared" si="61"/>
        <v>36.700000000000003</v>
      </c>
      <c r="AJ117" s="473">
        <f>IF(VLOOKUP(TRUE,$V$2:$AY$206,COUNTA($V$1:AR$1),FALSE)="",AR117,IF(AR117="","",(AR117/VLOOKUP(TRUE,$V$2:$AY$206,COUNTA($V$1:AR$1),FALSE))*100))</f>
        <v>68.102842569351196</v>
      </c>
      <c r="AK117" s="473">
        <f>IF(VLOOKUP(TRUE,$V$2:$AY$206,COUNTA($V$1:AS$1),FALSE)="",AS117,IF(AS117="","",(AS117/VLOOKUP(TRUE,$V$2:$AY$206,COUNTA($V$1:AS$1),FALSE))*100))</f>
        <v>25.000157952308655</v>
      </c>
      <c r="AL117" s="473">
        <f>IF(VLOOKUP(TRUE,$V$2:$AY$206,COUNTA($V$1:AT$1),FALSE)="",AT117,IF(AT117="","",(AT117/VLOOKUP(TRUE,$V$2:$AY$206,COUNTA($V$1:AT$1),FALSE))*100))</f>
        <v>40</v>
      </c>
      <c r="AM117" s="473">
        <f>IF(VLOOKUP(TRUE,$V$2:$AY$206,COUNTA($V$1:AU$1),FALSE)="",AU117,IF(AU117="","",(AU117/VLOOKUP(TRUE,$V$2:$AY$206,COUNTA($V$1:AU$1),FALSE))*100))</f>
        <v>75</v>
      </c>
      <c r="AN117" s="473">
        <f>IF(VLOOKUP(TRUE,$V$2:$AY$206,COUNTA($V$1:AV$1),FALSE)="",AV117,IF(AV117="","",(AV117/VLOOKUP(TRUE,$V$2:$AY$206,COUNTA($V$1:AV$1),FALSE))*100))</f>
        <v>50</v>
      </c>
      <c r="AO117" s="473">
        <f>IF(VLOOKUP(TRUE,$V$2:$AY$206,COUNTA($V$1:AW$1),FALSE)="",AW117,IF(AW117="","",(AW117/VLOOKUP(TRUE,$V$2:$AY$206,COUNTA($V$1:AW$1),FALSE))*100))</f>
        <v>100</v>
      </c>
      <c r="AP117" s="473">
        <f>IF(VLOOKUP(TRUE,$V$2:$AY$206,COUNTA($V$1:AX$1),FALSE)="",AX117,IF(AX117="","",(AX117/VLOOKUP(TRUE,$V$2:$AY$206,COUNTA($V$1:AX$1),FALSE))*100))</f>
        <v>75</v>
      </c>
      <c r="AQ117" s="473">
        <f>IF(VLOOKUP(TRUE,$V$2:$AY$206,COUNTA($V$1:AY$1),FALSE)="",AY117,IF(AY117="","",(AY117/VLOOKUP(TRUE,$V$2:$AY$206,COUNTA($V$1:AY$1),FALSE))*100))</f>
        <v>66.360255082448333</v>
      </c>
      <c r="AR117" s="475">
        <f>IF(BS117="","",BS117*VLOOKUP("UQ",IndexCalc[],3,FALSE))</f>
        <v>68.102842569351196</v>
      </c>
      <c r="AS117" s="471">
        <f>IF(BT117="","",BT117*VLOOKUP("Fneg",IndexCalc[],3,FALSE))</f>
        <v>25.000157952308655</v>
      </c>
      <c r="AT117" s="471">
        <f>IF(BU117="","",BU117*VLOOKUP("ABS",IndexCalc[],3,FALSE))</f>
        <v>40</v>
      </c>
      <c r="AU117" s="471">
        <f>IF(BV117="","",BV117*VLOOKUP("Cnrs",IndexCalc[],3,FALSE))</f>
        <v>75</v>
      </c>
      <c r="AV117" s="471">
        <f>IF(BO117="","",BO117*VLOOKUP("HEC",IndexCalc[],3,FALSE))</f>
        <v>50</v>
      </c>
      <c r="AW117" s="471">
        <f>IF(BP117="","",BP117*VLOOKUP("Aeres",IndexCalc[],3,FALSE))</f>
        <v>100</v>
      </c>
      <c r="AX117" s="471">
        <f>IF(BQ117="","",BQ117*VLOOKUP("Abdc",IndexCalc[],3,FALSE))</f>
        <v>75</v>
      </c>
      <c r="AY117" s="480">
        <f>IF(BR117="","",BR117*VLOOKUP("Vhb",IndexCalc[],3,FALSE))</f>
        <v>66.360255082448333</v>
      </c>
      <c r="AZ117" s="481">
        <v>3.0000000000000001E-3</v>
      </c>
      <c r="BA117" s="473">
        <v>0.5</v>
      </c>
      <c r="BB117" s="466">
        <v>26</v>
      </c>
      <c r="BC117" s="481">
        <v>0.92200000000000004</v>
      </c>
      <c r="BD117" s="481">
        <v>0.61799999999999999</v>
      </c>
      <c r="BE117" s="482">
        <v>0.93600000000000005</v>
      </c>
      <c r="BF117" s="466" t="s">
        <v>133</v>
      </c>
      <c r="BG117" s="466" t="s">
        <v>127</v>
      </c>
      <c r="BH117" s="466" t="s">
        <v>127</v>
      </c>
      <c r="BI117" s="466"/>
      <c r="BJ117" s="466"/>
      <c r="BK117" s="483"/>
      <c r="BL117" s="466"/>
      <c r="BM117" s="466">
        <v>2</v>
      </c>
      <c r="BN117" s="466">
        <v>2</v>
      </c>
      <c r="BO117" s="485">
        <v>2</v>
      </c>
      <c r="BP117" s="486">
        <v>3</v>
      </c>
      <c r="BQ117" s="487">
        <v>3</v>
      </c>
      <c r="BR117" s="488">
        <v>3.9816153049468994</v>
      </c>
      <c r="BS117" s="488">
        <v>2.7241137027740479</v>
      </c>
      <c r="BT117" s="486">
        <v>1.0000063180923462</v>
      </c>
      <c r="BU117" s="488">
        <v>2</v>
      </c>
      <c r="BV117" s="489">
        <v>3</v>
      </c>
    </row>
    <row r="118" spans="1:74" x14ac:dyDescent="0.25">
      <c r="A118" s="554" t="s">
        <v>1306</v>
      </c>
      <c r="B118" s="529"/>
      <c r="C118" s="497" t="s">
        <v>1123</v>
      </c>
      <c r="D118" s="529" t="s">
        <v>363</v>
      </c>
      <c r="E118" s="466">
        <f t="shared" si="48"/>
        <v>117</v>
      </c>
      <c r="F118" s="467">
        <f t="shared" si="31"/>
        <v>10</v>
      </c>
      <c r="G118" s="480">
        <f t="shared" si="32"/>
        <v>27.791912907777547</v>
      </c>
      <c r="H118" s="469" t="b">
        <f t="shared" si="33"/>
        <v>0</v>
      </c>
      <c r="I118" s="470">
        <f t="shared" si="34"/>
        <v>10000</v>
      </c>
      <c r="J118" s="470">
        <f t="shared" si="35"/>
        <v>10000</v>
      </c>
      <c r="K118" s="470">
        <f t="shared" si="36"/>
        <v>10000</v>
      </c>
      <c r="L118" s="470">
        <f t="shared" si="37"/>
        <v>10000</v>
      </c>
      <c r="M118" s="470">
        <f t="shared" si="38"/>
        <v>10000</v>
      </c>
      <c r="N118" s="470">
        <f t="shared" si="39"/>
        <v>10000</v>
      </c>
      <c r="O118" s="469" t="b">
        <f t="shared" si="40"/>
        <v>0</v>
      </c>
      <c r="P118" s="467">
        <f t="shared" si="41"/>
        <v>2</v>
      </c>
      <c r="Q118" s="467">
        <f t="shared" si="42"/>
        <v>8</v>
      </c>
      <c r="R118" s="472">
        <f t="shared" si="43"/>
        <v>53.253893123370133</v>
      </c>
      <c r="S118" s="475">
        <f t="shared" si="44"/>
        <v>19.178650907187262</v>
      </c>
      <c r="T118" s="480">
        <f t="shared" si="45"/>
        <v>61.772703677415848</v>
      </c>
      <c r="U118" s="471">
        <f t="shared" si="46"/>
        <v>57.988162941932686</v>
      </c>
      <c r="V118" s="471" t="b">
        <f t="shared" si="49"/>
        <v>0</v>
      </c>
      <c r="W118" s="555">
        <f t="shared" si="47"/>
        <v>53.253893123370133</v>
      </c>
      <c r="X118" s="466" t="str">
        <f t="shared" si="50"/>
        <v/>
      </c>
      <c r="Y118" s="466" t="str">
        <f t="shared" si="51"/>
        <v/>
      </c>
      <c r="Z118" s="466" t="str">
        <f t="shared" si="52"/>
        <v/>
      </c>
      <c r="AA118" s="466" t="str">
        <f t="shared" si="53"/>
        <v/>
      </c>
      <c r="AB118" s="556">
        <f t="shared" si="54"/>
        <v>10.659168192518964</v>
      </c>
      <c r="AC118" s="500">
        <f t="shared" si="55"/>
        <v>27.698133621855558</v>
      </c>
      <c r="AD118" s="466" t="str">
        <f t="shared" si="56"/>
        <v/>
      </c>
      <c r="AE118" s="466" t="str">
        <f t="shared" si="57"/>
        <v/>
      </c>
      <c r="AF118" s="466" t="str">
        <f t="shared" si="58"/>
        <v/>
      </c>
      <c r="AG118" s="466" t="str">
        <f t="shared" si="59"/>
        <v/>
      </c>
      <c r="AH118" s="466">
        <f t="shared" si="60"/>
        <v>44.1</v>
      </c>
      <c r="AI118" s="484">
        <f t="shared" si="61"/>
        <v>41.6</v>
      </c>
      <c r="AJ118" s="466">
        <f>IF(VLOOKUP(TRUE,$V$2:$AY$206,COUNTA($V$1:AR$1),FALSE)="",AR118,IF(AR118="","",(AR118/VLOOKUP(TRUE,$V$2:$AY$206,COUNTA($V$1:AR$1),FALSE))*100))</f>
        <v>66.485041379928589</v>
      </c>
      <c r="AK118" s="466">
        <f>IF(VLOOKUP(TRUE,$V$2:$AY$206,COUNTA($V$1:AS$1),FALSE)="",AS118,IF(AS118="","",(AS118/VLOOKUP(TRUE,$V$2:$AY$206,COUNTA($V$1:AS$1),FALSE))*100))</f>
        <v>25.010773539543152</v>
      </c>
      <c r="AL118" s="466">
        <f>IF(VLOOKUP(TRUE,$V$2:$AY$206,COUNTA($V$1:AT$1),FALSE)="",AT118,IF(AT118="","",(AT118/VLOOKUP(TRUE,$V$2:$AY$206,COUNTA($V$1:AT$1),FALSE))*100))</f>
        <v>40</v>
      </c>
      <c r="AM118" s="466">
        <f>IF(VLOOKUP(TRUE,$V$2:$AY$206,COUNTA($V$1:AU$1),FALSE)="",AU118,IF(AU118="","",(AU118/VLOOKUP(TRUE,$V$2:$AY$206,COUNTA($V$1:AU$1),FALSE))*100))</f>
        <v>75</v>
      </c>
      <c r="AN118" s="466">
        <f>IF(VLOOKUP(TRUE,$V$2:$AY$206,COUNTA($V$1:AV$1),FALSE)="",AV118,IF(AV118="","",(AV118/VLOOKUP(TRUE,$V$2:$AY$206,COUNTA($V$1:AV$1),FALSE))*100))</f>
        <v>46.708729863166809</v>
      </c>
      <c r="AO118" s="466">
        <f>IF(VLOOKUP(TRUE,$V$2:$AY$206,COUNTA($V$1:AW$1),FALSE)="",AW118,IF(AW118="","",(AW118/VLOOKUP(TRUE,$V$2:$AY$206,COUNTA($V$1:AW$1),FALSE))*100))</f>
        <v>100</v>
      </c>
      <c r="AP118" s="466">
        <f>IF(VLOOKUP(TRUE,$V$2:$AY$206,COUNTA($V$1:AX$1),FALSE)="",AX118,IF(AX118="","",(AX118/VLOOKUP(TRUE,$V$2:$AY$206,COUNTA($V$1:AX$1),FALSE))*100))</f>
        <v>75</v>
      </c>
      <c r="AQ118" s="466">
        <f>IF(VLOOKUP(TRUE,$V$2:$AY$206,COUNTA($V$1:AY$1),FALSE)="",AY118,IF(AY118="","",(AY118/VLOOKUP(TRUE,$V$2:$AY$206,COUNTA($V$1:AY$1),FALSE))*100))</f>
        <v>65.977084636688232</v>
      </c>
      <c r="AR118" s="475">
        <f>IF(BS118="","",BS118*VLOOKUP("UQ",IndexCalc[],3,FALSE))</f>
        <v>66.485041379928589</v>
      </c>
      <c r="AS118" s="471">
        <f>IF(BT118="","",BT118*VLOOKUP("Fneg",IndexCalc[],3,FALSE))</f>
        <v>25.010773539543152</v>
      </c>
      <c r="AT118" s="471">
        <f>IF(BU118="","",BU118*VLOOKUP("ABS",IndexCalc[],3,FALSE))</f>
        <v>40</v>
      </c>
      <c r="AU118" s="471">
        <f>IF(BV118="","",BV118*VLOOKUP("Cnrs",IndexCalc[],3,FALSE))</f>
        <v>75</v>
      </c>
      <c r="AV118" s="471">
        <f>IF(BO118="","",BO118*VLOOKUP("HEC",IndexCalc[],3,FALSE))</f>
        <v>46.708729863166809</v>
      </c>
      <c r="AW118" s="471">
        <f>IF(BP118="","",BP118*VLOOKUP("Aeres",IndexCalc[],3,FALSE))</f>
        <v>100</v>
      </c>
      <c r="AX118" s="471">
        <f>IF(BQ118="","",BQ118*VLOOKUP("Abdc",IndexCalc[],3,FALSE))</f>
        <v>75</v>
      </c>
      <c r="AY118" s="480">
        <f>IF(BR118="","",BR118*VLOOKUP("Vhb",IndexCalc[],3,FALSE))</f>
        <v>65.977084636688232</v>
      </c>
      <c r="AZ118" s="466"/>
      <c r="BA118" s="466"/>
      <c r="BB118" s="466"/>
      <c r="BC118" s="466"/>
      <c r="BD118" s="466">
        <v>0.81499999999999995</v>
      </c>
      <c r="BE118" s="484">
        <v>1.024</v>
      </c>
      <c r="BF118" s="466"/>
      <c r="BG118" s="466" t="s">
        <v>127</v>
      </c>
      <c r="BH118" s="466" t="s">
        <v>127</v>
      </c>
      <c r="BI118" s="466"/>
      <c r="BJ118" s="466"/>
      <c r="BK118" s="483"/>
      <c r="BL118" s="466"/>
      <c r="BM118" s="466">
        <v>3</v>
      </c>
      <c r="BN118" s="466">
        <v>2</v>
      </c>
      <c r="BO118" s="537">
        <v>1.8683491945266724</v>
      </c>
      <c r="BP118" s="486">
        <v>3</v>
      </c>
      <c r="BQ118" s="487">
        <v>3</v>
      </c>
      <c r="BR118" s="488">
        <v>3.9586250782012939</v>
      </c>
      <c r="BS118" s="488">
        <v>2.6594016551971436</v>
      </c>
      <c r="BT118" s="258">
        <v>1.0004309415817261</v>
      </c>
      <c r="BU118" s="488">
        <v>2</v>
      </c>
      <c r="BV118" s="489">
        <v>3</v>
      </c>
    </row>
    <row r="119" spans="1:74" x14ac:dyDescent="0.25">
      <c r="A119" s="558" t="s">
        <v>897</v>
      </c>
      <c r="B119" s="529" t="str">
        <f>""</f>
        <v/>
      </c>
      <c r="C119" s="542" t="s">
        <v>235</v>
      </c>
      <c r="D119" s="529" t="s">
        <v>363</v>
      </c>
      <c r="E119" s="466">
        <f t="shared" si="48"/>
        <v>118</v>
      </c>
      <c r="F119" s="467">
        <f t="shared" si="31"/>
        <v>10</v>
      </c>
      <c r="G119" s="468">
        <f t="shared" si="32"/>
        <v>24.830621450170757</v>
      </c>
      <c r="H119" s="469" t="b">
        <f t="shared" si="33"/>
        <v>0</v>
      </c>
      <c r="I119" s="470">
        <f t="shared" si="34"/>
        <v>10000</v>
      </c>
      <c r="J119" s="470">
        <f t="shared" si="35"/>
        <v>10000</v>
      </c>
      <c r="K119" s="470">
        <f t="shared" si="36"/>
        <v>10000</v>
      </c>
      <c r="L119" s="470">
        <f t="shared" si="37"/>
        <v>10000</v>
      </c>
      <c r="M119" s="470">
        <f t="shared" si="38"/>
        <v>10000</v>
      </c>
      <c r="N119" s="470">
        <f t="shared" si="39"/>
        <v>10000</v>
      </c>
      <c r="O119" s="469" t="b">
        <f t="shared" si="40"/>
        <v>0</v>
      </c>
      <c r="P119" s="467">
        <f t="shared" si="41"/>
        <v>2</v>
      </c>
      <c r="Q119" s="467">
        <f t="shared" si="42"/>
        <v>8</v>
      </c>
      <c r="R119" s="472">
        <f t="shared" si="43"/>
        <v>52.839011776105224</v>
      </c>
      <c r="S119" s="475">
        <f t="shared" si="44"/>
        <v>28.27157968111662</v>
      </c>
      <c r="T119" s="480">
        <f t="shared" si="45"/>
        <v>58.980869799852378</v>
      </c>
      <c r="U119" s="471">
        <f t="shared" si="46"/>
        <v>60.014695839881895</v>
      </c>
      <c r="V119" s="473" t="b">
        <f t="shared" si="49"/>
        <v>0</v>
      </c>
      <c r="W119" s="559">
        <f t="shared" si="47"/>
        <v>52.839011776105224</v>
      </c>
      <c r="X119" s="471">
        <f t="shared" si="50"/>
        <v>12</v>
      </c>
      <c r="Y119" s="471">
        <f t="shared" si="51"/>
        <v>15.714285714285717</v>
      </c>
      <c r="Z119" s="471">
        <f t="shared" si="52"/>
        <v>52.72727272727272</v>
      </c>
      <c r="AA119" s="471">
        <f t="shared" si="53"/>
        <v>38.809571687110392</v>
      </c>
      <c r="AB119" s="560">
        <f t="shared" si="54"/>
        <v>15.158252681140466</v>
      </c>
      <c r="AC119" s="494">
        <f t="shared" si="55"/>
        <v>41.384906681092772</v>
      </c>
      <c r="AD119" s="473">
        <f t="shared" si="56"/>
        <v>19.7</v>
      </c>
      <c r="AE119" s="473">
        <f t="shared" si="57"/>
        <v>39.5</v>
      </c>
      <c r="AF119" s="473">
        <f t="shared" si="58"/>
        <v>43.1</v>
      </c>
      <c r="AG119" s="473">
        <f t="shared" si="59"/>
        <v>63.1</v>
      </c>
      <c r="AH119" s="473">
        <f t="shared" si="60"/>
        <v>57.8</v>
      </c>
      <c r="AI119" s="468">
        <f t="shared" si="61"/>
        <v>70.5</v>
      </c>
      <c r="AJ119" s="473">
        <f>IF(VLOOKUP(TRUE,$V$2:$AY$206,COUNTA($V$1:AR$1),FALSE)="",AR119,IF(AR119="","",(AR119/VLOOKUP(TRUE,$V$2:$AY$206,COUNTA($V$1:AR$1),FALSE))*100))</f>
        <v>61.986821889877319</v>
      </c>
      <c r="AK119" s="473">
        <f>IF(VLOOKUP(TRUE,$V$2:$AY$206,COUNTA($V$1:AS$1),FALSE)="",AS119,IF(AS119="","",(AS119/VLOOKUP(TRUE,$V$2:$AY$206,COUNTA($V$1:AS$1),FALSE))*100))</f>
        <v>25.574344396591187</v>
      </c>
      <c r="AL119" s="473">
        <f>IF(VLOOKUP(TRUE,$V$2:$AY$206,COUNTA($V$1:AT$1),FALSE)="",AT119,IF(AT119="","",(AT119/VLOOKUP(TRUE,$V$2:$AY$206,COUNTA($V$1:AT$1),FALSE))*100))</f>
        <v>40</v>
      </c>
      <c r="AM119" s="473">
        <f>IF(VLOOKUP(TRUE,$V$2:$AY$206,COUNTA($V$1:AU$1),FALSE)="",AU119,IF(AU119="","",(AU119/VLOOKUP(TRUE,$V$2:$AY$206,COUNTA($V$1:AU$1),FALSE))*100))</f>
        <v>78.180116415023804</v>
      </c>
      <c r="AN119" s="473">
        <f>IF(VLOOKUP(TRUE,$V$2:$AY$206,COUNTA($V$1:AV$1),FALSE)="",AV119,IF(AV119="","",(AV119/VLOOKUP(TRUE,$V$2:$AY$206,COUNTA($V$1:AV$1),FALSE))*100))</f>
        <v>42.586958408355713</v>
      </c>
      <c r="AO119" s="473">
        <f>IF(VLOOKUP(TRUE,$V$2:$AY$206,COUNTA($V$1:AW$1),FALSE)="",AW119,IF(AW119="","",(AW119/VLOOKUP(TRUE,$V$2:$AY$206,COUNTA($V$1:AW$1),FALSE))*100))</f>
        <v>97.98739751180014</v>
      </c>
      <c r="AP119" s="473">
        <f>IF(VLOOKUP(TRUE,$V$2:$AY$206,COUNTA($V$1:AX$1),FALSE)="",AX119,IF(AX119="","",(AX119/VLOOKUP(TRUE,$V$2:$AY$206,COUNTA($V$1:AX$1),FALSE))*100))</f>
        <v>59.34605598449707</v>
      </c>
      <c r="AQ119" s="473">
        <f>IF(VLOOKUP(TRUE,$V$2:$AY$206,COUNTA($V$1:AY$1),FALSE)="",AY119,IF(AY119="","",(AY119/VLOOKUP(TRUE,$V$2:$AY$206,COUNTA($V$1:AY$1),FALSE))*100))</f>
        <v>66.185263792673751</v>
      </c>
      <c r="AR119" s="475">
        <f>IF(BS119="","",BS119*VLOOKUP("UQ",IndexCalc[],3,FALSE))</f>
        <v>61.986821889877319</v>
      </c>
      <c r="AS119" s="471">
        <f>IF(BT119="","",BT119*VLOOKUP("Fneg",IndexCalc[],3,FALSE))</f>
        <v>25.574344396591187</v>
      </c>
      <c r="AT119" s="471">
        <f>IF(BU119="","",BU119*VLOOKUP("ABS",IndexCalc[],3,FALSE))</f>
        <v>40</v>
      </c>
      <c r="AU119" s="471">
        <f>IF(BV119="","",BV119*VLOOKUP("Cnrs",IndexCalc[],3,FALSE))</f>
        <v>78.180116415023804</v>
      </c>
      <c r="AV119" s="471">
        <f>IF(BO119="","",BO119*VLOOKUP("HEC",IndexCalc[],3,FALSE))</f>
        <v>42.586958408355713</v>
      </c>
      <c r="AW119" s="471">
        <f>IF(BP119="","",BP119*VLOOKUP("Aeres",IndexCalc[],3,FALSE))</f>
        <v>97.98739751180014</v>
      </c>
      <c r="AX119" s="471">
        <f>IF(BQ119="","",BQ119*VLOOKUP("Abdc",IndexCalc[],3,FALSE))</f>
        <v>59.34605598449707</v>
      </c>
      <c r="AY119" s="480">
        <f>IF(BR119="","",BR119*VLOOKUP("Vhb",IndexCalc[],3,FALSE))</f>
        <v>66.185263792673751</v>
      </c>
      <c r="AZ119" s="481">
        <v>3.0000000000000001E-3</v>
      </c>
      <c r="BA119" s="473">
        <v>1.1000000000000001</v>
      </c>
      <c r="BB119" s="466">
        <v>29</v>
      </c>
      <c r="BC119" s="481">
        <v>1.93</v>
      </c>
      <c r="BD119" s="481">
        <v>1.159</v>
      </c>
      <c r="BE119" s="482">
        <v>1.53</v>
      </c>
      <c r="BF119" s="466"/>
      <c r="BG119" s="466"/>
      <c r="BH119" s="466"/>
      <c r="BI119" s="466"/>
      <c r="BJ119" s="466"/>
      <c r="BK119" s="483"/>
      <c r="BL119" s="466"/>
      <c r="BM119" s="466"/>
      <c r="BN119" s="466"/>
      <c r="BO119" s="537">
        <v>1.7034783363342285</v>
      </c>
      <c r="BP119" s="488">
        <v>2.9396219253540039</v>
      </c>
      <c r="BQ119" s="488">
        <v>2.3738422393798828</v>
      </c>
      <c r="BR119" s="488">
        <v>3.9711158275604248</v>
      </c>
      <c r="BS119" s="488">
        <v>2.4794728755950928</v>
      </c>
      <c r="BT119" s="488">
        <v>1.0229737758636475</v>
      </c>
      <c r="BU119" s="488">
        <v>2</v>
      </c>
      <c r="BV119" s="540">
        <v>3.1272046566009521</v>
      </c>
    </row>
    <row r="120" spans="1:74" x14ac:dyDescent="0.25">
      <c r="A120" s="554" t="s">
        <v>1354</v>
      </c>
      <c r="B120" s="529"/>
      <c r="C120" s="497" t="s">
        <v>1249</v>
      </c>
      <c r="D120" s="529" t="s">
        <v>363</v>
      </c>
      <c r="E120" s="466">
        <f t="shared" si="48"/>
        <v>119</v>
      </c>
      <c r="F120" s="467">
        <f t="shared" si="31"/>
        <v>10</v>
      </c>
      <c r="G120" s="480">
        <f t="shared" si="32"/>
        <v>29.000557110750506</v>
      </c>
      <c r="H120" s="469" t="b">
        <f t="shared" si="33"/>
        <v>0</v>
      </c>
      <c r="I120" s="470">
        <f t="shared" si="34"/>
        <v>10000</v>
      </c>
      <c r="J120" s="470">
        <f t="shared" si="35"/>
        <v>10000</v>
      </c>
      <c r="K120" s="470">
        <f t="shared" si="36"/>
        <v>10000</v>
      </c>
      <c r="L120" s="470">
        <f t="shared" si="37"/>
        <v>10000</v>
      </c>
      <c r="M120" s="470">
        <f t="shared" si="38"/>
        <v>10000</v>
      </c>
      <c r="N120" s="470">
        <f t="shared" si="39"/>
        <v>10000</v>
      </c>
      <c r="O120" s="469" t="b">
        <f t="shared" si="40"/>
        <v>0</v>
      </c>
      <c r="P120" s="467">
        <f t="shared" si="41"/>
        <v>2</v>
      </c>
      <c r="Q120" s="467">
        <f t="shared" si="42"/>
        <v>8</v>
      </c>
      <c r="R120" s="472">
        <f t="shared" si="43"/>
        <v>52.798956022245399</v>
      </c>
      <c r="S120" s="475">
        <f t="shared" si="44"/>
        <v>14.572141794277776</v>
      </c>
      <c r="T120" s="480">
        <f t="shared" si="45"/>
        <v>62.355659579237305</v>
      </c>
      <c r="U120" s="471">
        <f t="shared" si="46"/>
        <v>55.614527663389843</v>
      </c>
      <c r="V120" s="471" t="b">
        <f t="shared" si="49"/>
        <v>0</v>
      </c>
      <c r="W120" s="555">
        <f t="shared" si="47"/>
        <v>52.798956022245399</v>
      </c>
      <c r="X120" s="466" t="str">
        <f t="shared" si="50"/>
        <v/>
      </c>
      <c r="Y120" s="466" t="str">
        <f t="shared" si="51"/>
        <v/>
      </c>
      <c r="Z120" s="466" t="str">
        <f t="shared" si="52"/>
        <v/>
      </c>
      <c r="AA120" s="466" t="str">
        <f t="shared" si="53"/>
        <v/>
      </c>
      <c r="AB120" s="556">
        <f t="shared" si="54"/>
        <v>7.964948992937483</v>
      </c>
      <c r="AC120" s="500">
        <f t="shared" si="55"/>
        <v>21.179334595618069</v>
      </c>
      <c r="AD120" s="466" t="str">
        <f t="shared" si="56"/>
        <v/>
      </c>
      <c r="AE120" s="466" t="str">
        <f t="shared" si="57"/>
        <v/>
      </c>
      <c r="AF120" s="466" t="str">
        <f t="shared" si="58"/>
        <v/>
      </c>
      <c r="AG120" s="466" t="str">
        <f t="shared" si="59"/>
        <v/>
      </c>
      <c r="AH120" s="466">
        <f t="shared" si="60"/>
        <v>33.300000000000004</v>
      </c>
      <c r="AI120" s="484">
        <f t="shared" si="61"/>
        <v>24</v>
      </c>
      <c r="AJ120" s="466">
        <f>IF(VLOOKUP(TRUE,$V$2:$AY$206,COUNTA($V$1:AR$1),FALSE)="",AR120,IF(AR120="","",(AR120/VLOOKUP(TRUE,$V$2:$AY$206,COUNTA($V$1:AR$1),FALSE))*100))</f>
        <v>68.001604080200195</v>
      </c>
      <c r="AK120" s="466">
        <f>IF(VLOOKUP(TRUE,$V$2:$AY$206,COUNTA($V$1:AS$1),FALSE)="",AS120,IF(AS120="","",(AS120/VLOOKUP(TRUE,$V$2:$AY$206,COUNTA($V$1:AS$1),FALSE))*100))</f>
        <v>25.000289082527161</v>
      </c>
      <c r="AL120" s="466">
        <f>IF(VLOOKUP(TRUE,$V$2:$AY$206,COUNTA($V$1:AT$1),FALSE)="",AT120,IF(AT120="","",(AT120/VLOOKUP(TRUE,$V$2:$AY$206,COUNTA($V$1:AT$1),FALSE))*100))</f>
        <v>40</v>
      </c>
      <c r="AM120" s="466">
        <f>IF(VLOOKUP(TRUE,$V$2:$AY$206,COUNTA($V$1:AU$1),FALSE)="",AU120,IF(AU120="","",(AU120/VLOOKUP(TRUE,$V$2:$AY$206,COUNTA($V$1:AU$1),FALSE))*100))</f>
        <v>75</v>
      </c>
      <c r="AN120" s="466">
        <f>IF(VLOOKUP(TRUE,$V$2:$AY$206,COUNTA($V$1:AV$1),FALSE)="",AV120,IF(AV120="","",(AV120/VLOOKUP(TRUE,$V$2:$AY$206,COUNTA($V$1:AV$1),FALSE))*100))</f>
        <v>50</v>
      </c>
      <c r="AO120" s="466">
        <f>IF(VLOOKUP(TRUE,$V$2:$AY$206,COUNTA($V$1:AW$1),FALSE)="",AW120,IF(AW120="","",(AW120/VLOOKUP(TRUE,$V$2:$AY$206,COUNTA($V$1:AW$1),FALSE))*100))</f>
        <v>100</v>
      </c>
      <c r="AP120" s="466">
        <f>IF(VLOOKUP(TRUE,$V$2:$AY$206,COUNTA($V$1:AX$1),FALSE)="",AX120,IF(AX120="","",(AX120/VLOOKUP(TRUE,$V$2:$AY$206,COUNTA($V$1:AX$1),FALSE))*100))</f>
        <v>75</v>
      </c>
      <c r="AQ120" s="466">
        <f>IF(VLOOKUP(TRUE,$V$2:$AY$206,COUNTA($V$1:AY$1),FALSE)="",AY120,IF(AY120="","",(AY120/VLOOKUP(TRUE,$V$2:$AY$206,COUNTA($V$1:AY$1),FALSE))*100))</f>
        <v>65.843383471171066</v>
      </c>
      <c r="AR120" s="475">
        <f>IF(BS120="","",BS120*VLOOKUP("UQ",IndexCalc[],3,FALSE))</f>
        <v>68.001604080200195</v>
      </c>
      <c r="AS120" s="471">
        <f>IF(BT120="","",BT120*VLOOKUP("Fneg",IndexCalc[],3,FALSE))</f>
        <v>25.000289082527161</v>
      </c>
      <c r="AT120" s="471">
        <f>IF(BU120="","",BU120*VLOOKUP("ABS",IndexCalc[],3,FALSE))</f>
        <v>40</v>
      </c>
      <c r="AU120" s="471">
        <f>IF(BV120="","",BV120*VLOOKUP("Cnrs",IndexCalc[],3,FALSE))</f>
        <v>75</v>
      </c>
      <c r="AV120" s="471">
        <f>IF(BO120="","",BO120*VLOOKUP("HEC",IndexCalc[],3,FALSE))</f>
        <v>50</v>
      </c>
      <c r="AW120" s="471">
        <f>IF(BP120="","",BP120*VLOOKUP("Aeres",IndexCalc[],3,FALSE))</f>
        <v>100</v>
      </c>
      <c r="AX120" s="471">
        <f>IF(BQ120="","",BQ120*VLOOKUP("Abdc",IndexCalc[],3,FALSE))</f>
        <v>75</v>
      </c>
      <c r="AY120" s="480">
        <f>IF(BR120="","",BR120*VLOOKUP("Vhb",IndexCalc[],3,FALSE))</f>
        <v>65.843383471171066</v>
      </c>
      <c r="AZ120" s="466"/>
      <c r="BA120" s="466"/>
      <c r="BB120" s="466"/>
      <c r="BC120" s="466"/>
      <c r="BD120" s="466">
        <v>0.60899999999999999</v>
      </c>
      <c r="BE120" s="484">
        <v>0.78300000000000003</v>
      </c>
      <c r="BF120" s="466" t="s">
        <v>133</v>
      </c>
      <c r="BG120" s="466" t="s">
        <v>127</v>
      </c>
      <c r="BH120" s="466" t="s">
        <v>127</v>
      </c>
      <c r="BI120" s="466"/>
      <c r="BJ120" s="466"/>
      <c r="BK120" s="483"/>
      <c r="BL120" s="466"/>
      <c r="BM120" s="466">
        <v>2</v>
      </c>
      <c r="BN120" s="466">
        <v>2</v>
      </c>
      <c r="BO120" s="485">
        <v>2</v>
      </c>
      <c r="BP120" s="486">
        <v>3</v>
      </c>
      <c r="BQ120" s="487">
        <v>3</v>
      </c>
      <c r="BR120" s="488">
        <v>3.9506030082702637</v>
      </c>
      <c r="BS120" s="488">
        <v>2.7200641632080078</v>
      </c>
      <c r="BT120" s="486">
        <v>1.0000115633010864</v>
      </c>
      <c r="BU120" s="488">
        <v>2</v>
      </c>
      <c r="BV120" s="489">
        <v>3</v>
      </c>
    </row>
    <row r="121" spans="1:74" x14ac:dyDescent="0.25">
      <c r="A121" s="558" t="s">
        <v>73</v>
      </c>
      <c r="B121" s="529" t="s">
        <v>295</v>
      </c>
      <c r="C121" s="501" t="s">
        <v>184</v>
      </c>
      <c r="D121" s="529" t="s">
        <v>363</v>
      </c>
      <c r="E121" s="466">
        <f t="shared" si="48"/>
        <v>120</v>
      </c>
      <c r="F121" s="467">
        <f t="shared" si="31"/>
        <v>10</v>
      </c>
      <c r="G121" s="468">
        <f t="shared" si="32"/>
        <v>29.047773700513247</v>
      </c>
      <c r="H121" s="469" t="b">
        <f t="shared" si="33"/>
        <v>0</v>
      </c>
      <c r="I121" s="470">
        <f t="shared" si="34"/>
        <v>10000</v>
      </c>
      <c r="J121" s="470">
        <f t="shared" si="35"/>
        <v>10000</v>
      </c>
      <c r="K121" s="470">
        <f t="shared" si="36"/>
        <v>10000</v>
      </c>
      <c r="L121" s="470">
        <f t="shared" si="37"/>
        <v>10000</v>
      </c>
      <c r="M121" s="470">
        <f t="shared" si="38"/>
        <v>10000</v>
      </c>
      <c r="N121" s="470">
        <f t="shared" si="39"/>
        <v>10000</v>
      </c>
      <c r="O121" s="469" t="b">
        <f t="shared" si="40"/>
        <v>0</v>
      </c>
      <c r="P121" s="467">
        <f t="shared" si="41"/>
        <v>2</v>
      </c>
      <c r="Q121" s="467">
        <f t="shared" si="42"/>
        <v>8</v>
      </c>
      <c r="R121" s="472">
        <f t="shared" si="43"/>
        <v>52.744921938699939</v>
      </c>
      <c r="S121" s="475">
        <f t="shared" si="44"/>
        <v>14.394687394909347</v>
      </c>
      <c r="T121" s="480">
        <f t="shared" si="45"/>
        <v>62.33248057464759</v>
      </c>
      <c r="U121" s="471">
        <f t="shared" si="46"/>
        <v>55.345984459718068</v>
      </c>
      <c r="V121" s="473" t="b">
        <f t="shared" si="49"/>
        <v>0</v>
      </c>
      <c r="W121" s="559">
        <f t="shared" si="47"/>
        <v>52.744921938699939</v>
      </c>
      <c r="X121" s="471">
        <f t="shared" si="50"/>
        <v>8</v>
      </c>
      <c r="Y121" s="471">
        <f t="shared" si="51"/>
        <v>7.1428571428571423</v>
      </c>
      <c r="Z121" s="471">
        <f t="shared" si="52"/>
        <v>32.727272727272727</v>
      </c>
      <c r="AA121" s="471">
        <f t="shared" si="53"/>
        <v>16.529257993163078</v>
      </c>
      <c r="AB121" s="560">
        <f t="shared" si="54"/>
        <v>7.6641381114308125</v>
      </c>
      <c r="AC121" s="494">
        <f t="shared" si="55"/>
        <v>21.125236678387882</v>
      </c>
      <c r="AD121" s="473">
        <f t="shared" si="56"/>
        <v>14.499999999999998</v>
      </c>
      <c r="AE121" s="473">
        <f t="shared" si="57"/>
        <v>12.5</v>
      </c>
      <c r="AF121" s="473">
        <f t="shared" si="58"/>
        <v>10.5</v>
      </c>
      <c r="AG121" s="473">
        <f t="shared" si="59"/>
        <v>13.600000000000001</v>
      </c>
      <c r="AH121" s="473">
        <f t="shared" si="60"/>
        <v>31.8</v>
      </c>
      <c r="AI121" s="468">
        <f t="shared" si="61"/>
        <v>23</v>
      </c>
      <c r="AJ121" s="473">
        <f>IF(VLOOKUP(TRUE,$V$2:$AY$206,COUNTA($V$1:AR$1),FALSE)="",AR121,IF(AR121="","",(AR121/VLOOKUP(TRUE,$V$2:$AY$206,COUNTA($V$1:AR$1),FALSE))*100))</f>
        <v>67.76546835899353</v>
      </c>
      <c r="AK121" s="473">
        <f>IF(VLOOKUP(TRUE,$V$2:$AY$206,COUNTA($V$1:AS$1),FALSE)="",AS121,IF(AS121="","",(AS121/VLOOKUP(TRUE,$V$2:$AY$206,COUNTA($V$1:AS$1),FALSE))*100))</f>
        <v>25.00019371509552</v>
      </c>
      <c r="AL121" s="473">
        <f>IF(VLOOKUP(TRUE,$V$2:$AY$206,COUNTA($V$1:AT$1),FALSE)="",AT121,IF(AT121="","",(AT121/VLOOKUP(TRUE,$V$2:$AY$206,COUNTA($V$1:AT$1),FALSE))*100))</f>
        <v>40</v>
      </c>
      <c r="AM121" s="473">
        <f>IF(VLOOKUP(TRUE,$V$2:$AY$206,COUNTA($V$1:AU$1),FALSE)="",AU121,IF(AU121="","",(AU121/VLOOKUP(TRUE,$V$2:$AY$206,COUNTA($V$1:AU$1),FALSE))*100))</f>
        <v>75</v>
      </c>
      <c r="AN121" s="473">
        <f>IF(VLOOKUP(TRUE,$V$2:$AY$206,COUNTA($V$1:AV$1),FALSE)="",AV121,IF(AV121="","",(AV121/VLOOKUP(TRUE,$V$2:$AY$206,COUNTA($V$1:AV$1),FALSE))*100))</f>
        <v>50</v>
      </c>
      <c r="AO121" s="473">
        <f>IF(VLOOKUP(TRUE,$V$2:$AY$206,COUNTA($V$1:AW$1),FALSE)="",AW121,IF(AW121="","",(AW121/VLOOKUP(TRUE,$V$2:$AY$206,COUNTA($V$1:AW$1),FALSE))*100))</f>
        <v>100</v>
      </c>
      <c r="AP121" s="473">
        <f>IF(VLOOKUP(TRUE,$V$2:$AY$206,COUNTA($V$1:AX$1),FALSE)="",AX121,IF(AX121="","",(AX121/VLOOKUP(TRUE,$V$2:$AY$206,COUNTA($V$1:AX$1),FALSE))*100))</f>
        <v>75</v>
      </c>
      <c r="AQ121" s="473">
        <f>IF(VLOOKUP(TRUE,$V$2:$AY$206,COUNTA($V$1:AY$1),FALSE)="",AY121,IF(AY121="","",(AY121/VLOOKUP(TRUE,$V$2:$AY$206,COUNTA($V$1:AY$1),FALSE))*100))</f>
        <v>65.894182523091644</v>
      </c>
      <c r="AR121" s="475">
        <f>IF(BS121="","",BS121*VLOOKUP("UQ",IndexCalc[],3,FALSE))</f>
        <v>67.76546835899353</v>
      </c>
      <c r="AS121" s="471">
        <f>IF(BT121="","",BT121*VLOOKUP("Fneg",IndexCalc[],3,FALSE))</f>
        <v>25.00019371509552</v>
      </c>
      <c r="AT121" s="471">
        <f>IF(BU121="","",BU121*VLOOKUP("ABS",IndexCalc[],3,FALSE))</f>
        <v>40</v>
      </c>
      <c r="AU121" s="471">
        <f>IF(BV121="","",BV121*VLOOKUP("Cnrs",IndexCalc[],3,FALSE))</f>
        <v>75</v>
      </c>
      <c r="AV121" s="471">
        <f>IF(BO121="","",BO121*VLOOKUP("HEC",IndexCalc[],3,FALSE))</f>
        <v>50</v>
      </c>
      <c r="AW121" s="471">
        <f>IF(BP121="","",BP121*VLOOKUP("Aeres",IndexCalc[],3,FALSE))</f>
        <v>100</v>
      </c>
      <c r="AX121" s="471">
        <f>IF(BQ121="","",BQ121*VLOOKUP("Abdc",IndexCalc[],3,FALSE))</f>
        <v>75</v>
      </c>
      <c r="AY121" s="480">
        <f>IF(BR121="","",BR121*VLOOKUP("Vhb",IndexCalc[],3,FALSE))</f>
        <v>65.894182523091644</v>
      </c>
      <c r="AZ121" s="481">
        <v>2E-3</v>
      </c>
      <c r="BA121" s="473">
        <v>0.5</v>
      </c>
      <c r="BB121" s="466">
        <v>18</v>
      </c>
      <c r="BC121" s="481">
        <v>0.82199999999999995</v>
      </c>
      <c r="BD121" s="481">
        <v>0.58599999999999997</v>
      </c>
      <c r="BE121" s="482">
        <v>0.78100000000000003</v>
      </c>
      <c r="BF121" s="466" t="s">
        <v>133</v>
      </c>
      <c r="BG121" s="466" t="s">
        <v>127</v>
      </c>
      <c r="BH121" s="466" t="s">
        <v>127</v>
      </c>
      <c r="BI121" s="466"/>
      <c r="BJ121" s="466"/>
      <c r="BK121" s="483"/>
      <c r="BL121" s="466"/>
      <c r="BM121" s="466">
        <v>2</v>
      </c>
      <c r="BN121" s="466">
        <v>2</v>
      </c>
      <c r="BO121" s="485">
        <v>2</v>
      </c>
      <c r="BP121" s="486">
        <v>3</v>
      </c>
      <c r="BQ121" s="487">
        <v>3</v>
      </c>
      <c r="BR121" s="488">
        <v>3.953650951385498</v>
      </c>
      <c r="BS121" s="488">
        <v>2.7106187343597412</v>
      </c>
      <c r="BT121" s="486">
        <v>1.0000077486038208</v>
      </c>
      <c r="BU121" s="488">
        <v>2</v>
      </c>
      <c r="BV121" s="489">
        <v>3</v>
      </c>
    </row>
    <row r="122" spans="1:74" x14ac:dyDescent="0.25">
      <c r="A122" s="558" t="s">
        <v>112</v>
      </c>
      <c r="B122" s="529" t="s">
        <v>338</v>
      </c>
      <c r="C122" s="541" t="s">
        <v>225</v>
      </c>
      <c r="D122" s="529" t="s">
        <v>363</v>
      </c>
      <c r="E122" s="466">
        <f t="shared" si="48"/>
        <v>121</v>
      </c>
      <c r="F122" s="467">
        <f t="shared" si="31"/>
        <v>10</v>
      </c>
      <c r="G122" s="468">
        <f t="shared" si="32"/>
        <v>28.264887404773582</v>
      </c>
      <c r="H122" s="469" t="b">
        <f t="shared" si="33"/>
        <v>0</v>
      </c>
      <c r="I122" s="470">
        <f t="shared" si="34"/>
        <v>10000</v>
      </c>
      <c r="J122" s="470">
        <f t="shared" si="35"/>
        <v>10000</v>
      </c>
      <c r="K122" s="470">
        <f t="shared" si="36"/>
        <v>10000</v>
      </c>
      <c r="L122" s="470">
        <f t="shared" si="37"/>
        <v>10000</v>
      </c>
      <c r="M122" s="470">
        <f t="shared" si="38"/>
        <v>10000</v>
      </c>
      <c r="N122" s="470">
        <f t="shared" si="39"/>
        <v>10000</v>
      </c>
      <c r="O122" s="469" t="b">
        <f t="shared" si="40"/>
        <v>0</v>
      </c>
      <c r="P122" s="467">
        <f t="shared" si="41"/>
        <v>2</v>
      </c>
      <c r="Q122" s="467">
        <f t="shared" si="42"/>
        <v>8</v>
      </c>
      <c r="R122" s="472">
        <f t="shared" si="43"/>
        <v>52.61995616049677</v>
      </c>
      <c r="S122" s="475">
        <f t="shared" si="44"/>
        <v>17.964997812663995</v>
      </c>
      <c r="T122" s="480">
        <f t="shared" si="45"/>
        <v>61.283695747454964</v>
      </c>
      <c r="U122" s="471">
        <f t="shared" si="46"/>
        <v>56.376956597963968</v>
      </c>
      <c r="V122" s="473" t="b">
        <f t="shared" si="49"/>
        <v>0</v>
      </c>
      <c r="W122" s="559">
        <f t="shared" si="47"/>
        <v>52.61995616049677</v>
      </c>
      <c r="X122" s="471">
        <f t="shared" si="50"/>
        <v>4</v>
      </c>
      <c r="Y122" s="471">
        <f t="shared" si="51"/>
        <v>5.7142857142857144</v>
      </c>
      <c r="Z122" s="471">
        <f t="shared" si="52"/>
        <v>30.909090909090907</v>
      </c>
      <c r="AA122" s="471">
        <f t="shared" si="53"/>
        <v>15.141765533882969</v>
      </c>
      <c r="AB122" s="560">
        <f t="shared" si="54"/>
        <v>6.8794140727177613</v>
      </c>
      <c r="AC122" s="494">
        <f t="shared" si="55"/>
        <v>29.050581552610229</v>
      </c>
      <c r="AD122" s="473">
        <f t="shared" si="56"/>
        <v>7.1999999999999993</v>
      </c>
      <c r="AE122" s="473">
        <f t="shared" si="57"/>
        <v>8.3000000000000007</v>
      </c>
      <c r="AF122" s="473">
        <f t="shared" si="58"/>
        <v>5.2</v>
      </c>
      <c r="AG122" s="473">
        <f t="shared" si="59"/>
        <v>10.5</v>
      </c>
      <c r="AH122" s="473">
        <f t="shared" si="60"/>
        <v>28.9</v>
      </c>
      <c r="AI122" s="468">
        <f t="shared" si="61"/>
        <v>44.6</v>
      </c>
      <c r="AJ122" s="473">
        <f>IF(VLOOKUP(TRUE,$V$2:$AY$206,COUNTA($V$1:AR$1),FALSE)="",AR122,IF(AR122="","",(AR122/VLOOKUP(TRUE,$V$2:$AY$206,COUNTA($V$1:AR$1),FALSE))*100))</f>
        <v>63.311886787414551</v>
      </c>
      <c r="AK122" s="473">
        <f>IF(VLOOKUP(TRUE,$V$2:$AY$206,COUNTA($V$1:AS$1),FALSE)="",AS122,IF(AS122="","",(AS122/VLOOKUP(TRUE,$V$2:$AY$206,COUNTA($V$1:AS$1),FALSE))*100))</f>
        <v>25.00004768371582</v>
      </c>
      <c r="AL122" s="473">
        <f>IF(VLOOKUP(TRUE,$V$2:$AY$206,COUNTA($V$1:AT$1),FALSE)="",AT122,IF(AT122="","",(AT122/VLOOKUP(TRUE,$V$2:$AY$206,COUNTA($V$1:AT$1),FALSE))*100))</f>
        <v>40</v>
      </c>
      <c r="AM122" s="473">
        <f>IF(VLOOKUP(TRUE,$V$2:$AY$206,COUNTA($V$1:AU$1),FALSE)="",AU122,IF(AU122="","",(AU122/VLOOKUP(TRUE,$V$2:$AY$206,COUNTA($V$1:AU$1),FALSE))*100))</f>
        <v>75</v>
      </c>
      <c r="AN122" s="473">
        <f>IF(VLOOKUP(TRUE,$V$2:$AY$206,COUNTA($V$1:AV$1),FALSE)="",AV122,IF(AV122="","",(AV122/VLOOKUP(TRUE,$V$2:$AY$206,COUNTA($V$1:AV$1),FALSE))*100))</f>
        <v>45.097249746322632</v>
      </c>
      <c r="AO122" s="473">
        <f>IF(VLOOKUP(TRUE,$V$2:$AY$206,COUNTA($V$1:AW$1),FALSE)="",AW122,IF(AW122="","",(AW122/VLOOKUP(TRUE,$V$2:$AY$206,COUNTA($V$1:AW$1),FALSE))*100))</f>
        <v>100</v>
      </c>
      <c r="AP122" s="473">
        <f>IF(VLOOKUP(TRUE,$V$2:$AY$206,COUNTA($V$1:AX$1),FALSE)="",AX122,IF(AX122="","",(AX122/VLOOKUP(TRUE,$V$2:$AY$206,COUNTA($V$1:AX$1),FALSE))*100))</f>
        <v>75</v>
      </c>
      <c r="AQ122" s="473">
        <f>IF(VLOOKUP(TRUE,$V$2:$AY$206,COUNTA($V$1:AY$1),FALSE)="",AY122,IF(AY122="","",(AY122/VLOOKUP(TRUE,$V$2:$AY$206,COUNTA($V$1:AY$1),FALSE))*100))</f>
        <v>66.860381762186691</v>
      </c>
      <c r="AR122" s="475">
        <f>IF(BS122="","",BS122*VLOOKUP("UQ",IndexCalc[],3,FALSE))</f>
        <v>63.311886787414551</v>
      </c>
      <c r="AS122" s="471">
        <f>IF(BT122="","",BT122*VLOOKUP("Fneg",IndexCalc[],3,FALSE))</f>
        <v>25.00004768371582</v>
      </c>
      <c r="AT122" s="471">
        <f>IF(BU122="","",BU122*VLOOKUP("ABS",IndexCalc[],3,FALSE))</f>
        <v>40</v>
      </c>
      <c r="AU122" s="471">
        <f>IF(BV122="","",BV122*VLOOKUP("Cnrs",IndexCalc[],3,FALSE))</f>
        <v>75</v>
      </c>
      <c r="AV122" s="471">
        <f>IF(BO122="","",BO122*VLOOKUP("HEC",IndexCalc[],3,FALSE))</f>
        <v>45.097249746322632</v>
      </c>
      <c r="AW122" s="471">
        <f>IF(BP122="","",BP122*VLOOKUP("Aeres",IndexCalc[],3,FALSE))</f>
        <v>100</v>
      </c>
      <c r="AX122" s="471">
        <f>IF(BQ122="","",BQ122*VLOOKUP("Abdc",IndexCalc[],3,FALSE))</f>
        <v>75</v>
      </c>
      <c r="AY122" s="480">
        <f>IF(BR122="","",BR122*VLOOKUP("Vhb",IndexCalc[],3,FALSE))</f>
        <v>66.860381762186691</v>
      </c>
      <c r="AZ122" s="481">
        <v>1E-3</v>
      </c>
      <c r="BA122" s="473">
        <v>0.4</v>
      </c>
      <c r="BB122" s="466">
        <v>17</v>
      </c>
      <c r="BC122" s="481">
        <v>0.753</v>
      </c>
      <c r="BD122" s="481">
        <v>0.52600000000000002</v>
      </c>
      <c r="BE122" s="482">
        <v>1.0740000000000001</v>
      </c>
      <c r="BF122" s="466"/>
      <c r="BG122" s="466" t="s">
        <v>127</v>
      </c>
      <c r="BH122" s="466" t="s">
        <v>127</v>
      </c>
      <c r="BI122" s="466"/>
      <c r="BJ122" s="466" t="s">
        <v>298</v>
      </c>
      <c r="BK122" s="483"/>
      <c r="BL122" s="466"/>
      <c r="BM122" s="466">
        <v>2</v>
      </c>
      <c r="BN122" s="466">
        <v>2</v>
      </c>
      <c r="BO122" s="537">
        <v>1.8038899898529053</v>
      </c>
      <c r="BP122" s="486">
        <v>3</v>
      </c>
      <c r="BQ122" s="487">
        <v>3</v>
      </c>
      <c r="BR122" s="488">
        <v>4.0116229057312012</v>
      </c>
      <c r="BS122" s="488">
        <v>2.532475471496582</v>
      </c>
      <c r="BT122" s="486">
        <v>1.0000019073486328</v>
      </c>
      <c r="BU122" s="488">
        <v>2</v>
      </c>
      <c r="BV122" s="489">
        <v>3</v>
      </c>
    </row>
    <row r="123" spans="1:74" x14ac:dyDescent="0.25">
      <c r="A123" s="558" t="s">
        <v>68</v>
      </c>
      <c r="B123" s="529" t="s">
        <v>290</v>
      </c>
      <c r="C123" s="501" t="s">
        <v>179</v>
      </c>
      <c r="D123" s="529" t="s">
        <v>363</v>
      </c>
      <c r="E123" s="466">
        <f t="shared" si="48"/>
        <v>122</v>
      </c>
      <c r="F123" s="467">
        <f t="shared" si="31"/>
        <v>10</v>
      </c>
      <c r="G123" s="468">
        <f t="shared" si="32"/>
        <v>29.147908628591672</v>
      </c>
      <c r="H123" s="469" t="b">
        <f t="shared" si="33"/>
        <v>0</v>
      </c>
      <c r="I123" s="470">
        <f t="shared" si="34"/>
        <v>10000</v>
      </c>
      <c r="J123" s="470">
        <f t="shared" si="35"/>
        <v>10000</v>
      </c>
      <c r="K123" s="470">
        <f t="shared" si="36"/>
        <v>10000</v>
      </c>
      <c r="L123" s="470">
        <f t="shared" si="37"/>
        <v>10000</v>
      </c>
      <c r="M123" s="470">
        <f t="shared" si="38"/>
        <v>10000</v>
      </c>
      <c r="N123" s="470">
        <f t="shared" si="39"/>
        <v>10000</v>
      </c>
      <c r="O123" s="469" t="b">
        <f t="shared" si="40"/>
        <v>0</v>
      </c>
      <c r="P123" s="467">
        <f t="shared" si="41"/>
        <v>2</v>
      </c>
      <c r="Q123" s="467">
        <f t="shared" si="42"/>
        <v>8</v>
      </c>
      <c r="R123" s="472">
        <f t="shared" si="43"/>
        <v>52.37992556536166</v>
      </c>
      <c r="S123" s="475">
        <f t="shared" si="44"/>
        <v>16.025805753666557</v>
      </c>
      <c r="T123" s="480">
        <f t="shared" si="45"/>
        <v>61.468455518285431</v>
      </c>
      <c r="U123" s="471">
        <f t="shared" si="46"/>
        <v>55.934764414628354</v>
      </c>
      <c r="V123" s="473" t="b">
        <f t="shared" si="49"/>
        <v>0</v>
      </c>
      <c r="W123" s="559">
        <f t="shared" si="47"/>
        <v>52.37992556536166</v>
      </c>
      <c r="X123" s="471">
        <f t="shared" si="50"/>
        <v>16</v>
      </c>
      <c r="Y123" s="471">
        <f t="shared" si="51"/>
        <v>10</v>
      </c>
      <c r="Z123" s="471">
        <f t="shared" si="52"/>
        <v>47.272727272727273</v>
      </c>
      <c r="AA123" s="471">
        <f t="shared" si="53"/>
        <v>17.253167102352705</v>
      </c>
      <c r="AB123" s="560">
        <f t="shared" si="54"/>
        <v>9.1681925189641635</v>
      </c>
      <c r="AC123" s="494">
        <f t="shared" si="55"/>
        <v>22.883418988368948</v>
      </c>
      <c r="AD123" s="473">
        <f t="shared" si="56"/>
        <v>34.300000000000004</v>
      </c>
      <c r="AE123" s="473">
        <f t="shared" si="57"/>
        <v>21.8</v>
      </c>
      <c r="AF123" s="473">
        <f t="shared" si="58"/>
        <v>34.699999999999996</v>
      </c>
      <c r="AG123" s="473">
        <f t="shared" si="59"/>
        <v>15.7</v>
      </c>
      <c r="AH123" s="473">
        <f t="shared" si="60"/>
        <v>39.700000000000003</v>
      </c>
      <c r="AI123" s="468">
        <f t="shared" si="61"/>
        <v>27.900000000000002</v>
      </c>
      <c r="AJ123" s="473">
        <f>IF(VLOOKUP(TRUE,$V$2:$AY$206,COUNTA($V$1:AR$1),FALSE)="",AR123,IF(AR123="","",(AR123/VLOOKUP(TRUE,$V$2:$AY$206,COUNTA($V$1:AR$1),FALSE))*100))</f>
        <v>73.409068584442139</v>
      </c>
      <c r="AK123" s="473">
        <f>IF(VLOOKUP(TRUE,$V$2:$AY$206,COUNTA($V$1:AS$1),FALSE)="",AS123,IF(AS123="","",(AS123/VLOOKUP(TRUE,$V$2:$AY$206,COUNTA($V$1:AS$1),FALSE))*100))</f>
        <v>25.005242228507996</v>
      </c>
      <c r="AL123" s="473">
        <f>IF(VLOOKUP(TRUE,$V$2:$AY$206,COUNTA($V$1:AT$1),FALSE)="",AT123,IF(AT123="","",(AT123/VLOOKUP(TRUE,$V$2:$AY$206,COUNTA($V$1:AT$1),FALSE))*100))</f>
        <v>60</v>
      </c>
      <c r="AM123" s="473">
        <f>IF(VLOOKUP(TRUE,$V$2:$AY$206,COUNTA($V$1:AU$1),FALSE)="",AU123,IF(AU123="","",(AU123/VLOOKUP(TRUE,$V$2:$AY$206,COUNTA($V$1:AU$1),FALSE))*100))</f>
        <v>75</v>
      </c>
      <c r="AN123" s="473">
        <f>IF(VLOOKUP(TRUE,$V$2:$AY$206,COUNTA($V$1:AV$1),FALSE)="",AV123,IF(AV123="","",(AV123/VLOOKUP(TRUE,$V$2:$AY$206,COUNTA($V$1:AV$1),FALSE))*100))</f>
        <v>50</v>
      </c>
      <c r="AO123" s="473">
        <f>IF(VLOOKUP(TRUE,$V$2:$AY$206,COUNTA($V$1:AW$1),FALSE)="",AW123,IF(AW123="","",(AW123/VLOOKUP(TRUE,$V$2:$AY$206,COUNTA($V$1:AW$1),FALSE))*100))</f>
        <v>100</v>
      </c>
      <c r="AP123" s="473">
        <f>IF(VLOOKUP(TRUE,$V$2:$AY$206,COUNTA($V$1:AX$1),FALSE)="",AX123,IF(AX123="","",(AX123/VLOOKUP(TRUE,$V$2:$AY$206,COUNTA($V$1:AX$1),FALSE))*100))</f>
        <v>75</v>
      </c>
      <c r="AQ123" s="473">
        <f>IF(VLOOKUP(TRUE,$V$2:$AY$206,COUNTA($V$1:AY$1),FALSE)="",AY123,IF(AY123="","",(AY123/VLOOKUP(TRUE,$V$2:$AY$206,COUNTA($V$1:AY$1),FALSE))*100))</f>
        <v>33.333333333333336</v>
      </c>
      <c r="AR123" s="475">
        <f>IF(BS123="","",BS123*VLOOKUP("UQ",IndexCalc[],3,FALSE))</f>
        <v>73.409068584442139</v>
      </c>
      <c r="AS123" s="471">
        <f>IF(BT123="","",BT123*VLOOKUP("Fneg",IndexCalc[],3,FALSE))</f>
        <v>25.005242228507996</v>
      </c>
      <c r="AT123" s="471">
        <f>IF(BU123="","",BU123*VLOOKUP("ABS",IndexCalc[],3,FALSE))</f>
        <v>60</v>
      </c>
      <c r="AU123" s="471">
        <f>IF(BV123="","",BV123*VLOOKUP("Cnrs",IndexCalc[],3,FALSE))</f>
        <v>75</v>
      </c>
      <c r="AV123" s="471">
        <f>IF(BO123="","",BO123*VLOOKUP("HEC",IndexCalc[],3,FALSE))</f>
        <v>50</v>
      </c>
      <c r="AW123" s="471">
        <f>IF(BP123="","",BP123*VLOOKUP("Aeres",IndexCalc[],3,FALSE))</f>
        <v>100</v>
      </c>
      <c r="AX123" s="471">
        <f>IF(BQ123="","",BQ123*VLOOKUP("Abdc",IndexCalc[],3,FALSE))</f>
        <v>75</v>
      </c>
      <c r="AY123" s="480">
        <f>IF(BR123="","",BR123*VLOOKUP("Vhb",IndexCalc[],3,FALSE))</f>
        <v>33.333333333333336</v>
      </c>
      <c r="AZ123" s="481">
        <v>4.0000000000000001E-3</v>
      </c>
      <c r="BA123" s="473">
        <v>0.7</v>
      </c>
      <c r="BB123" s="466">
        <v>26</v>
      </c>
      <c r="BC123" s="481">
        <v>0.85799999999999998</v>
      </c>
      <c r="BD123" s="481">
        <v>0.70099999999999996</v>
      </c>
      <c r="BE123" s="482">
        <v>0.84599999999999997</v>
      </c>
      <c r="BF123" s="466" t="s">
        <v>133</v>
      </c>
      <c r="BG123" s="466" t="s">
        <v>127</v>
      </c>
      <c r="BH123" s="466" t="s">
        <v>127</v>
      </c>
      <c r="BI123" s="466" t="s">
        <v>135</v>
      </c>
      <c r="BJ123" s="466"/>
      <c r="BK123" s="483"/>
      <c r="BL123" s="466"/>
      <c r="BM123" s="466">
        <v>3</v>
      </c>
      <c r="BN123" s="466">
        <v>2</v>
      </c>
      <c r="BO123" s="485">
        <v>2</v>
      </c>
      <c r="BP123" s="486">
        <v>3</v>
      </c>
      <c r="BQ123" s="487">
        <v>3</v>
      </c>
      <c r="BR123" s="486">
        <v>2</v>
      </c>
      <c r="BS123" s="488">
        <v>2.9363627433776855</v>
      </c>
      <c r="BT123" s="258">
        <v>1.0002096891403198</v>
      </c>
      <c r="BU123" s="488">
        <v>3</v>
      </c>
      <c r="BV123" s="489">
        <v>3</v>
      </c>
    </row>
    <row r="124" spans="1:74" x14ac:dyDescent="0.25">
      <c r="A124" s="558" t="s">
        <v>101</v>
      </c>
      <c r="B124" s="529" t="s">
        <v>327</v>
      </c>
      <c r="C124" s="538" t="s">
        <v>214</v>
      </c>
      <c r="D124" s="529" t="s">
        <v>363</v>
      </c>
      <c r="E124" s="466">
        <f t="shared" si="48"/>
        <v>123</v>
      </c>
      <c r="F124" s="467">
        <f t="shared" si="31"/>
        <v>10</v>
      </c>
      <c r="G124" s="468">
        <f t="shared" si="32"/>
        <v>29.627682545358354</v>
      </c>
      <c r="H124" s="469" t="b">
        <f t="shared" si="33"/>
        <v>0</v>
      </c>
      <c r="I124" s="470">
        <f t="shared" si="34"/>
        <v>10000</v>
      </c>
      <c r="J124" s="470">
        <f t="shared" si="35"/>
        <v>10000</v>
      </c>
      <c r="K124" s="470">
        <f t="shared" si="36"/>
        <v>10000</v>
      </c>
      <c r="L124" s="470">
        <f t="shared" si="37"/>
        <v>10000</v>
      </c>
      <c r="M124" s="470">
        <f t="shared" si="38"/>
        <v>10000</v>
      </c>
      <c r="N124" s="470">
        <f t="shared" si="39"/>
        <v>10000</v>
      </c>
      <c r="O124" s="469" t="b">
        <f t="shared" si="40"/>
        <v>0</v>
      </c>
      <c r="P124" s="467">
        <f t="shared" si="41"/>
        <v>2</v>
      </c>
      <c r="Q124" s="467">
        <f t="shared" si="42"/>
        <v>8</v>
      </c>
      <c r="R124" s="472">
        <f t="shared" si="43"/>
        <v>52.119654896664542</v>
      </c>
      <c r="S124" s="475">
        <f t="shared" si="44"/>
        <v>13.36072803938351</v>
      </c>
      <c r="T124" s="480">
        <f t="shared" si="45"/>
        <v>61.809386610984802</v>
      </c>
      <c r="U124" s="471">
        <f t="shared" si="46"/>
        <v>53.857509288787845</v>
      </c>
      <c r="V124" s="473" t="b">
        <f t="shared" si="49"/>
        <v>0</v>
      </c>
      <c r="W124" s="559">
        <f t="shared" si="47"/>
        <v>52.119654896664542</v>
      </c>
      <c r="X124" s="471">
        <f t="shared" si="50"/>
        <v>4</v>
      </c>
      <c r="Y124" s="471">
        <f t="shared" si="51"/>
        <v>7.1428571428571423</v>
      </c>
      <c r="Z124" s="471">
        <f t="shared" si="52"/>
        <v>40</v>
      </c>
      <c r="AA124" s="471">
        <f t="shared" si="53"/>
        <v>20.852604061934446</v>
      </c>
      <c r="AB124" s="560">
        <f t="shared" si="54"/>
        <v>6.4347371174470318</v>
      </c>
      <c r="AC124" s="494">
        <f t="shared" si="55"/>
        <v>20.286718961319988</v>
      </c>
      <c r="AD124" s="473">
        <f t="shared" si="56"/>
        <v>7.1999999999999993</v>
      </c>
      <c r="AE124" s="473">
        <f t="shared" si="57"/>
        <v>12.5</v>
      </c>
      <c r="AF124" s="473">
        <f t="shared" si="58"/>
        <v>21</v>
      </c>
      <c r="AG124" s="473">
        <f t="shared" si="59"/>
        <v>18.899999999999999</v>
      </c>
      <c r="AH124" s="473">
        <f t="shared" si="60"/>
        <v>24.5</v>
      </c>
      <c r="AI124" s="468">
        <f t="shared" si="61"/>
        <v>19.600000000000001</v>
      </c>
      <c r="AJ124" s="473">
        <f>IF(VLOOKUP(TRUE,$V$2:$AY$206,COUNTA($V$1:AR$1),FALSE)="",AR124,IF(AR124="","",(AR124/VLOOKUP(TRUE,$V$2:$AY$206,COUNTA($V$1:AR$1),FALSE))*100))</f>
        <v>75</v>
      </c>
      <c r="AK124" s="473">
        <f>IF(VLOOKUP(TRUE,$V$2:$AY$206,COUNTA($V$1:AS$1),FALSE)="",AS124,IF(AS124="","",(AS124/VLOOKUP(TRUE,$V$2:$AY$206,COUNTA($V$1:AS$1),FALSE))*100))</f>
        <v>25.000855326652527</v>
      </c>
      <c r="AL124" s="473">
        <f>IF(VLOOKUP(TRUE,$V$2:$AY$206,COUNTA($V$1:AT$1),FALSE)="",AT124,IF(AT124="","",(AT124/VLOOKUP(TRUE,$V$2:$AY$206,COUNTA($V$1:AT$1),FALSE))*100))</f>
        <v>40</v>
      </c>
      <c r="AM124" s="473">
        <f>IF(VLOOKUP(TRUE,$V$2:$AY$206,COUNTA($V$1:AU$1),FALSE)="",AU124,IF(AU124="","",(AU124/VLOOKUP(TRUE,$V$2:$AY$206,COUNTA($V$1:AU$1),FALSE))*100))</f>
        <v>75</v>
      </c>
      <c r="AN124" s="473">
        <f>IF(VLOOKUP(TRUE,$V$2:$AY$206,COUNTA($V$1:AV$1),FALSE)="",AV124,IF(AV124="","",(AV124/VLOOKUP(TRUE,$V$2:$AY$206,COUNTA($V$1:AV$1),FALSE))*100))</f>
        <v>47.024264931678772</v>
      </c>
      <c r="AO124" s="473">
        <f>IF(VLOOKUP(TRUE,$V$2:$AY$206,COUNTA($V$1:AW$1),FALSE)="",AW124,IF(AW124="","",(AW124/VLOOKUP(TRUE,$V$2:$AY$206,COUNTA($V$1:AW$1),FALSE))*100))</f>
        <v>100</v>
      </c>
      <c r="AP124" s="473">
        <f>IF(VLOOKUP(TRUE,$V$2:$AY$206,COUNTA($V$1:AX$1),FALSE)="",AX124,IF(AX124="","",(AX124/VLOOKUP(TRUE,$V$2:$AY$206,COUNTA($V$1:AX$1),FALSE))*100))</f>
        <v>75</v>
      </c>
      <c r="AQ124" s="473">
        <f>IF(VLOOKUP(TRUE,$V$2:$AY$206,COUNTA($V$1:AY$1),FALSE)="",AY124,IF(AY124="","",(AY124/VLOOKUP(TRUE,$V$2:$AY$206,COUNTA($V$1:AY$1),FALSE))*100))</f>
        <v>57.449972629547133</v>
      </c>
      <c r="AR124" s="475">
        <f>IF(BS124="","",BS124*VLOOKUP("UQ",IndexCalc[],3,FALSE))</f>
        <v>75</v>
      </c>
      <c r="AS124" s="471">
        <f>IF(BT124="","",BT124*VLOOKUP("Fneg",IndexCalc[],3,FALSE))</f>
        <v>25.000855326652527</v>
      </c>
      <c r="AT124" s="471">
        <f>IF(BU124="","",BU124*VLOOKUP("ABS",IndexCalc[],3,FALSE))</f>
        <v>40</v>
      </c>
      <c r="AU124" s="471">
        <f>IF(BV124="","",BV124*VLOOKUP("Cnrs",IndexCalc[],3,FALSE))</f>
        <v>75</v>
      </c>
      <c r="AV124" s="471">
        <f>IF(BO124="","",BO124*VLOOKUP("HEC",IndexCalc[],3,FALSE))</f>
        <v>47.024264931678772</v>
      </c>
      <c r="AW124" s="471">
        <f>IF(BP124="","",BP124*VLOOKUP("Aeres",IndexCalc[],3,FALSE))</f>
        <v>100</v>
      </c>
      <c r="AX124" s="471">
        <f>IF(BQ124="","",BQ124*VLOOKUP("Abdc",IndexCalc[],3,FALSE))</f>
        <v>75</v>
      </c>
      <c r="AY124" s="480">
        <f>IF(BR124="","",BR124*VLOOKUP("Vhb",IndexCalc[],3,FALSE))</f>
        <v>57.449972629547126</v>
      </c>
      <c r="AZ124" s="481">
        <v>1E-3</v>
      </c>
      <c r="BA124" s="473">
        <v>0.5</v>
      </c>
      <c r="BB124" s="466">
        <v>22</v>
      </c>
      <c r="BC124" s="481">
        <v>1.0369999999999999</v>
      </c>
      <c r="BD124" s="481">
        <v>0.49199999999999999</v>
      </c>
      <c r="BE124" s="482">
        <v>0.75</v>
      </c>
      <c r="BF124" s="466"/>
      <c r="BG124" s="466" t="s">
        <v>127</v>
      </c>
      <c r="BH124" s="466" t="s">
        <v>127</v>
      </c>
      <c r="BI124" s="466"/>
      <c r="BJ124" s="466" t="s">
        <v>278</v>
      </c>
      <c r="BK124" s="483">
        <v>2</v>
      </c>
      <c r="BL124" s="466"/>
      <c r="BM124" s="466">
        <v>2</v>
      </c>
      <c r="BN124" s="466">
        <v>2</v>
      </c>
      <c r="BO124" s="537">
        <v>1.8809705972671509</v>
      </c>
      <c r="BP124" s="486">
        <v>3</v>
      </c>
      <c r="BQ124" s="487">
        <v>3</v>
      </c>
      <c r="BR124" s="488">
        <v>3.4469983577728271</v>
      </c>
      <c r="BS124" s="486">
        <v>3</v>
      </c>
      <c r="BT124" s="486">
        <v>1.0000342130661011</v>
      </c>
      <c r="BU124" s="488">
        <v>2</v>
      </c>
      <c r="BV124" s="489">
        <v>3</v>
      </c>
    </row>
    <row r="125" spans="1:74" x14ac:dyDescent="0.25">
      <c r="A125" s="554" t="s">
        <v>1309</v>
      </c>
      <c r="B125" s="529" t="s">
        <v>1441</v>
      </c>
      <c r="C125" s="497" t="s">
        <v>1126</v>
      </c>
      <c r="D125" s="529" t="s">
        <v>363</v>
      </c>
      <c r="E125" s="466">
        <f t="shared" si="48"/>
        <v>124</v>
      </c>
      <c r="F125" s="467">
        <f t="shared" si="31"/>
        <v>10</v>
      </c>
      <c r="G125" s="480">
        <f t="shared" si="32"/>
        <v>28.759631288109968</v>
      </c>
      <c r="H125" s="469" t="b">
        <f t="shared" si="33"/>
        <v>0</v>
      </c>
      <c r="I125" s="470">
        <f t="shared" si="34"/>
        <v>10000</v>
      </c>
      <c r="J125" s="470">
        <f t="shared" si="35"/>
        <v>10000</v>
      </c>
      <c r="K125" s="470">
        <f t="shared" si="36"/>
        <v>10000</v>
      </c>
      <c r="L125" s="470">
        <f t="shared" si="37"/>
        <v>10000</v>
      </c>
      <c r="M125" s="470">
        <f t="shared" si="38"/>
        <v>10000</v>
      </c>
      <c r="N125" s="470">
        <f t="shared" si="39"/>
        <v>10000</v>
      </c>
      <c r="O125" s="469" t="b">
        <f t="shared" si="40"/>
        <v>0</v>
      </c>
      <c r="P125" s="467">
        <f t="shared" si="41"/>
        <v>2</v>
      </c>
      <c r="Q125" s="467">
        <f t="shared" si="42"/>
        <v>8</v>
      </c>
      <c r="R125" s="472">
        <f t="shared" si="43"/>
        <v>52.010061926009655</v>
      </c>
      <c r="S125" s="475">
        <f t="shared" si="44"/>
        <v>15.946572752606883</v>
      </c>
      <c r="T125" s="480">
        <f t="shared" si="45"/>
        <v>61.025934219360352</v>
      </c>
      <c r="U125" s="471">
        <f t="shared" si="46"/>
        <v>54.15074737548828</v>
      </c>
      <c r="V125" s="471" t="b">
        <f t="shared" si="49"/>
        <v>0</v>
      </c>
      <c r="W125" s="555">
        <f t="shared" si="47"/>
        <v>52.010061926009655</v>
      </c>
      <c r="X125" s="466" t="str">
        <f t="shared" si="50"/>
        <v/>
      </c>
      <c r="Y125" s="466" t="str">
        <f t="shared" si="51"/>
        <v/>
      </c>
      <c r="Z125" s="466" t="str">
        <f t="shared" si="52"/>
        <v/>
      </c>
      <c r="AA125" s="466" t="str">
        <f t="shared" si="53"/>
        <v/>
      </c>
      <c r="AB125" s="556">
        <f t="shared" si="54"/>
        <v>5.0876275176562906</v>
      </c>
      <c r="AC125" s="500">
        <f t="shared" si="55"/>
        <v>26.805517987557476</v>
      </c>
      <c r="AD125" s="466" t="str">
        <f t="shared" si="56"/>
        <v/>
      </c>
      <c r="AE125" s="466" t="str">
        <f t="shared" si="57"/>
        <v/>
      </c>
      <c r="AF125" s="466" t="str">
        <f t="shared" si="58"/>
        <v/>
      </c>
      <c r="AG125" s="466" t="str">
        <f t="shared" si="59"/>
        <v/>
      </c>
      <c r="AH125" s="466">
        <f t="shared" si="60"/>
        <v>12.7</v>
      </c>
      <c r="AI125" s="484">
        <f t="shared" si="61"/>
        <v>40.6</v>
      </c>
      <c r="AJ125" s="466">
        <f>IF(VLOOKUP(TRUE,$V$2:$AY$206,COUNTA($V$1:AR$1),FALSE)="",AR125,IF(AR125="","",(AR125/VLOOKUP(TRUE,$V$2:$AY$206,COUNTA($V$1:AR$1),FALSE))*100))</f>
        <v>61.771100759506226</v>
      </c>
      <c r="AK125" s="466">
        <f>IF(VLOOKUP(TRUE,$V$2:$AY$206,COUNTA($V$1:AS$1),FALSE)="",AS125,IF(AS125="","",(AS125/VLOOKUP(TRUE,$V$2:$AY$206,COUNTA($V$1:AS$1),FALSE))*100))</f>
        <v>25.000005960464478</v>
      </c>
      <c r="AL125" s="466">
        <f>IF(VLOOKUP(TRUE,$V$2:$AY$206,COUNTA($V$1:AT$1),FALSE)="",AT125,IF(AT125="","",(AT125/VLOOKUP(TRUE,$V$2:$AY$206,COUNTA($V$1:AT$1),FALSE))*100))</f>
        <v>40</v>
      </c>
      <c r="AM125" s="466">
        <f>IF(VLOOKUP(TRUE,$V$2:$AY$206,COUNTA($V$1:AU$1),FALSE)="",AU125,IF(AU125="","",(AU125/VLOOKUP(TRUE,$V$2:$AY$206,COUNTA($V$1:AU$1),FALSE))*100))</f>
        <v>75</v>
      </c>
      <c r="AN125" s="466">
        <f>IF(VLOOKUP(TRUE,$V$2:$AY$206,COUNTA($V$1:AV$1),FALSE)="",AV125,IF(AV125="","",(AV125/VLOOKUP(TRUE,$V$2:$AY$206,COUNTA($V$1:AV$1),FALSE))*100))</f>
        <v>44.529080390930176</v>
      </c>
      <c r="AO125" s="466">
        <f>IF(VLOOKUP(TRUE,$V$2:$AY$206,COUNTA($V$1:AW$1),FALSE)="",AW125,IF(AW125="","",(AW125/VLOOKUP(TRUE,$V$2:$AY$206,COUNTA($V$1:AW$1),FALSE))*100))</f>
        <v>100</v>
      </c>
      <c r="AP125" s="466">
        <f>IF(VLOOKUP(TRUE,$V$2:$AY$206,COUNTA($V$1:AX$1),FALSE)="",AX125,IF(AX125="","",(AX125/VLOOKUP(TRUE,$V$2:$AY$206,COUNTA($V$1:AX$1),FALSE))*100))</f>
        <v>75</v>
      </c>
      <c r="AQ125" s="466">
        <f>IF(VLOOKUP(TRUE,$V$2:$AY$206,COUNTA($V$1:AY$1),FALSE)="",AY125,IF(AY125="","",(AY125/VLOOKUP(TRUE,$V$2:$AY$206,COUNTA($V$1:AY$1),FALSE))*100))</f>
        <v>66.907286643981934</v>
      </c>
      <c r="AR125" s="475">
        <f>IF(BS125="","",BS125*VLOOKUP("UQ",IndexCalc[],3,FALSE))</f>
        <v>61.771100759506226</v>
      </c>
      <c r="AS125" s="471">
        <f>IF(BT125="","",BT125*VLOOKUP("Fneg",IndexCalc[],3,FALSE))</f>
        <v>25.000005960464478</v>
      </c>
      <c r="AT125" s="471">
        <f>IF(BU125="","",BU125*VLOOKUP("ABS",IndexCalc[],3,FALSE))</f>
        <v>40</v>
      </c>
      <c r="AU125" s="471">
        <f>IF(BV125="","",BV125*VLOOKUP("Cnrs",IndexCalc[],3,FALSE))</f>
        <v>75</v>
      </c>
      <c r="AV125" s="471">
        <f>IF(BO125="","",BO125*VLOOKUP("HEC",IndexCalc[],3,FALSE))</f>
        <v>44.529080390930176</v>
      </c>
      <c r="AW125" s="471">
        <f>IF(BP125="","",BP125*VLOOKUP("Aeres",IndexCalc[],3,FALSE))</f>
        <v>100</v>
      </c>
      <c r="AX125" s="471">
        <f>IF(BQ125="","",BQ125*VLOOKUP("Abdc",IndexCalc[],3,FALSE))</f>
        <v>75</v>
      </c>
      <c r="AY125" s="480">
        <f>IF(BR125="","",BR125*VLOOKUP("Vhb",IndexCalc[],3,FALSE))</f>
        <v>66.907286643981934</v>
      </c>
      <c r="AZ125" s="466"/>
      <c r="BA125" s="466"/>
      <c r="BB125" s="466"/>
      <c r="BC125" s="466"/>
      <c r="BD125" s="466">
        <v>0.38900000000000001</v>
      </c>
      <c r="BE125" s="484">
        <v>0.99099999999999999</v>
      </c>
      <c r="BF125" s="466"/>
      <c r="BG125" s="466" t="s">
        <v>127</v>
      </c>
      <c r="BH125" s="466" t="s">
        <v>127</v>
      </c>
      <c r="BI125" s="466"/>
      <c r="BJ125" s="466" t="s">
        <v>298</v>
      </c>
      <c r="BK125" s="483"/>
      <c r="BL125" s="466"/>
      <c r="BM125" s="466">
        <v>2</v>
      </c>
      <c r="BN125" s="466">
        <v>2</v>
      </c>
      <c r="BO125" s="537">
        <v>1.781163215637207</v>
      </c>
      <c r="BP125" s="486">
        <v>3</v>
      </c>
      <c r="BQ125" s="487">
        <v>3</v>
      </c>
      <c r="BR125" s="488">
        <v>4.014437198638916</v>
      </c>
      <c r="BS125" s="488">
        <v>2.470844030380249</v>
      </c>
      <c r="BT125" s="486">
        <v>1.0000002384185791</v>
      </c>
      <c r="BU125" s="488">
        <v>2</v>
      </c>
      <c r="BV125" s="489">
        <v>3</v>
      </c>
    </row>
    <row r="126" spans="1:74" x14ac:dyDescent="0.25">
      <c r="A126" s="558" t="s">
        <v>106</v>
      </c>
      <c r="B126" s="529" t="s">
        <v>332</v>
      </c>
      <c r="C126" s="538" t="s">
        <v>219</v>
      </c>
      <c r="D126" s="529" t="s">
        <v>363</v>
      </c>
      <c r="E126" s="466">
        <f t="shared" si="48"/>
        <v>125</v>
      </c>
      <c r="F126" s="467">
        <f t="shared" si="31"/>
        <v>10</v>
      </c>
      <c r="G126" s="468">
        <f t="shared" si="32"/>
        <v>29.916333884416368</v>
      </c>
      <c r="H126" s="469" t="b">
        <f t="shared" si="33"/>
        <v>0</v>
      </c>
      <c r="I126" s="470">
        <f t="shared" si="34"/>
        <v>10000</v>
      </c>
      <c r="J126" s="470">
        <f t="shared" si="35"/>
        <v>10000</v>
      </c>
      <c r="K126" s="470">
        <f t="shared" si="36"/>
        <v>10000</v>
      </c>
      <c r="L126" s="470">
        <f t="shared" si="37"/>
        <v>10000</v>
      </c>
      <c r="M126" s="470">
        <f t="shared" si="38"/>
        <v>10000</v>
      </c>
      <c r="N126" s="470">
        <f t="shared" si="39"/>
        <v>10000</v>
      </c>
      <c r="O126" s="469" t="b">
        <f t="shared" si="40"/>
        <v>0</v>
      </c>
      <c r="P126" s="467">
        <f t="shared" si="41"/>
        <v>2</v>
      </c>
      <c r="Q126" s="467">
        <f t="shared" si="42"/>
        <v>8</v>
      </c>
      <c r="R126" s="472">
        <f t="shared" si="43"/>
        <v>51.891992787851599</v>
      </c>
      <c r="S126" s="475">
        <f t="shared" si="44"/>
        <v>10.892287693091745</v>
      </c>
      <c r="T126" s="480">
        <f t="shared" si="45"/>
        <v>62.141919061541557</v>
      </c>
      <c r="U126" s="471">
        <f t="shared" si="46"/>
        <v>52.843535249233241</v>
      </c>
      <c r="V126" s="473" t="b">
        <f t="shared" si="49"/>
        <v>0</v>
      </c>
      <c r="W126" s="559">
        <f t="shared" si="47"/>
        <v>51.891992787851599</v>
      </c>
      <c r="X126" s="471">
        <f t="shared" si="50"/>
        <v>8</v>
      </c>
      <c r="Y126" s="471">
        <f t="shared" si="51"/>
        <v>5.7142857142857144</v>
      </c>
      <c r="Z126" s="471">
        <f t="shared" si="52"/>
        <v>27.27272727272727</v>
      </c>
      <c r="AA126" s="471">
        <f t="shared" si="53"/>
        <v>9.1494067967021913</v>
      </c>
      <c r="AB126" s="560">
        <f t="shared" si="54"/>
        <v>6.4478158514255828</v>
      </c>
      <c r="AC126" s="494">
        <f t="shared" si="55"/>
        <v>15.33675953475791</v>
      </c>
      <c r="AD126" s="473">
        <f t="shared" si="56"/>
        <v>14.499999999999998</v>
      </c>
      <c r="AE126" s="473">
        <f t="shared" si="57"/>
        <v>8.3000000000000007</v>
      </c>
      <c r="AF126" s="473">
        <f t="shared" si="58"/>
        <v>3.1</v>
      </c>
      <c r="AG126" s="473">
        <f t="shared" si="59"/>
        <v>2.1</v>
      </c>
      <c r="AH126" s="473">
        <f t="shared" si="60"/>
        <v>25</v>
      </c>
      <c r="AI126" s="468">
        <f t="shared" si="61"/>
        <v>6.3</v>
      </c>
      <c r="AJ126" s="473">
        <f>IF(VLOOKUP(TRUE,$V$2:$AY$206,COUNTA($V$1:AR$1),FALSE)="",AR126,IF(AR126="","",(AR126/VLOOKUP(TRUE,$V$2:$AY$206,COUNTA($V$1:AR$1),FALSE))*100))</f>
        <v>66.779947280883789</v>
      </c>
      <c r="AK126" s="473">
        <f>IF(VLOOKUP(TRUE,$V$2:$AY$206,COUNTA($V$1:AS$1),FALSE)="",AS126,IF(AS126="","",(AS126/VLOOKUP(TRUE,$V$2:$AY$206,COUNTA($V$1:AS$1),FALSE))*100))</f>
        <v>25.000104308128357</v>
      </c>
      <c r="AL126" s="473">
        <f>IF(VLOOKUP(TRUE,$V$2:$AY$206,COUNTA($V$1:AT$1),FALSE)="",AT126,IF(AT126="","",(AT126/VLOOKUP(TRUE,$V$2:$AY$206,COUNTA($V$1:AT$1),FALSE))*100))</f>
        <v>40</v>
      </c>
      <c r="AM126" s="473">
        <f>IF(VLOOKUP(TRUE,$V$2:$AY$206,COUNTA($V$1:AU$1),FALSE)="",AU126,IF(AU126="","",(AU126/VLOOKUP(TRUE,$V$2:$AY$206,COUNTA($V$1:AU$1),FALSE))*100))</f>
        <v>75</v>
      </c>
      <c r="AN126" s="473">
        <f>IF(VLOOKUP(TRUE,$V$2:$AY$206,COUNTA($V$1:AV$1),FALSE)="",AV126,IF(AV126="","",(AV126/VLOOKUP(TRUE,$V$2:$AY$206,COUNTA($V$1:AV$1),FALSE))*100))</f>
        <v>50</v>
      </c>
      <c r="AO126" s="473">
        <f>IF(VLOOKUP(TRUE,$V$2:$AY$206,COUNTA($V$1:AW$1),FALSE)="",AW126,IF(AW126="","",(AW126/VLOOKUP(TRUE,$V$2:$AY$206,COUNTA($V$1:AW$1),FALSE))*100))</f>
        <v>100</v>
      </c>
      <c r="AP126" s="473">
        <f>IF(VLOOKUP(TRUE,$V$2:$AY$206,COUNTA($V$1:AX$1),FALSE)="",AX126,IF(AX126="","",(AX126/VLOOKUP(TRUE,$V$2:$AY$206,COUNTA($V$1:AX$1),FALSE))*100))</f>
        <v>75</v>
      </c>
      <c r="AQ126" s="473">
        <f>IF(VLOOKUP(TRUE,$V$2:$AY$206,COUNTA($V$1:AY$1),FALSE)="",AY126,IF(AY126="","",(AY126/VLOOKUP(TRUE,$V$2:$AY$206,COUNTA($V$1:AY$1),FALSE))*100))</f>
        <v>65.355300903320313</v>
      </c>
      <c r="AR126" s="475">
        <f>IF(BS126="","",BS126*VLOOKUP("UQ",IndexCalc[],3,FALSE))</f>
        <v>66.779947280883789</v>
      </c>
      <c r="AS126" s="471">
        <f>IF(BT126="","",BT126*VLOOKUP("Fneg",IndexCalc[],3,FALSE))</f>
        <v>25.000104308128357</v>
      </c>
      <c r="AT126" s="471">
        <f>IF(BU126="","",BU126*VLOOKUP("ABS",IndexCalc[],3,FALSE))</f>
        <v>40</v>
      </c>
      <c r="AU126" s="471">
        <f>IF(BV126="","",BV126*VLOOKUP("Cnrs",IndexCalc[],3,FALSE))</f>
        <v>75</v>
      </c>
      <c r="AV126" s="471">
        <f>IF(BO126="","",BO126*VLOOKUP("HEC",IndexCalc[],3,FALSE))</f>
        <v>50</v>
      </c>
      <c r="AW126" s="471">
        <f>IF(BP126="","",BP126*VLOOKUP("Aeres",IndexCalc[],3,FALSE))</f>
        <v>100</v>
      </c>
      <c r="AX126" s="471">
        <f>IF(BQ126="","",BQ126*VLOOKUP("Abdc",IndexCalc[],3,FALSE))</f>
        <v>75</v>
      </c>
      <c r="AY126" s="480">
        <f>IF(BR126="","",BR126*VLOOKUP("Vhb",IndexCalc[],3,FALSE))</f>
        <v>65.355300903320313</v>
      </c>
      <c r="AZ126" s="481">
        <v>2E-3</v>
      </c>
      <c r="BA126" s="473">
        <v>0.4</v>
      </c>
      <c r="BB126" s="466">
        <v>15</v>
      </c>
      <c r="BC126" s="481">
        <v>0.45500000000000002</v>
      </c>
      <c r="BD126" s="481">
        <v>0.49299999999999999</v>
      </c>
      <c r="BE126" s="482">
        <v>0.56699999999999995</v>
      </c>
      <c r="BF126" s="466" t="s">
        <v>133</v>
      </c>
      <c r="BG126" s="466" t="s">
        <v>127</v>
      </c>
      <c r="BH126" s="466" t="s">
        <v>127</v>
      </c>
      <c r="BI126" s="466"/>
      <c r="BJ126" s="466"/>
      <c r="BK126" s="483"/>
      <c r="BL126" s="466"/>
      <c r="BM126" s="466">
        <v>2</v>
      </c>
      <c r="BN126" s="466">
        <v>2</v>
      </c>
      <c r="BO126" s="485">
        <v>2</v>
      </c>
      <c r="BP126" s="486">
        <v>3</v>
      </c>
      <c r="BQ126" s="487">
        <v>3</v>
      </c>
      <c r="BR126" s="488">
        <v>3.9213180541992188</v>
      </c>
      <c r="BS126" s="488">
        <v>2.6711978912353516</v>
      </c>
      <c r="BT126" s="486">
        <v>1.0000041723251343</v>
      </c>
      <c r="BU126" s="488">
        <v>2</v>
      </c>
      <c r="BV126" s="489">
        <v>3</v>
      </c>
    </row>
    <row r="127" spans="1:74" x14ac:dyDescent="0.25">
      <c r="A127" s="558" t="s">
        <v>108</v>
      </c>
      <c r="B127" s="529" t="s">
        <v>334</v>
      </c>
      <c r="C127" s="541" t="s">
        <v>221</v>
      </c>
      <c r="D127" s="529" t="s">
        <v>363</v>
      </c>
      <c r="E127" s="466">
        <f t="shared" si="48"/>
        <v>126</v>
      </c>
      <c r="F127" s="467">
        <f t="shared" si="31"/>
        <v>10</v>
      </c>
      <c r="G127" s="468">
        <f t="shared" si="32"/>
        <v>29.3731330674633</v>
      </c>
      <c r="H127" s="469" t="b">
        <f t="shared" si="33"/>
        <v>0</v>
      </c>
      <c r="I127" s="470">
        <f t="shared" si="34"/>
        <v>10000</v>
      </c>
      <c r="J127" s="470">
        <f t="shared" si="35"/>
        <v>10000</v>
      </c>
      <c r="K127" s="470">
        <f t="shared" si="36"/>
        <v>10000</v>
      </c>
      <c r="L127" s="470">
        <f t="shared" si="37"/>
        <v>10000</v>
      </c>
      <c r="M127" s="470">
        <f t="shared" si="38"/>
        <v>10000</v>
      </c>
      <c r="N127" s="470">
        <f t="shared" si="39"/>
        <v>10000</v>
      </c>
      <c r="O127" s="469" t="b">
        <f t="shared" si="40"/>
        <v>0</v>
      </c>
      <c r="P127" s="467">
        <f t="shared" si="41"/>
        <v>2</v>
      </c>
      <c r="Q127" s="467">
        <f t="shared" si="42"/>
        <v>8</v>
      </c>
      <c r="R127" s="472">
        <f t="shared" si="43"/>
        <v>51.853637235932652</v>
      </c>
      <c r="S127" s="475">
        <f t="shared" si="44"/>
        <v>12.891975529854998</v>
      </c>
      <c r="T127" s="480">
        <f t="shared" si="45"/>
        <v>61.594052662452064</v>
      </c>
      <c r="U127" s="471">
        <f t="shared" si="46"/>
        <v>53.085242129961649</v>
      </c>
      <c r="V127" s="473" t="b">
        <f t="shared" si="49"/>
        <v>0</v>
      </c>
      <c r="W127" s="559">
        <f t="shared" si="47"/>
        <v>51.853637235932652</v>
      </c>
      <c r="X127" s="471">
        <f t="shared" si="50"/>
        <v>35.999999999999993</v>
      </c>
      <c r="Y127" s="471">
        <f t="shared" si="51"/>
        <v>4.2857142857142856</v>
      </c>
      <c r="Z127" s="471">
        <f t="shared" si="52"/>
        <v>69.090909090909093</v>
      </c>
      <c r="AA127" s="471">
        <f t="shared" si="53"/>
        <v>13.352101347275289</v>
      </c>
      <c r="AB127" s="560">
        <f t="shared" si="54"/>
        <v>5.7677216845409367</v>
      </c>
      <c r="AC127" s="494">
        <f t="shared" si="55"/>
        <v>20.016229375169058</v>
      </c>
      <c r="AD127" s="473">
        <f t="shared" si="56"/>
        <v>65.600000000000009</v>
      </c>
      <c r="AE127" s="473">
        <f t="shared" si="57"/>
        <v>4.1000000000000005</v>
      </c>
      <c r="AF127" s="473">
        <f t="shared" si="58"/>
        <v>65.2</v>
      </c>
      <c r="AG127" s="473">
        <f t="shared" si="59"/>
        <v>7.3</v>
      </c>
      <c r="AH127" s="473">
        <f t="shared" si="60"/>
        <v>20</v>
      </c>
      <c r="AI127" s="468">
        <f t="shared" si="61"/>
        <v>18.099999999999998</v>
      </c>
      <c r="AJ127" s="473">
        <f>IF(VLOOKUP(TRUE,$V$2:$AY$206,COUNTA($V$1:AR$1),FALSE)="",AR127,IF(AR127="","",(AR127/VLOOKUP(TRUE,$V$2:$AY$206,COUNTA($V$1:AR$1),FALSE))*100))</f>
        <v>63.5947585105896</v>
      </c>
      <c r="AK127" s="473">
        <f>IF(VLOOKUP(TRUE,$V$2:$AY$206,COUNTA($V$1:AS$1),FALSE)="",AS127,IF(AS127="","",(AS127/VLOOKUP(TRUE,$V$2:$AY$206,COUNTA($V$1:AS$1),FALSE))*100))</f>
        <v>25.000512599945068</v>
      </c>
      <c r="AL127" s="473">
        <f>IF(VLOOKUP(TRUE,$V$2:$AY$206,COUNTA($V$1:AT$1),FALSE)="",AT127,IF(AT127="","",(AT127/VLOOKUP(TRUE,$V$2:$AY$206,COUNTA($V$1:AT$1),FALSE))*100))</f>
        <v>40</v>
      </c>
      <c r="AM127" s="473">
        <f>IF(VLOOKUP(TRUE,$V$2:$AY$206,COUNTA($V$1:AU$1),FALSE)="",AU127,IF(AU127="","",(AU127/VLOOKUP(TRUE,$V$2:$AY$206,COUNTA($V$1:AU$1),FALSE))*100))</f>
        <v>75</v>
      </c>
      <c r="AN127" s="473">
        <f>IF(VLOOKUP(TRUE,$V$2:$AY$206,COUNTA($V$1:AV$1),FALSE)="",AV127,IF(AV127="","",(AV127/VLOOKUP(TRUE,$V$2:$AY$206,COUNTA($V$1:AV$1),FALSE))*100))</f>
        <v>47.490483522415161</v>
      </c>
      <c r="AO127" s="473">
        <f>IF(VLOOKUP(TRUE,$V$2:$AY$206,COUNTA($V$1:AW$1),FALSE)="",AW127,IF(AW127="","",(AW127/VLOOKUP(TRUE,$V$2:$AY$206,COUNTA($V$1:AW$1),FALSE))*100))</f>
        <v>100</v>
      </c>
      <c r="AP127" s="473">
        <f>IF(VLOOKUP(TRUE,$V$2:$AY$206,COUNTA($V$1:AX$1),FALSE)="",AX127,IF(AX127="","",(AX127/VLOOKUP(TRUE,$V$2:$AY$206,COUNTA($V$1:AX$1),FALSE))*100))</f>
        <v>75</v>
      </c>
      <c r="AQ127" s="473">
        <f>IF(VLOOKUP(TRUE,$V$2:$AY$206,COUNTA($V$1:AY$1),FALSE)="",AY127,IF(AY127="","",(AY127/VLOOKUP(TRUE,$V$2:$AY$206,COUNTA($V$1:AY$1),FALSE))*100))</f>
        <v>66.666666666666671</v>
      </c>
      <c r="AR127" s="475">
        <f>IF(BS127="","",BS127*VLOOKUP("UQ",IndexCalc[],3,FALSE))</f>
        <v>63.5947585105896</v>
      </c>
      <c r="AS127" s="471">
        <f>IF(BT127="","",BT127*VLOOKUP("Fneg",IndexCalc[],3,FALSE))</f>
        <v>25.000512599945068</v>
      </c>
      <c r="AT127" s="471">
        <f>IF(BU127="","",BU127*VLOOKUP("ABS",IndexCalc[],3,FALSE))</f>
        <v>40</v>
      </c>
      <c r="AU127" s="471">
        <f>IF(BV127="","",BV127*VLOOKUP("Cnrs",IndexCalc[],3,FALSE))</f>
        <v>75</v>
      </c>
      <c r="AV127" s="471">
        <f>IF(BO127="","",BO127*VLOOKUP("HEC",IndexCalc[],3,FALSE))</f>
        <v>47.490483522415161</v>
      </c>
      <c r="AW127" s="471">
        <f>IF(BP127="","",BP127*VLOOKUP("Aeres",IndexCalc[],3,FALSE))</f>
        <v>100</v>
      </c>
      <c r="AX127" s="471">
        <f>IF(BQ127="","",BQ127*VLOOKUP("Abdc",IndexCalc[],3,FALSE))</f>
        <v>75</v>
      </c>
      <c r="AY127" s="480">
        <f>IF(BR127="","",BR127*VLOOKUP("Vhb",IndexCalc[],3,FALSE))</f>
        <v>66.666666666666671</v>
      </c>
      <c r="AZ127" s="481">
        <v>8.9999999999999993E-3</v>
      </c>
      <c r="BA127" s="473">
        <v>0.3</v>
      </c>
      <c r="BB127" s="466">
        <v>38</v>
      </c>
      <c r="BC127" s="481">
        <v>0.66400000000000003</v>
      </c>
      <c r="BD127" s="481">
        <v>0.441</v>
      </c>
      <c r="BE127" s="482">
        <v>0.74</v>
      </c>
      <c r="BF127" s="466"/>
      <c r="BG127" s="466" t="s">
        <v>127</v>
      </c>
      <c r="BH127" s="466" t="s">
        <v>127</v>
      </c>
      <c r="BI127" s="466" t="s">
        <v>133</v>
      </c>
      <c r="BJ127" s="466"/>
      <c r="BK127" s="483"/>
      <c r="BL127" s="466"/>
      <c r="BM127" s="466">
        <v>2</v>
      </c>
      <c r="BN127" s="466">
        <v>2</v>
      </c>
      <c r="BO127" s="537">
        <v>1.8996193408966064</v>
      </c>
      <c r="BP127" s="486">
        <v>3</v>
      </c>
      <c r="BQ127" s="487">
        <v>3</v>
      </c>
      <c r="BR127" s="486">
        <v>4</v>
      </c>
      <c r="BS127" s="488">
        <v>2.543790340423584</v>
      </c>
      <c r="BT127" s="486">
        <v>1.0000205039978027</v>
      </c>
      <c r="BU127" s="488">
        <v>2</v>
      </c>
      <c r="BV127" s="489">
        <v>3</v>
      </c>
    </row>
    <row r="128" spans="1:74" x14ac:dyDescent="0.25">
      <c r="A128" s="558" t="s">
        <v>119</v>
      </c>
      <c r="B128" s="529" t="str">
        <f>""</f>
        <v/>
      </c>
      <c r="C128" s="541" t="s">
        <v>232</v>
      </c>
      <c r="D128" s="529" t="s">
        <v>363</v>
      </c>
      <c r="E128" s="466">
        <f t="shared" si="48"/>
        <v>127</v>
      </c>
      <c r="F128" s="467">
        <f t="shared" si="31"/>
        <v>10</v>
      </c>
      <c r="G128" s="468">
        <f t="shared" si="32"/>
        <v>25.239911949815877</v>
      </c>
      <c r="H128" s="469" t="b">
        <f t="shared" si="33"/>
        <v>0</v>
      </c>
      <c r="I128" s="470">
        <f t="shared" si="34"/>
        <v>10000</v>
      </c>
      <c r="J128" s="470">
        <f t="shared" si="35"/>
        <v>10000</v>
      </c>
      <c r="K128" s="470">
        <f t="shared" si="36"/>
        <v>10000</v>
      </c>
      <c r="L128" s="470">
        <f t="shared" si="37"/>
        <v>10000</v>
      </c>
      <c r="M128" s="470">
        <f t="shared" si="38"/>
        <v>10000</v>
      </c>
      <c r="N128" s="470">
        <f t="shared" si="39"/>
        <v>10000</v>
      </c>
      <c r="O128" s="469" t="b">
        <f t="shared" si="40"/>
        <v>0</v>
      </c>
      <c r="P128" s="467">
        <f t="shared" si="41"/>
        <v>2</v>
      </c>
      <c r="Q128" s="467">
        <f t="shared" si="42"/>
        <v>8</v>
      </c>
      <c r="R128" s="472">
        <f t="shared" si="43"/>
        <v>51.793163069556556</v>
      </c>
      <c r="S128" s="475">
        <f t="shared" si="44"/>
        <v>19.83408226803148</v>
      </c>
      <c r="T128" s="480">
        <f t="shared" si="45"/>
        <v>59.782933269937836</v>
      </c>
      <c r="U128" s="471">
        <f t="shared" si="46"/>
        <v>56.786346615950265</v>
      </c>
      <c r="V128" s="473" t="b">
        <f t="shared" si="49"/>
        <v>0</v>
      </c>
      <c r="W128" s="559">
        <f t="shared" si="47"/>
        <v>51.793163069556556</v>
      </c>
      <c r="X128" s="471">
        <f t="shared" si="50"/>
        <v>27.999999999999996</v>
      </c>
      <c r="Y128" s="471">
        <f t="shared" si="51"/>
        <v>15.714285714285717</v>
      </c>
      <c r="Z128" s="471">
        <f t="shared" si="52"/>
        <v>67.272727272727266</v>
      </c>
      <c r="AA128" s="471">
        <f t="shared" si="53"/>
        <v>45.023124874321333</v>
      </c>
      <c r="AB128" s="560">
        <f t="shared" si="54"/>
        <v>13.86345801726393</v>
      </c>
      <c r="AC128" s="494">
        <f t="shared" si="55"/>
        <v>25.804706518799026</v>
      </c>
      <c r="AD128" s="473">
        <f t="shared" si="56"/>
        <v>53.1</v>
      </c>
      <c r="AE128" s="473">
        <f t="shared" si="57"/>
        <v>39.5</v>
      </c>
      <c r="AF128" s="473">
        <f t="shared" si="58"/>
        <v>61</v>
      </c>
      <c r="AG128" s="473">
        <f t="shared" si="59"/>
        <v>68.400000000000006</v>
      </c>
      <c r="AH128" s="473">
        <f t="shared" si="60"/>
        <v>51.9</v>
      </c>
      <c r="AI128" s="468">
        <f t="shared" si="61"/>
        <v>37.700000000000003</v>
      </c>
      <c r="AJ128" s="473">
        <f>IF(VLOOKUP(TRUE,$V$2:$AY$206,COUNTA($V$1:AR$1),FALSE)="",AR128,IF(AR128="","",(AR128/VLOOKUP(TRUE,$V$2:$AY$206,COUNTA($V$1:AR$1),FALSE))*100))</f>
        <v>69.334471225738525</v>
      </c>
      <c r="AK128" s="473">
        <f>IF(VLOOKUP(TRUE,$V$2:$AY$206,COUNTA($V$1:AS$1),FALSE)="",AS128,IF(AS128="","",(AS128/VLOOKUP(TRUE,$V$2:$AY$206,COUNTA($V$1:AS$1),FALSE))*100))</f>
        <v>25.832626223564148</v>
      </c>
      <c r="AL128" s="473">
        <f>IF(VLOOKUP(TRUE,$V$2:$AY$206,COUNTA($V$1:AT$1),FALSE)="",AT128,IF(AT128="","",(AT128/VLOOKUP(TRUE,$V$2:$AY$206,COUNTA($V$1:AT$1),FALSE))*100))</f>
        <v>34.64447021484375</v>
      </c>
      <c r="AM128" s="473">
        <f>IF(VLOOKUP(TRUE,$V$2:$AY$206,COUNTA($V$1:AU$1),FALSE)="",AU128,IF(AU128="","",(AU128/VLOOKUP(TRUE,$V$2:$AY$206,COUNTA($V$1:AU$1),FALSE))*100))</f>
        <v>72.380703687667847</v>
      </c>
      <c r="AN128" s="473">
        <f>IF(VLOOKUP(TRUE,$V$2:$AY$206,COUNTA($V$1:AV$1),FALSE)="",AV128,IF(AV128="","",(AV128/VLOOKUP(TRUE,$V$2:$AY$206,COUNTA($V$1:AV$1),FALSE))*100))</f>
        <v>69.715869426727295</v>
      </c>
      <c r="AO128" s="473">
        <f>IF(VLOOKUP(TRUE,$V$2:$AY$206,COUNTA($V$1:AW$1),FALSE)="",AW128,IF(AW128="","",(AW128/VLOOKUP(TRUE,$V$2:$AY$206,COUNTA($V$1:AW$1),FALSE))*100))</f>
        <v>90.182209014892578</v>
      </c>
      <c r="AP128" s="473">
        <f>IF(VLOOKUP(TRUE,$V$2:$AY$206,COUNTA($V$1:AX$1),FALSE)="",AX128,IF(AX128="","",(AX128/VLOOKUP(TRUE,$V$2:$AY$206,COUNTA($V$1:AX$1),FALSE))*100))</f>
        <v>53.306984901428223</v>
      </c>
      <c r="AQ128" s="473">
        <f>IF(VLOOKUP(TRUE,$V$2:$AY$206,COUNTA($V$1:AY$1),FALSE)="",AY128,IF(AY128="","",(AY128/VLOOKUP(TRUE,$V$2:$AY$206,COUNTA($V$1:AY$1),FALSE))*100))</f>
        <v>62.866131464640304</v>
      </c>
      <c r="AR128" s="475">
        <f>IF(BS128="","",BS128*VLOOKUP("UQ",IndexCalc[],3,FALSE))</f>
        <v>69.334471225738525</v>
      </c>
      <c r="AS128" s="471">
        <f>IF(BT128="","",BT128*VLOOKUP("Fneg",IndexCalc[],3,FALSE))</f>
        <v>25.832626223564148</v>
      </c>
      <c r="AT128" s="471">
        <f>IF(BU128="","",BU128*VLOOKUP("ABS",IndexCalc[],3,FALSE))</f>
        <v>34.64447021484375</v>
      </c>
      <c r="AU128" s="471">
        <f>IF(BV128="","",BV128*VLOOKUP("Cnrs",IndexCalc[],3,FALSE))</f>
        <v>72.380703687667847</v>
      </c>
      <c r="AV128" s="471">
        <f>IF(BO128="","",BO128*VLOOKUP("HEC",IndexCalc[],3,FALSE))</f>
        <v>69.715869426727295</v>
      </c>
      <c r="AW128" s="471">
        <f>IF(BP128="","",BP128*VLOOKUP("Aeres",IndexCalc[],3,FALSE))</f>
        <v>90.182209014892578</v>
      </c>
      <c r="AX128" s="471">
        <f>IF(BQ128="","",BQ128*VLOOKUP("Abdc",IndexCalc[],3,FALSE))</f>
        <v>53.306984901428223</v>
      </c>
      <c r="AY128" s="480">
        <f>IF(BR128="","",BR128*VLOOKUP("Vhb",IndexCalc[],3,FALSE))</f>
        <v>62.866131464640304</v>
      </c>
      <c r="AZ128" s="481">
        <v>7.0000000000000001E-3</v>
      </c>
      <c r="BA128" s="473">
        <v>1.1000000000000001</v>
      </c>
      <c r="BB128" s="466">
        <v>37</v>
      </c>
      <c r="BC128" s="481">
        <v>2.2389999999999999</v>
      </c>
      <c r="BD128" s="481">
        <v>1.06</v>
      </c>
      <c r="BE128" s="482">
        <v>0.95399999999999996</v>
      </c>
      <c r="BF128" s="466"/>
      <c r="BG128" s="466"/>
      <c r="BH128" s="466"/>
      <c r="BI128" s="466"/>
      <c r="BJ128" s="466"/>
      <c r="BK128" s="483"/>
      <c r="BL128" s="466"/>
      <c r="BM128" s="466"/>
      <c r="BN128" s="466"/>
      <c r="BO128" s="537">
        <v>2.7886347770690918</v>
      </c>
      <c r="BP128" s="488">
        <v>2.7054662704467773</v>
      </c>
      <c r="BQ128" s="488">
        <v>2.1322793960571289</v>
      </c>
      <c r="BR128" s="488">
        <v>3.771967887878418</v>
      </c>
      <c r="BS128" s="488">
        <v>2.773378849029541</v>
      </c>
      <c r="BT128" s="488">
        <v>1.0333050489425659</v>
      </c>
      <c r="BU128" s="488">
        <v>1.7322235107421875</v>
      </c>
      <c r="BV128" s="540">
        <v>2.8952281475067139</v>
      </c>
    </row>
    <row r="129" spans="1:74" x14ac:dyDescent="0.25">
      <c r="A129" s="558" t="s">
        <v>96</v>
      </c>
      <c r="B129" s="529" t="s">
        <v>322</v>
      </c>
      <c r="C129" s="538" t="s">
        <v>209</v>
      </c>
      <c r="D129" s="529" t="s">
        <v>363</v>
      </c>
      <c r="E129" s="466">
        <f t="shared" si="48"/>
        <v>128</v>
      </c>
      <c r="F129" s="467">
        <f t="shared" ref="F129:F192" si="62">COUNT($AH129:$AI129,$AR129:$AY129)</f>
        <v>10</v>
      </c>
      <c r="G129" s="468">
        <f t="shared" ref="G129:G192" si="63">IF($F129&lt;=1,"",STDEV($AB129:$AC129,$AJ129:$AQ129))</f>
        <v>29.301243306845276</v>
      </c>
      <c r="H129" s="469" t="b">
        <f t="shared" ref="H129:H192" si="64">IF($Q129=0,FALSE,IF(OR($V129=TRUE,AVERAGE($AJ129:$AQ129)=100),TRUE,FALSE))</f>
        <v>0</v>
      </c>
      <c r="I129" s="470">
        <f t="shared" ref="I129:I192" si="65">IF($H129=TRUE,IF(ISBLANK(AZ129),10000,AZ129),10000)</f>
        <v>10000</v>
      </c>
      <c r="J129" s="470">
        <f t="shared" ref="J129:J192" si="66">IF($H129=TRUE,IF(ISBLANK(BA129),10000,BA129),10000)</f>
        <v>10000</v>
      </c>
      <c r="K129" s="470">
        <f t="shared" ref="K129:K192" si="67">IF($H129=TRUE,IF(ISBLANK(BB129),10000,BB129),10000)</f>
        <v>10000</v>
      </c>
      <c r="L129" s="470">
        <f t="shared" ref="L129:L192" si="68">IF($H129=TRUE,IF(ISBLANK(BC129),10000,BC129),10000)</f>
        <v>10000</v>
      </c>
      <c r="M129" s="470">
        <f t="shared" ref="M129:M192" si="69">IF($H129=TRUE,IF(ISBLANK(BD129),10000,BD129),10000)</f>
        <v>10000</v>
      </c>
      <c r="N129" s="470">
        <f t="shared" ref="N129:N192" si="70">IF($H129=TRUE,IF(ISBLANK(BE129),10000,BE129),10000)</f>
        <v>10000</v>
      </c>
      <c r="O129" s="469" t="b">
        <f t="shared" ref="O129:O192" si="71">$V129</f>
        <v>0</v>
      </c>
      <c r="P129" s="467">
        <f t="shared" ref="P129:P192" si="72">COUNT($AH129:$AI129)</f>
        <v>2</v>
      </c>
      <c r="Q129" s="467">
        <f t="shared" ref="Q129:Q192" si="73">COUNT($AR129:$AY129)</f>
        <v>8</v>
      </c>
      <c r="R129" s="472">
        <f t="shared" ref="R129:R192" si="74">IF($F129=0,0,AVERAGE($AB129:$AC129,$AR129:$AY129))</f>
        <v>51.443300432566126</v>
      </c>
      <c r="S129" s="475">
        <f t="shared" ref="S129:S192" si="75">IF($P129=0,0,(AVERAGE($AB129:$AC129)))</f>
        <v>13.008939457949623</v>
      </c>
      <c r="T129" s="480">
        <f t="shared" ref="T129:T192" si="76">IF($Q129=0,0,(AVERAGE($AR129:$AY129)))</f>
        <v>61.05189067622026</v>
      </c>
      <c r="U129" s="471">
        <f t="shared" ref="U129:U192" si="77">IF(F129=0,"",(AVERAGE($AH129:$AI129,$AR129:$AY129)))</f>
        <v>52.801512540976205</v>
      </c>
      <c r="V129" s="473" t="b">
        <f t="shared" si="49"/>
        <v>0</v>
      </c>
      <c r="W129" s="559">
        <f t="shared" ref="W129:W192" si="78">IF($F129=0,0,AVERAGE($AB129:$AC129,$AJ129:$AQ129))</f>
        <v>51.443300432566126</v>
      </c>
      <c r="X129" s="471">
        <f t="shared" si="50"/>
        <v>3.5999999999999996</v>
      </c>
      <c r="Y129" s="471">
        <f t="shared" si="51"/>
        <v>2.8571428571428572</v>
      </c>
      <c r="Z129" s="471">
        <f t="shared" si="52"/>
        <v>56.36363636363636</v>
      </c>
      <c r="AA129" s="471">
        <f t="shared" si="53"/>
        <v>23.466720289563643</v>
      </c>
      <c r="AB129" s="560">
        <f t="shared" si="54"/>
        <v>5.6500130787339788</v>
      </c>
      <c r="AC129" s="494">
        <f t="shared" si="55"/>
        <v>20.367865837165269</v>
      </c>
      <c r="AD129" s="473">
        <f t="shared" si="56"/>
        <v>3.1</v>
      </c>
      <c r="AE129" s="473">
        <f t="shared" si="57"/>
        <v>2</v>
      </c>
      <c r="AF129" s="473">
        <f t="shared" si="58"/>
        <v>48.4</v>
      </c>
      <c r="AG129" s="473">
        <f t="shared" si="59"/>
        <v>24.2</v>
      </c>
      <c r="AH129" s="473">
        <f t="shared" si="60"/>
        <v>19.100000000000001</v>
      </c>
      <c r="AI129" s="468">
        <f t="shared" si="61"/>
        <v>20.5</v>
      </c>
      <c r="AJ129" s="473">
        <f>IF(VLOOKUP(TRUE,$V$2:$AY$206,COUNTA($V$1:AR$1),FALSE)="",AR129,IF(AR129="","",(AR129/VLOOKUP(TRUE,$V$2:$AY$206,COUNTA($V$1:AR$1),FALSE))*100))</f>
        <v>62.236613035202026</v>
      </c>
      <c r="AK129" s="473">
        <f>IF(VLOOKUP(TRUE,$V$2:$AY$206,COUNTA($V$1:AS$1),FALSE)="",AS129,IF(AS129="","",(AS129/VLOOKUP(TRUE,$V$2:$AY$206,COUNTA($V$1:AS$1),FALSE))*100))</f>
        <v>25.000044703483582</v>
      </c>
      <c r="AL129" s="473">
        <f>IF(VLOOKUP(TRUE,$V$2:$AY$206,COUNTA($V$1:AT$1),FALSE)="",AT129,IF(AT129="","",(AT129/VLOOKUP(TRUE,$V$2:$AY$206,COUNTA($V$1:AT$1),FALSE))*100))</f>
        <v>40</v>
      </c>
      <c r="AM129" s="473">
        <f>IF(VLOOKUP(TRUE,$V$2:$AY$206,COUNTA($V$1:AU$1),FALSE)="",AU129,IF(AU129="","",(AU129/VLOOKUP(TRUE,$V$2:$AY$206,COUNTA($V$1:AU$1),FALSE))*100))</f>
        <v>75</v>
      </c>
      <c r="AN129" s="473">
        <f>IF(VLOOKUP(TRUE,$V$2:$AY$206,COUNTA($V$1:AV$1),FALSE)="",AV129,IF(AV129="","",(AV129/VLOOKUP(TRUE,$V$2:$AY$206,COUNTA($V$1:AV$1),FALSE))*100))</f>
        <v>45.204132795333862</v>
      </c>
      <c r="AO129" s="473">
        <f>IF(VLOOKUP(TRUE,$V$2:$AY$206,COUNTA($V$1:AW$1),FALSE)="",AW129,IF(AW129="","",(AW129/VLOOKUP(TRUE,$V$2:$AY$206,COUNTA($V$1:AW$1),FALSE))*100))</f>
        <v>100</v>
      </c>
      <c r="AP129" s="473">
        <f>IF(VLOOKUP(TRUE,$V$2:$AY$206,COUNTA($V$1:AX$1),FALSE)="",AX129,IF(AX129="","",(AX129/VLOOKUP(TRUE,$V$2:$AY$206,COUNTA($V$1:AX$1),FALSE))*100))</f>
        <v>75</v>
      </c>
      <c r="AQ129" s="473">
        <f>IF(VLOOKUP(TRUE,$V$2:$AY$206,COUNTA($V$1:AY$1),FALSE)="",AY129,IF(AY129="","",(AY129/VLOOKUP(TRUE,$V$2:$AY$206,COUNTA($V$1:AY$1),FALSE))*100))</f>
        <v>65.974334875742599</v>
      </c>
      <c r="AR129" s="475">
        <f>IF(BS129="","",BS129*VLOOKUP("UQ",IndexCalc[],3,FALSE))</f>
        <v>62.236613035202026</v>
      </c>
      <c r="AS129" s="471">
        <f>IF(BT129="","",BT129*VLOOKUP("Fneg",IndexCalc[],3,FALSE))</f>
        <v>25.000044703483582</v>
      </c>
      <c r="AT129" s="471">
        <f>IF(BU129="","",BU129*VLOOKUP("ABS",IndexCalc[],3,FALSE))</f>
        <v>40</v>
      </c>
      <c r="AU129" s="471">
        <f>IF(BV129="","",BV129*VLOOKUP("Cnrs",IndexCalc[],3,FALSE))</f>
        <v>75</v>
      </c>
      <c r="AV129" s="471">
        <f>IF(BO129="","",BO129*VLOOKUP("HEC",IndexCalc[],3,FALSE))</f>
        <v>45.204132795333862</v>
      </c>
      <c r="AW129" s="471">
        <f>IF(BP129="","",BP129*VLOOKUP("Aeres",IndexCalc[],3,FALSE))</f>
        <v>100</v>
      </c>
      <c r="AX129" s="471">
        <f>IF(BQ129="","",BQ129*VLOOKUP("Abdc",IndexCalc[],3,FALSE))</f>
        <v>75</v>
      </c>
      <c r="AY129" s="480">
        <f>IF(BR129="","",BR129*VLOOKUP("Vhb",IndexCalc[],3,FALSE))</f>
        <v>65.974334875742599</v>
      </c>
      <c r="AZ129" s="562">
        <v>8.9999999999999998E-4</v>
      </c>
      <c r="BA129" s="473">
        <v>0.2</v>
      </c>
      <c r="BB129" s="466">
        <v>31</v>
      </c>
      <c r="BC129" s="481">
        <v>1.167</v>
      </c>
      <c r="BD129" s="481">
        <v>0.432</v>
      </c>
      <c r="BE129" s="482">
        <v>0.753</v>
      </c>
      <c r="BF129" s="466"/>
      <c r="BG129" s="466" t="s">
        <v>127</v>
      </c>
      <c r="BH129" s="466" t="s">
        <v>127</v>
      </c>
      <c r="BI129" s="466"/>
      <c r="BJ129" s="466"/>
      <c r="BK129" s="483"/>
      <c r="BL129" s="466"/>
      <c r="BM129" s="466">
        <v>2</v>
      </c>
      <c r="BN129" s="466">
        <v>2</v>
      </c>
      <c r="BO129" s="537">
        <v>1.8081653118133545</v>
      </c>
      <c r="BP129" s="486">
        <v>3</v>
      </c>
      <c r="BQ129" s="487">
        <v>3</v>
      </c>
      <c r="BR129" s="488">
        <v>3.9584600925445557</v>
      </c>
      <c r="BS129" s="488">
        <v>2.4894645214080811</v>
      </c>
      <c r="BT129" s="486">
        <v>1.0000017881393433</v>
      </c>
      <c r="BU129" s="488">
        <v>2</v>
      </c>
      <c r="BV129" s="489">
        <v>3</v>
      </c>
    </row>
    <row r="130" spans="1:74" x14ac:dyDescent="0.25">
      <c r="A130" s="558" t="s">
        <v>109</v>
      </c>
      <c r="B130" s="529" t="s">
        <v>335</v>
      </c>
      <c r="C130" s="541" t="s">
        <v>222</v>
      </c>
      <c r="D130" s="529" t="s">
        <v>363</v>
      </c>
      <c r="E130" s="466">
        <f t="shared" ref="E130:E193" si="79">IF(R130=0,"",RANK($R130,$R$2:$R$206,0))</f>
        <v>129</v>
      </c>
      <c r="F130" s="467">
        <f t="shared" si="62"/>
        <v>10</v>
      </c>
      <c r="G130" s="468">
        <f t="shared" si="63"/>
        <v>30.826132113329134</v>
      </c>
      <c r="H130" s="469" t="b">
        <f t="shared" si="64"/>
        <v>0</v>
      </c>
      <c r="I130" s="470">
        <f t="shared" si="65"/>
        <v>10000</v>
      </c>
      <c r="J130" s="470">
        <f t="shared" si="66"/>
        <v>10000</v>
      </c>
      <c r="K130" s="470">
        <f t="shared" si="67"/>
        <v>10000</v>
      </c>
      <c r="L130" s="470">
        <f t="shared" si="68"/>
        <v>10000</v>
      </c>
      <c r="M130" s="470">
        <f t="shared" si="69"/>
        <v>10000</v>
      </c>
      <c r="N130" s="470">
        <f t="shared" si="70"/>
        <v>10000</v>
      </c>
      <c r="O130" s="469" t="b">
        <f t="shared" si="71"/>
        <v>0</v>
      </c>
      <c r="P130" s="467">
        <f t="shared" si="72"/>
        <v>2</v>
      </c>
      <c r="Q130" s="467">
        <f t="shared" si="73"/>
        <v>8</v>
      </c>
      <c r="R130" s="472">
        <f t="shared" si="74"/>
        <v>51.391856392372901</v>
      </c>
      <c r="S130" s="475">
        <f t="shared" si="75"/>
        <v>8.0001204219920563</v>
      </c>
      <c r="T130" s="480">
        <f t="shared" si="76"/>
        <v>62.239790384968124</v>
      </c>
      <c r="U130" s="471">
        <f t="shared" si="77"/>
        <v>50.861832307974495</v>
      </c>
      <c r="V130" s="473" t="b">
        <f t="shared" ref="V130:V193" si="80">IF($Q130=0,FALSE,IF(OR(MAX($U$2:$U$26)=$U130,LARGE($U$2:$U$26,2)=$U130),TRUE,FALSE))</f>
        <v>0</v>
      </c>
      <c r="W130" s="559">
        <f t="shared" si="78"/>
        <v>51.391856392372901</v>
      </c>
      <c r="X130" s="471">
        <f t="shared" ref="X130:X193" si="81">IF(AZ130="","",IF(((AZ130/MIN(I$2:I$206))*100)&gt;=100,100,(AZ130/MIN(I$2:I$206))*100))</f>
        <v>3.5999999999999996</v>
      </c>
      <c r="Y130" s="471">
        <f t="shared" ref="Y130:Y193" si="82">IF(BA130="","",IF(((BA130/MIN(J$2:J$206))*100)&gt;=100,100,(BA130/MIN(J$2:J$206))*100))</f>
        <v>4.2857142857142856</v>
      </c>
      <c r="Z130" s="471">
        <f t="shared" ref="Z130:Z193" si="83">IF(BB130="","",IF(((BB130/MIN(K$2:K$206))*100)&gt;=100,100,(BB130/MIN(K$2:K$206))*100))</f>
        <v>23.636363636363637</v>
      </c>
      <c r="AA130" s="471">
        <f t="shared" ref="AA130:AA193" si="84">IF(BC130="","",IF(((BC130/MIN(L$2:L$206))*100)&gt;=100,100,(BC130/MIN(L$2:L$206))*100))</f>
        <v>8.5461492057108384</v>
      </c>
      <c r="AB130" s="560">
        <f t="shared" ref="AB130:AB193" si="85">IF(BD130="","",IF(((BD130/MIN(M$2:M$206))*100)&gt;=100,100,(BD130/MIN(M$2:M$206))*100))</f>
        <v>4.3421396808788915</v>
      </c>
      <c r="AC130" s="494">
        <f t="shared" ref="AC130:AC193" si="86">IF(BE130="","",IF(((BE130/MIN(N$2:N$206))*100)&gt;=100,100,(BE130/MIN(N$2:N$206))*100))</f>
        <v>11.65810116310522</v>
      </c>
      <c r="AD130" s="473">
        <f t="shared" ref="AD130:AD193" si="87">IF(ISBLANK(AZ130),"",PERCENTRANK(AZ$2:AZ$206,AZ130,)*100)</f>
        <v>3.1</v>
      </c>
      <c r="AE130" s="473">
        <f t="shared" ref="AE130:AE193" si="88">IF(ISBLANK(BA130),"",PERCENTRANK(BA$2:BA$206,BA130,)*100)</f>
        <v>4.1000000000000005</v>
      </c>
      <c r="AF130" s="473">
        <f t="shared" ref="AF130:AF193" si="89">IF(ISBLANK(BB130),"",PERCENTRANK(BB$2:BB$206,BB130,)*100)</f>
        <v>2.1</v>
      </c>
      <c r="AG130" s="473">
        <f t="shared" ref="AG130:AG193" si="90">IF(ISBLANK(BC130),"",PERCENTRANK(BC$2:BC$206,BC130,)*100)</f>
        <v>1</v>
      </c>
      <c r="AH130" s="473">
        <f t="shared" ref="AH130:AH193" si="91">IF(ISBLANK(BD130),"",PERCENTRANK(BD$2:BD$206,BD130,)*100)</f>
        <v>8.7999999999999989</v>
      </c>
      <c r="AI130" s="468">
        <f t="shared" ref="AI130:AI193" si="92">IF(ISBLANK(BE130),"",PERCENTRANK(BE$2:BE$206,BE130,)*100)</f>
        <v>1.9</v>
      </c>
      <c r="AJ130" s="473">
        <f>IF(VLOOKUP(TRUE,$V$2:$AY$206,COUNTA($V$1:AR$1),FALSE)="",AR130,IF(AR130="","",(AR130/VLOOKUP(TRUE,$V$2:$AY$206,COUNTA($V$1:AR$1),FALSE))*100))</f>
        <v>66.251546144485474</v>
      </c>
      <c r="AK130" s="473">
        <f>IF(VLOOKUP(TRUE,$V$2:$AY$206,COUNTA($V$1:AS$1),FALSE)="",AS130,IF(AS130="","",(AS130/VLOOKUP(TRUE,$V$2:$AY$206,COUNTA($V$1:AS$1),FALSE))*100))</f>
        <v>25.000110268592834</v>
      </c>
      <c r="AL130" s="473">
        <f>IF(VLOOKUP(TRUE,$V$2:$AY$206,COUNTA($V$1:AT$1),FALSE)="",AT130,IF(AT130="","",(AT130/VLOOKUP(TRUE,$V$2:$AY$206,COUNTA($V$1:AT$1),FALSE))*100))</f>
        <v>40</v>
      </c>
      <c r="AM130" s="473">
        <f>IF(VLOOKUP(TRUE,$V$2:$AY$206,COUNTA($V$1:AU$1),FALSE)="",AU130,IF(AU130="","",(AU130/VLOOKUP(TRUE,$V$2:$AY$206,COUNTA($V$1:AU$1),FALSE))*100))</f>
        <v>75</v>
      </c>
      <c r="AN130" s="473">
        <f>IF(VLOOKUP(TRUE,$V$2:$AY$206,COUNTA($V$1:AV$1),FALSE)="",AV130,IF(AV130="","",(AV130/VLOOKUP(TRUE,$V$2:$AY$206,COUNTA($V$1:AV$1),FALSE))*100))</f>
        <v>50</v>
      </c>
      <c r="AO130" s="473">
        <f>IF(VLOOKUP(TRUE,$V$2:$AY$206,COUNTA($V$1:AW$1),FALSE)="",AW130,IF(AW130="","",(AW130/VLOOKUP(TRUE,$V$2:$AY$206,COUNTA($V$1:AW$1),FALSE))*100))</f>
        <v>100</v>
      </c>
      <c r="AP130" s="473">
        <f>IF(VLOOKUP(TRUE,$V$2:$AY$206,COUNTA($V$1:AX$1),FALSE)="",AX130,IF(AX130="","",(AX130/VLOOKUP(TRUE,$V$2:$AY$206,COUNTA($V$1:AX$1),FALSE))*100))</f>
        <v>75</v>
      </c>
      <c r="AQ130" s="473">
        <f>IF(VLOOKUP(TRUE,$V$2:$AY$206,COUNTA($V$1:AY$1),FALSE)="",AY130,IF(AY130="","",(AY130/VLOOKUP(TRUE,$V$2:$AY$206,COUNTA($V$1:AY$1),FALSE))*100))</f>
        <v>66.666666666666671</v>
      </c>
      <c r="AR130" s="475">
        <f>IF(BS130="","",BS130*VLOOKUP("UQ",IndexCalc[],3,FALSE))</f>
        <v>66.251546144485474</v>
      </c>
      <c r="AS130" s="471">
        <f>IF(BT130="","",BT130*VLOOKUP("Fneg",IndexCalc[],3,FALSE))</f>
        <v>25.000110268592834</v>
      </c>
      <c r="AT130" s="471">
        <f>IF(BU130="","",BU130*VLOOKUP("ABS",IndexCalc[],3,FALSE))</f>
        <v>40</v>
      </c>
      <c r="AU130" s="471">
        <f>IF(BV130="","",BV130*VLOOKUP("Cnrs",IndexCalc[],3,FALSE))</f>
        <v>75</v>
      </c>
      <c r="AV130" s="471">
        <f>IF(BO130="","",BO130*VLOOKUP("HEC",IndexCalc[],3,FALSE))</f>
        <v>50</v>
      </c>
      <c r="AW130" s="471">
        <f>IF(BP130="","",BP130*VLOOKUP("Aeres",IndexCalc[],3,FALSE))</f>
        <v>100</v>
      </c>
      <c r="AX130" s="471">
        <f>IF(BQ130="","",BQ130*VLOOKUP("Abdc",IndexCalc[],3,FALSE))</f>
        <v>75</v>
      </c>
      <c r="AY130" s="480">
        <f>IF(BR130="","",BR130*VLOOKUP("Vhb",IndexCalc[],3,FALSE))</f>
        <v>66.666666666666671</v>
      </c>
      <c r="AZ130" s="562">
        <v>8.9999999999999998E-4</v>
      </c>
      <c r="BA130" s="473">
        <v>0.3</v>
      </c>
      <c r="BB130" s="466">
        <v>13</v>
      </c>
      <c r="BC130" s="481">
        <v>0.42499999999999999</v>
      </c>
      <c r="BD130" s="481">
        <v>0.33200000000000002</v>
      </c>
      <c r="BE130" s="482">
        <v>0.43099999999999999</v>
      </c>
      <c r="BF130" s="466" t="s">
        <v>133</v>
      </c>
      <c r="BG130" s="466" t="s">
        <v>127</v>
      </c>
      <c r="BH130" s="466" t="s">
        <v>127</v>
      </c>
      <c r="BI130" s="466" t="s">
        <v>133</v>
      </c>
      <c r="BJ130" s="466"/>
      <c r="BK130" s="483"/>
      <c r="BL130" s="466"/>
      <c r="BM130" s="466">
        <v>2</v>
      </c>
      <c r="BN130" s="466">
        <v>2</v>
      </c>
      <c r="BO130" s="485">
        <v>2</v>
      </c>
      <c r="BP130" s="486">
        <v>3</v>
      </c>
      <c r="BQ130" s="487">
        <v>3</v>
      </c>
      <c r="BR130" s="486">
        <v>4</v>
      </c>
      <c r="BS130" s="488">
        <v>2.6500618457794189</v>
      </c>
      <c r="BT130" s="486">
        <v>1.0000044107437134</v>
      </c>
      <c r="BU130" s="488">
        <v>2</v>
      </c>
      <c r="BV130" s="489">
        <v>3</v>
      </c>
    </row>
    <row r="131" spans="1:74" x14ac:dyDescent="0.25">
      <c r="A131" s="558" t="s">
        <v>86</v>
      </c>
      <c r="B131" s="529" t="s">
        <v>310</v>
      </c>
      <c r="C131" s="501" t="s">
        <v>197</v>
      </c>
      <c r="D131" s="529" t="s">
        <v>363</v>
      </c>
      <c r="E131" s="466">
        <f t="shared" si="79"/>
        <v>130</v>
      </c>
      <c r="F131" s="467">
        <f t="shared" si="62"/>
        <v>10</v>
      </c>
      <c r="G131" s="468">
        <f t="shared" si="63"/>
        <v>22.204164414986447</v>
      </c>
      <c r="H131" s="469" t="b">
        <f t="shared" si="64"/>
        <v>0</v>
      </c>
      <c r="I131" s="470">
        <f t="shared" si="65"/>
        <v>10000</v>
      </c>
      <c r="J131" s="470">
        <f t="shared" si="66"/>
        <v>10000</v>
      </c>
      <c r="K131" s="470">
        <f t="shared" si="67"/>
        <v>10000</v>
      </c>
      <c r="L131" s="470">
        <f t="shared" si="68"/>
        <v>10000</v>
      </c>
      <c r="M131" s="470">
        <f t="shared" si="69"/>
        <v>10000</v>
      </c>
      <c r="N131" s="470">
        <f t="shared" si="70"/>
        <v>10000</v>
      </c>
      <c r="O131" s="469" t="b">
        <f t="shared" si="71"/>
        <v>0</v>
      </c>
      <c r="P131" s="467">
        <f t="shared" si="72"/>
        <v>2</v>
      </c>
      <c r="Q131" s="467">
        <f t="shared" si="73"/>
        <v>8</v>
      </c>
      <c r="R131" s="472">
        <f t="shared" si="74"/>
        <v>51.235562606635163</v>
      </c>
      <c r="S131" s="475">
        <f t="shared" si="75"/>
        <v>24.536730865550403</v>
      </c>
      <c r="T131" s="480">
        <f t="shared" si="76"/>
        <v>57.910270541906357</v>
      </c>
      <c r="U131" s="471">
        <f t="shared" si="77"/>
        <v>57.248216433525087</v>
      </c>
      <c r="V131" s="473" t="b">
        <f t="shared" si="80"/>
        <v>0</v>
      </c>
      <c r="W131" s="559">
        <f t="shared" si="78"/>
        <v>51.235562606635163</v>
      </c>
      <c r="X131" s="471">
        <f t="shared" si="81"/>
        <v>12</v>
      </c>
      <c r="Y131" s="471">
        <f t="shared" si="82"/>
        <v>11.428571428571429</v>
      </c>
      <c r="Z131" s="471">
        <f t="shared" si="83"/>
        <v>61.818181818181813</v>
      </c>
      <c r="AA131" s="471">
        <f t="shared" si="84"/>
        <v>33.179167504524429</v>
      </c>
      <c r="AB131" s="560">
        <f t="shared" si="85"/>
        <v>12.503269683494636</v>
      </c>
      <c r="AC131" s="494">
        <f t="shared" si="86"/>
        <v>36.57019204760617</v>
      </c>
      <c r="AD131" s="473">
        <f t="shared" si="87"/>
        <v>19.7</v>
      </c>
      <c r="AE131" s="473">
        <f t="shared" si="88"/>
        <v>26</v>
      </c>
      <c r="AF131" s="473">
        <f t="shared" si="89"/>
        <v>54.7</v>
      </c>
      <c r="AG131" s="473">
        <f t="shared" si="90"/>
        <v>53.6</v>
      </c>
      <c r="AH131" s="473">
        <f t="shared" si="91"/>
        <v>48</v>
      </c>
      <c r="AI131" s="468">
        <f t="shared" si="92"/>
        <v>61.199999999999996</v>
      </c>
      <c r="AJ131" s="473">
        <f>IF(VLOOKUP(TRUE,$V$2:$AY$206,COUNTA($V$1:AR$1),FALSE)="",AR131,IF(AR131="","",(AR131/VLOOKUP(TRUE,$V$2:$AY$206,COUNTA($V$1:AR$1),FALSE))*100))</f>
        <v>67.980688810348511</v>
      </c>
      <c r="AK131" s="473">
        <f>IF(VLOOKUP(TRUE,$V$2:$AY$206,COUNTA($V$1:AS$1),FALSE)="",AS131,IF(AS131="","",(AS131/VLOOKUP(TRUE,$V$2:$AY$206,COUNTA($V$1:AS$1),FALSE))*100))</f>
        <v>25.026202201843262</v>
      </c>
      <c r="AL131" s="473">
        <f>IF(VLOOKUP(TRUE,$V$2:$AY$206,COUNTA($V$1:AT$1),FALSE)="",AT131,IF(AT131="","",(AT131/VLOOKUP(TRUE,$V$2:$AY$206,COUNTA($V$1:AT$1),FALSE))*100))</f>
        <v>40</v>
      </c>
      <c r="AM131" s="473">
        <f>IF(VLOOKUP(TRUE,$V$2:$AY$206,COUNTA($V$1:AU$1),FALSE)="",AU131,IF(AU131="","",(AU131/VLOOKUP(TRUE,$V$2:$AY$206,COUNTA($V$1:AU$1),FALSE))*100))</f>
        <v>75</v>
      </c>
      <c r="AN131" s="473">
        <f>IF(VLOOKUP(TRUE,$V$2:$AY$206,COUNTA($V$1:AV$1),FALSE)="",AV131,IF(AV131="","",(AV131/VLOOKUP(TRUE,$V$2:$AY$206,COUNTA($V$1:AV$1),FALSE))*100))</f>
        <v>46.835470199584961</v>
      </c>
      <c r="AO131" s="473">
        <f>IF(VLOOKUP(TRUE,$V$2:$AY$206,COUNTA($V$1:AW$1),FALSE)="",AW131,IF(AW131="","",(AW131/VLOOKUP(TRUE,$V$2:$AY$206,COUNTA($V$1:AW$1),FALSE))*100))</f>
        <v>66.666666666666671</v>
      </c>
      <c r="AP131" s="473">
        <f>IF(VLOOKUP(TRUE,$V$2:$AY$206,COUNTA($V$1:AX$1),FALSE)="",AX131,IF(AX131="","",(AX131/VLOOKUP(TRUE,$V$2:$AY$206,COUNTA($V$1:AX$1),FALSE))*100))</f>
        <v>75</v>
      </c>
      <c r="AQ131" s="473">
        <f>IF(VLOOKUP(TRUE,$V$2:$AY$206,COUNTA($V$1:AY$1),FALSE)="",AY131,IF(AY131="","",(AY131/VLOOKUP(TRUE,$V$2:$AY$206,COUNTA($V$1:AY$1),FALSE))*100))</f>
        <v>66.773136456807464</v>
      </c>
      <c r="AR131" s="475">
        <f>IF(BS131="","",BS131*VLOOKUP("UQ",IndexCalc[],3,FALSE))</f>
        <v>67.980688810348511</v>
      </c>
      <c r="AS131" s="471">
        <f>IF(BT131="","",BT131*VLOOKUP("Fneg",IndexCalc[],3,FALSE))</f>
        <v>25.026202201843262</v>
      </c>
      <c r="AT131" s="471">
        <f>IF(BU131="","",BU131*VLOOKUP("ABS",IndexCalc[],3,FALSE))</f>
        <v>40</v>
      </c>
      <c r="AU131" s="471">
        <f>IF(BV131="","",BV131*VLOOKUP("Cnrs",IndexCalc[],3,FALSE))</f>
        <v>75</v>
      </c>
      <c r="AV131" s="471">
        <f>IF(BO131="","",BO131*VLOOKUP("HEC",IndexCalc[],3,FALSE))</f>
        <v>46.835470199584961</v>
      </c>
      <c r="AW131" s="471">
        <f>IF(BP131="","",BP131*VLOOKUP("Aeres",IndexCalc[],3,FALSE))</f>
        <v>66.666666666666671</v>
      </c>
      <c r="AX131" s="471">
        <f>IF(BQ131="","",BQ131*VLOOKUP("Abdc",IndexCalc[],3,FALSE))</f>
        <v>75</v>
      </c>
      <c r="AY131" s="480">
        <f>IF(BR131="","",BR131*VLOOKUP("Vhb",IndexCalc[],3,FALSE))</f>
        <v>66.773136456807464</v>
      </c>
      <c r="AZ131" s="481">
        <v>3.0000000000000001E-3</v>
      </c>
      <c r="BA131" s="473">
        <v>0.8</v>
      </c>
      <c r="BB131" s="466">
        <v>34</v>
      </c>
      <c r="BC131" s="481">
        <v>1.65</v>
      </c>
      <c r="BD131" s="481">
        <v>0.95599999999999996</v>
      </c>
      <c r="BE131" s="482">
        <v>1.3520000000000001</v>
      </c>
      <c r="BF131" s="466"/>
      <c r="BG131" s="466" t="s">
        <v>133</v>
      </c>
      <c r="BH131" s="466" t="s">
        <v>127</v>
      </c>
      <c r="BI131" s="466"/>
      <c r="BJ131" s="466"/>
      <c r="BK131" s="483"/>
      <c r="BL131" s="466"/>
      <c r="BM131" s="466">
        <v>2</v>
      </c>
      <c r="BN131" s="466">
        <v>2</v>
      </c>
      <c r="BO131" s="537">
        <v>1.8734188079833984</v>
      </c>
      <c r="BP131" s="486">
        <v>2</v>
      </c>
      <c r="BQ131" s="487">
        <v>3</v>
      </c>
      <c r="BR131" s="488">
        <v>4.0063881874084473</v>
      </c>
      <c r="BS131" s="488">
        <v>2.7192275524139404</v>
      </c>
      <c r="BT131" s="258">
        <v>1.0010480880737305</v>
      </c>
      <c r="BU131" s="488">
        <v>2</v>
      </c>
      <c r="BV131" s="489">
        <v>3</v>
      </c>
    </row>
    <row r="132" spans="1:74" x14ac:dyDescent="0.25">
      <c r="A132" s="554" t="s">
        <v>1380</v>
      </c>
      <c r="B132" s="529"/>
      <c r="C132" s="497" t="s">
        <v>1275</v>
      </c>
      <c r="D132" s="529" t="s">
        <v>363</v>
      </c>
      <c r="E132" s="466">
        <f t="shared" si="79"/>
        <v>131</v>
      </c>
      <c r="F132" s="467">
        <f t="shared" si="62"/>
        <v>10</v>
      </c>
      <c r="G132" s="480">
        <f t="shared" si="63"/>
        <v>15.824820943146054</v>
      </c>
      <c r="H132" s="469" t="b">
        <f t="shared" si="64"/>
        <v>0</v>
      </c>
      <c r="I132" s="470">
        <f t="shared" si="65"/>
        <v>10000</v>
      </c>
      <c r="J132" s="470">
        <f t="shared" si="66"/>
        <v>10000</v>
      </c>
      <c r="K132" s="470">
        <f t="shared" si="67"/>
        <v>10000</v>
      </c>
      <c r="L132" s="470">
        <f t="shared" si="68"/>
        <v>10000</v>
      </c>
      <c r="M132" s="470">
        <f t="shared" si="69"/>
        <v>10000</v>
      </c>
      <c r="N132" s="470">
        <f t="shared" si="70"/>
        <v>10000</v>
      </c>
      <c r="O132" s="469" t="b">
        <f t="shared" si="71"/>
        <v>0</v>
      </c>
      <c r="P132" s="467">
        <f t="shared" si="72"/>
        <v>2</v>
      </c>
      <c r="Q132" s="467">
        <f t="shared" si="73"/>
        <v>8</v>
      </c>
      <c r="R132" s="472">
        <f t="shared" si="74"/>
        <v>51.119428568848598</v>
      </c>
      <c r="S132" s="475">
        <f t="shared" si="75"/>
        <v>36.339186299684769</v>
      </c>
      <c r="T132" s="480">
        <f t="shared" si="76"/>
        <v>54.814489136139557</v>
      </c>
      <c r="U132" s="471">
        <f t="shared" si="77"/>
        <v>59.131591308911638</v>
      </c>
      <c r="V132" s="471" t="b">
        <f t="shared" si="80"/>
        <v>0</v>
      </c>
      <c r="W132" s="555">
        <f t="shared" si="78"/>
        <v>51.119428568848598</v>
      </c>
      <c r="X132" s="466" t="str">
        <f t="shared" si="81"/>
        <v/>
      </c>
      <c r="Y132" s="466" t="str">
        <f t="shared" si="82"/>
        <v/>
      </c>
      <c r="Z132" s="466" t="str">
        <f t="shared" si="83"/>
        <v/>
      </c>
      <c r="AA132" s="466" t="str">
        <f t="shared" si="84"/>
        <v/>
      </c>
      <c r="AB132" s="556">
        <f t="shared" si="85"/>
        <v>22.286162699450692</v>
      </c>
      <c r="AC132" s="500">
        <f t="shared" si="86"/>
        <v>50.392209899918846</v>
      </c>
      <c r="AD132" s="466" t="str">
        <f t="shared" si="87"/>
        <v/>
      </c>
      <c r="AE132" s="466" t="str">
        <f t="shared" si="88"/>
        <v/>
      </c>
      <c r="AF132" s="466" t="str">
        <f t="shared" si="89"/>
        <v/>
      </c>
      <c r="AG132" s="466" t="str">
        <f t="shared" si="90"/>
        <v/>
      </c>
      <c r="AH132" s="466">
        <f t="shared" si="91"/>
        <v>72</v>
      </c>
      <c r="AI132" s="484">
        <f t="shared" si="92"/>
        <v>80.800000000000011</v>
      </c>
      <c r="AJ132" s="466">
        <f>IF(VLOOKUP(TRUE,$V$2:$AY$206,COUNTA($V$1:AR$1),FALSE)="",AR132,IF(AR132="","",(AR132/VLOOKUP(TRUE,$V$2:$AY$206,COUNTA($V$1:AR$1),FALSE))*100))</f>
        <v>54.528987407684326</v>
      </c>
      <c r="AK132" s="466">
        <f>IF(VLOOKUP(TRUE,$V$2:$AY$206,COUNTA($V$1:AS$1),FALSE)="",AS132,IF(AS132="","",(AS132/VLOOKUP(TRUE,$V$2:$AY$206,COUNTA($V$1:AS$1),FALSE))*100))</f>
        <v>51.721042394638062</v>
      </c>
      <c r="AL132" s="466">
        <f>IF(VLOOKUP(TRUE,$V$2:$AY$206,COUNTA($V$1:AT$1),FALSE)="",AT132,IF(AT132="","",(AT132/VLOOKUP(TRUE,$V$2:$AY$206,COUNTA($V$1:AT$1),FALSE))*100))</f>
        <v>60</v>
      </c>
      <c r="AM132" s="466">
        <f>IF(VLOOKUP(TRUE,$V$2:$AY$206,COUNTA($V$1:AU$1),FALSE)="",AU132,IF(AU132="","",(AU132/VLOOKUP(TRUE,$V$2:$AY$206,COUNTA($V$1:AU$1),FALSE))*100))</f>
        <v>50</v>
      </c>
      <c r="AN132" s="466">
        <f>IF(VLOOKUP(TRUE,$V$2:$AY$206,COUNTA($V$1:AV$1),FALSE)="",AV132,IF(AV132="","",(AV132/VLOOKUP(TRUE,$V$2:$AY$206,COUNTA($V$1:AV$1),FALSE))*100))</f>
        <v>63.932549953460693</v>
      </c>
      <c r="AO132" s="466">
        <f>IF(VLOOKUP(TRUE,$V$2:$AY$206,COUNTA($V$1:AW$1),FALSE)="",AW132,IF(AW132="","",(AW132/VLOOKUP(TRUE,$V$2:$AY$206,COUNTA($V$1:AW$1),FALSE))*100))</f>
        <v>66.666666666666671</v>
      </c>
      <c r="AP132" s="466">
        <f>IF(VLOOKUP(TRUE,$V$2:$AY$206,COUNTA($V$1:AX$1),FALSE)="",AX132,IF(AX132="","",(AX132/VLOOKUP(TRUE,$V$2:$AY$206,COUNTA($V$1:AX$1),FALSE))*100))</f>
        <v>25</v>
      </c>
      <c r="AQ132" s="466">
        <f>IF(VLOOKUP(TRUE,$V$2:$AY$206,COUNTA($V$1:AY$1),FALSE)="",AY132,IF(AY132="","",(AY132/VLOOKUP(TRUE,$V$2:$AY$206,COUNTA($V$1:AY$1),FALSE))*100))</f>
        <v>66.666666666666671</v>
      </c>
      <c r="AR132" s="475">
        <f>IF(BS132="","",BS132*VLOOKUP("UQ",IndexCalc[],3,FALSE))</f>
        <v>54.528987407684326</v>
      </c>
      <c r="AS132" s="471">
        <f>IF(BT132="","",BT132*VLOOKUP("Fneg",IndexCalc[],3,FALSE))</f>
        <v>51.721042394638062</v>
      </c>
      <c r="AT132" s="471">
        <f>IF(BU132="","",BU132*VLOOKUP("ABS",IndexCalc[],3,FALSE))</f>
        <v>60</v>
      </c>
      <c r="AU132" s="471">
        <f>IF(BV132="","",BV132*VLOOKUP("Cnrs",IndexCalc[],3,FALSE))</f>
        <v>50</v>
      </c>
      <c r="AV132" s="471">
        <f>IF(BO132="","",BO132*VLOOKUP("HEC",IndexCalc[],3,FALSE))</f>
        <v>63.932549953460693</v>
      </c>
      <c r="AW132" s="471">
        <f>IF(BP132="","",BP132*VLOOKUP("Aeres",IndexCalc[],3,FALSE))</f>
        <v>66.666666666666671</v>
      </c>
      <c r="AX132" s="471">
        <f>IF(BQ132="","",BQ132*VLOOKUP("Abdc",IndexCalc[],3,FALSE))</f>
        <v>25</v>
      </c>
      <c r="AY132" s="480">
        <f>IF(BR132="","",BR132*VLOOKUP("Vhb",IndexCalc[],3,FALSE))</f>
        <v>66.666666666666671</v>
      </c>
      <c r="AZ132" s="466"/>
      <c r="BA132" s="466"/>
      <c r="BB132" s="466"/>
      <c r="BC132" s="466"/>
      <c r="BD132" s="466">
        <v>1.704</v>
      </c>
      <c r="BE132" s="484">
        <v>1.863</v>
      </c>
      <c r="BF132" s="466"/>
      <c r="BG132" s="466"/>
      <c r="BH132" s="466" t="s">
        <v>135</v>
      </c>
      <c r="BI132" s="466" t="s">
        <v>133</v>
      </c>
      <c r="BJ132" s="466"/>
      <c r="BK132" s="483"/>
      <c r="BL132" s="466"/>
      <c r="BM132" s="466">
        <v>3</v>
      </c>
      <c r="BN132" s="466">
        <v>3</v>
      </c>
      <c r="BO132" s="537">
        <v>2.5573019981384277</v>
      </c>
      <c r="BP132" s="488">
        <v>2</v>
      </c>
      <c r="BQ132" s="487">
        <v>1</v>
      </c>
      <c r="BR132" s="486">
        <v>4</v>
      </c>
      <c r="BS132" s="488">
        <v>2.181159496307373</v>
      </c>
      <c r="BT132" s="258">
        <v>2.0688416957855225</v>
      </c>
      <c r="BU132" s="488">
        <v>3</v>
      </c>
      <c r="BV132" s="489">
        <v>2</v>
      </c>
    </row>
    <row r="133" spans="1:74" x14ac:dyDescent="0.25">
      <c r="A133" s="554" t="s">
        <v>1383</v>
      </c>
      <c r="B133" s="529"/>
      <c r="C133" s="497" t="s">
        <v>1278</v>
      </c>
      <c r="D133" s="529" t="s">
        <v>363</v>
      </c>
      <c r="E133" s="466">
        <f t="shared" si="79"/>
        <v>132</v>
      </c>
      <c r="F133" s="467">
        <f t="shared" si="62"/>
        <v>10</v>
      </c>
      <c r="G133" s="480">
        <f t="shared" si="63"/>
        <v>24.033443283999116</v>
      </c>
      <c r="H133" s="469" t="b">
        <f t="shared" si="64"/>
        <v>0</v>
      </c>
      <c r="I133" s="470">
        <f t="shared" si="65"/>
        <v>10000</v>
      </c>
      <c r="J133" s="470">
        <f t="shared" si="66"/>
        <v>10000</v>
      </c>
      <c r="K133" s="470">
        <f t="shared" si="67"/>
        <v>10000</v>
      </c>
      <c r="L133" s="470">
        <f t="shared" si="68"/>
        <v>10000</v>
      </c>
      <c r="M133" s="470">
        <f t="shared" si="69"/>
        <v>10000</v>
      </c>
      <c r="N133" s="470">
        <f t="shared" si="70"/>
        <v>10000</v>
      </c>
      <c r="O133" s="469" t="b">
        <f t="shared" si="71"/>
        <v>0</v>
      </c>
      <c r="P133" s="467">
        <f t="shared" si="72"/>
        <v>2</v>
      </c>
      <c r="Q133" s="467">
        <f t="shared" si="73"/>
        <v>8</v>
      </c>
      <c r="R133" s="472">
        <f t="shared" si="74"/>
        <v>50.986688808203255</v>
      </c>
      <c r="S133" s="475">
        <f t="shared" si="75"/>
        <v>39.006025769315755</v>
      </c>
      <c r="T133" s="480">
        <f t="shared" si="76"/>
        <v>53.981854567925133</v>
      </c>
      <c r="U133" s="471">
        <f t="shared" si="77"/>
        <v>58.61548365434011</v>
      </c>
      <c r="V133" s="471" t="b">
        <f t="shared" si="80"/>
        <v>0</v>
      </c>
      <c r="W133" s="555">
        <f t="shared" si="78"/>
        <v>50.986688808203255</v>
      </c>
      <c r="X133" s="466" t="str">
        <f t="shared" si="81"/>
        <v/>
      </c>
      <c r="Y133" s="466" t="str">
        <f t="shared" si="82"/>
        <v/>
      </c>
      <c r="Z133" s="466" t="str">
        <f t="shared" si="83"/>
        <v/>
      </c>
      <c r="AA133" s="466" t="str">
        <f t="shared" si="84"/>
        <v/>
      </c>
      <c r="AB133" s="556">
        <f t="shared" si="85"/>
        <v>20.1543290609469</v>
      </c>
      <c r="AC133" s="500">
        <f t="shared" si="86"/>
        <v>57.857722477684604</v>
      </c>
      <c r="AD133" s="466" t="str">
        <f t="shared" si="87"/>
        <v/>
      </c>
      <c r="AE133" s="466" t="str">
        <f t="shared" si="88"/>
        <v/>
      </c>
      <c r="AF133" s="466" t="str">
        <f t="shared" si="89"/>
        <v/>
      </c>
      <c r="AG133" s="466" t="str">
        <f t="shared" si="90"/>
        <v/>
      </c>
      <c r="AH133" s="466">
        <f t="shared" si="91"/>
        <v>70</v>
      </c>
      <c r="AI133" s="484">
        <f t="shared" si="92"/>
        <v>84.3</v>
      </c>
      <c r="AJ133" s="466">
        <f>IF(VLOOKUP(TRUE,$V$2:$AY$206,COUNTA($V$1:AR$1),FALSE)="",AR133,IF(AR133="","",(AR133/VLOOKUP(TRUE,$V$2:$AY$206,COUNTA($V$1:AR$1),FALSE))*100))</f>
        <v>65.495091676712036</v>
      </c>
      <c r="AK133" s="466">
        <f>IF(VLOOKUP(TRUE,$V$2:$AY$206,COUNTA($V$1:AS$1),FALSE)="",AS133,IF(AS133="","",(AS133/VLOOKUP(TRUE,$V$2:$AY$206,COUNTA($V$1:AS$1),FALSE))*100))</f>
        <v>25.351244211196899</v>
      </c>
      <c r="AL133" s="466">
        <f>IF(VLOOKUP(TRUE,$V$2:$AY$206,COUNTA($V$1:AT$1),FALSE)="",AT133,IF(AT133="","",(AT133/VLOOKUP(TRUE,$V$2:$AY$206,COUNTA($V$1:AT$1),FALSE))*100))</f>
        <v>40</v>
      </c>
      <c r="AM133" s="466">
        <f>IF(VLOOKUP(TRUE,$V$2:$AY$206,COUNTA($V$1:AU$1),FALSE)="",AU133,IF(AU133="","",(AU133/VLOOKUP(TRUE,$V$2:$AY$206,COUNTA($V$1:AU$1),FALSE))*100))</f>
        <v>72.597068548202515</v>
      </c>
      <c r="AN133" s="466">
        <f>IF(VLOOKUP(TRUE,$V$2:$AY$206,COUNTA($V$1:AV$1),FALSE)="",AV133,IF(AV133="","",(AV133/VLOOKUP(TRUE,$V$2:$AY$206,COUNTA($V$1:AV$1),FALSE))*100))</f>
        <v>25</v>
      </c>
      <c r="AO133" s="466">
        <f>IF(VLOOKUP(TRUE,$V$2:$AY$206,COUNTA($V$1:AW$1),FALSE)="",AW133,IF(AW133="","",(AW133/VLOOKUP(TRUE,$V$2:$AY$206,COUNTA($V$1:AW$1),FALSE))*100))</f>
        <v>96.01902961730957</v>
      </c>
      <c r="AP133" s="466">
        <f>IF(VLOOKUP(TRUE,$V$2:$AY$206,COUNTA($V$1:AX$1),FALSE)="",AX133,IF(AX133="","",(AX133/VLOOKUP(TRUE,$V$2:$AY$206,COUNTA($V$1:AX$1),FALSE))*100))</f>
        <v>50</v>
      </c>
      <c r="AQ133" s="466">
        <f>IF(VLOOKUP(TRUE,$V$2:$AY$206,COUNTA($V$1:AY$1),FALSE)="",AY133,IF(AY133="","",(AY133/VLOOKUP(TRUE,$V$2:$AY$206,COUNTA($V$1:AY$1),FALSE))*100))</f>
        <v>57.392402489980064</v>
      </c>
      <c r="AR133" s="475">
        <f>IF(BS133="","",BS133*VLOOKUP("UQ",IndexCalc[],3,FALSE))</f>
        <v>65.495091676712036</v>
      </c>
      <c r="AS133" s="471">
        <f>IF(BT133="","",BT133*VLOOKUP("Fneg",IndexCalc[],3,FALSE))</f>
        <v>25.351244211196899</v>
      </c>
      <c r="AT133" s="471">
        <f>IF(BU133="","",BU133*VLOOKUP("ABS",IndexCalc[],3,FALSE))</f>
        <v>40</v>
      </c>
      <c r="AU133" s="471">
        <f>IF(BV133="","",BV133*VLOOKUP("Cnrs",IndexCalc[],3,FALSE))</f>
        <v>72.597068548202515</v>
      </c>
      <c r="AV133" s="471">
        <f>IF(BO133="","",BO133*VLOOKUP("HEC",IndexCalc[],3,FALSE))</f>
        <v>25</v>
      </c>
      <c r="AW133" s="471">
        <f>IF(BP133="","",BP133*VLOOKUP("Aeres",IndexCalc[],3,FALSE))</f>
        <v>96.01902961730957</v>
      </c>
      <c r="AX133" s="471">
        <f>IF(BQ133="","",BQ133*VLOOKUP("Abdc",IndexCalc[],3,FALSE))</f>
        <v>50</v>
      </c>
      <c r="AY133" s="480">
        <f>IF(BR133="","",BR133*VLOOKUP("Vhb",IndexCalc[],3,FALSE))</f>
        <v>57.392402489980064</v>
      </c>
      <c r="AZ133" s="466"/>
      <c r="BA133" s="466"/>
      <c r="BB133" s="466"/>
      <c r="BC133" s="466"/>
      <c r="BD133" s="466">
        <v>1.5409999999999999</v>
      </c>
      <c r="BE133" s="484">
        <v>2.1389999999999998</v>
      </c>
      <c r="BF133" s="466" t="s">
        <v>135</v>
      </c>
      <c r="BG133" s="466"/>
      <c r="BH133" s="466" t="s">
        <v>133</v>
      </c>
      <c r="BI133" s="466"/>
      <c r="BJ133" s="466"/>
      <c r="BK133" s="483"/>
      <c r="BL133" s="466"/>
      <c r="BM133" s="466">
        <v>2</v>
      </c>
      <c r="BN133" s="466"/>
      <c r="BO133" s="485">
        <v>1</v>
      </c>
      <c r="BP133" s="488">
        <v>2.8805708885192871</v>
      </c>
      <c r="BQ133" s="487">
        <v>2</v>
      </c>
      <c r="BR133" s="488">
        <v>3.4435441493988037</v>
      </c>
      <c r="BS133" s="488">
        <v>2.6198036670684814</v>
      </c>
      <c r="BT133" s="258">
        <v>1.014049768447876</v>
      </c>
      <c r="BU133" s="488">
        <v>2</v>
      </c>
      <c r="BV133" s="540">
        <v>2.9038827419281006</v>
      </c>
    </row>
    <row r="134" spans="1:74" x14ac:dyDescent="0.25">
      <c r="A134" s="554" t="s">
        <v>1328</v>
      </c>
      <c r="B134" s="529"/>
      <c r="C134" s="497" t="s">
        <v>1222</v>
      </c>
      <c r="D134" s="529" t="s">
        <v>363</v>
      </c>
      <c r="E134" s="466">
        <f t="shared" si="79"/>
        <v>133</v>
      </c>
      <c r="F134" s="467">
        <f t="shared" si="62"/>
        <v>10</v>
      </c>
      <c r="G134" s="480">
        <f t="shared" si="63"/>
        <v>27.882981086400221</v>
      </c>
      <c r="H134" s="469" t="b">
        <f t="shared" si="64"/>
        <v>0</v>
      </c>
      <c r="I134" s="470">
        <f t="shared" si="65"/>
        <v>10000</v>
      </c>
      <c r="J134" s="470">
        <f t="shared" si="66"/>
        <v>10000</v>
      </c>
      <c r="K134" s="470">
        <f t="shared" si="67"/>
        <v>10000</v>
      </c>
      <c r="L134" s="470">
        <f t="shared" si="68"/>
        <v>10000</v>
      </c>
      <c r="M134" s="470">
        <f t="shared" si="69"/>
        <v>10000</v>
      </c>
      <c r="N134" s="470">
        <f t="shared" si="70"/>
        <v>10000</v>
      </c>
      <c r="O134" s="469" t="b">
        <f t="shared" si="71"/>
        <v>0</v>
      </c>
      <c r="P134" s="467">
        <f t="shared" si="72"/>
        <v>2</v>
      </c>
      <c r="Q134" s="467">
        <f t="shared" si="73"/>
        <v>8</v>
      </c>
      <c r="R134" s="472">
        <f t="shared" si="74"/>
        <v>50.67486392261624</v>
      </c>
      <c r="S134" s="475">
        <f t="shared" si="75"/>
        <v>14.830884575945133</v>
      </c>
      <c r="T134" s="480">
        <f t="shared" si="76"/>
        <v>59.635858759284019</v>
      </c>
      <c r="U134" s="471">
        <f t="shared" si="77"/>
        <v>53.288687007427221</v>
      </c>
      <c r="V134" s="471" t="b">
        <f t="shared" si="80"/>
        <v>0</v>
      </c>
      <c r="W134" s="555">
        <f t="shared" si="78"/>
        <v>50.67486392261624</v>
      </c>
      <c r="X134" s="466" t="str">
        <f t="shared" si="81"/>
        <v/>
      </c>
      <c r="Y134" s="466" t="str">
        <f t="shared" si="82"/>
        <v/>
      </c>
      <c r="Z134" s="466" t="str">
        <f t="shared" si="83"/>
        <v/>
      </c>
      <c r="AA134" s="466" t="str">
        <f t="shared" si="84"/>
        <v/>
      </c>
      <c r="AB134" s="556">
        <f t="shared" si="85"/>
        <v>6.6701543290609466</v>
      </c>
      <c r="AC134" s="500">
        <f t="shared" si="86"/>
        <v>22.99161482282932</v>
      </c>
      <c r="AD134" s="466" t="str">
        <f t="shared" si="87"/>
        <v/>
      </c>
      <c r="AE134" s="466" t="str">
        <f t="shared" si="88"/>
        <v/>
      </c>
      <c r="AF134" s="466" t="str">
        <f t="shared" si="89"/>
        <v/>
      </c>
      <c r="AG134" s="466" t="str">
        <f t="shared" si="90"/>
        <v/>
      </c>
      <c r="AH134" s="466">
        <f t="shared" si="91"/>
        <v>26.900000000000002</v>
      </c>
      <c r="AI134" s="484">
        <f t="shared" si="92"/>
        <v>28.9</v>
      </c>
      <c r="AJ134" s="466">
        <f>IF(VLOOKUP(TRUE,$V$2:$AY$206,COUNTA($V$1:AR$1),FALSE)="",AR134,IF(AR134="","",(AR134/VLOOKUP(TRUE,$V$2:$AY$206,COUNTA($V$1:AR$1),FALSE))*100))</f>
        <v>63.908708095550537</v>
      </c>
      <c r="AK134" s="466">
        <f>IF(VLOOKUP(TRUE,$V$2:$AY$206,COUNTA($V$1:AS$1),FALSE)="",AS134,IF(AS134="","",(AS134/VLOOKUP(TRUE,$V$2:$AY$206,COUNTA($V$1:AS$1),FALSE))*100))</f>
        <v>25.000038743019104</v>
      </c>
      <c r="AL134" s="466">
        <f>IF(VLOOKUP(TRUE,$V$2:$AY$206,COUNTA($V$1:AT$1),FALSE)="",AT134,IF(AT134="","",(AT134/VLOOKUP(TRUE,$V$2:$AY$206,COUNTA($V$1:AT$1),FALSE))*100))</f>
        <v>38.232417106628418</v>
      </c>
      <c r="AM134" s="466">
        <f>IF(VLOOKUP(TRUE,$V$2:$AY$206,COUNTA($V$1:AU$1),FALSE)="",AU134,IF(AU134="","",(AU134/VLOOKUP(TRUE,$V$2:$AY$206,COUNTA($V$1:AU$1),FALSE))*100))</f>
        <v>75</v>
      </c>
      <c r="AN134" s="466">
        <f>IF(VLOOKUP(TRUE,$V$2:$AY$206,COUNTA($V$1:AV$1),FALSE)="",AV134,IF(AV134="","",(AV134/VLOOKUP(TRUE,$V$2:$AY$206,COUNTA($V$1:AV$1),FALSE))*100))</f>
        <v>61.550527811050415</v>
      </c>
      <c r="AO134" s="466">
        <f>IF(VLOOKUP(TRUE,$V$2:$AY$206,COUNTA($V$1:AW$1),FALSE)="",AW134,IF(AW134="","",(AW134/VLOOKUP(TRUE,$V$2:$AY$206,COUNTA($V$1:AW$1),FALSE))*100))</f>
        <v>100</v>
      </c>
      <c r="AP134" s="466">
        <f>IF(VLOOKUP(TRUE,$V$2:$AY$206,COUNTA($V$1:AX$1),FALSE)="",AX134,IF(AX134="","",(AX134/VLOOKUP(TRUE,$V$2:$AY$206,COUNTA($V$1:AX$1),FALSE))*100))</f>
        <v>50</v>
      </c>
      <c r="AQ134" s="466">
        <f>IF(VLOOKUP(TRUE,$V$2:$AY$206,COUNTA($V$1:AY$1),FALSE)="",AY134,IF(AY134="","",(AY134/VLOOKUP(TRUE,$V$2:$AY$206,COUNTA($V$1:AY$1),FALSE))*100))</f>
        <v>63.395178318023696</v>
      </c>
      <c r="AR134" s="475">
        <f>IF(BS134="","",BS134*VLOOKUP("UQ",IndexCalc[],3,FALSE))</f>
        <v>63.908708095550537</v>
      </c>
      <c r="AS134" s="471">
        <f>IF(BT134="","",BT134*VLOOKUP("Fneg",IndexCalc[],3,FALSE))</f>
        <v>25.000038743019104</v>
      </c>
      <c r="AT134" s="471">
        <f>IF(BU134="","",BU134*VLOOKUP("ABS",IndexCalc[],3,FALSE))</f>
        <v>38.232417106628418</v>
      </c>
      <c r="AU134" s="471">
        <f>IF(BV134="","",BV134*VLOOKUP("Cnrs",IndexCalc[],3,FALSE))</f>
        <v>75</v>
      </c>
      <c r="AV134" s="471">
        <f>IF(BO134="","",BO134*VLOOKUP("HEC",IndexCalc[],3,FALSE))</f>
        <v>61.550527811050415</v>
      </c>
      <c r="AW134" s="471">
        <f>IF(BP134="","",BP134*VLOOKUP("Aeres",IndexCalc[],3,FALSE))</f>
        <v>100</v>
      </c>
      <c r="AX134" s="471">
        <f>IF(BQ134="","",BQ134*VLOOKUP("Abdc",IndexCalc[],3,FALSE))</f>
        <v>50</v>
      </c>
      <c r="AY134" s="480">
        <f>IF(BR134="","",BR134*VLOOKUP("Vhb",IndexCalc[],3,FALSE))</f>
        <v>63.395178318023689</v>
      </c>
      <c r="AZ134" s="466"/>
      <c r="BA134" s="466"/>
      <c r="BB134" s="466"/>
      <c r="BC134" s="466"/>
      <c r="BD134" s="466">
        <v>0.51</v>
      </c>
      <c r="BE134" s="484">
        <v>0.85</v>
      </c>
      <c r="BF134" s="466"/>
      <c r="BG134" s="466" t="s">
        <v>127</v>
      </c>
      <c r="BH134" s="466" t="s">
        <v>133</v>
      </c>
      <c r="BI134" s="466"/>
      <c r="BJ134" s="466"/>
      <c r="BK134" s="483"/>
      <c r="BL134" s="466"/>
      <c r="BM134" s="466"/>
      <c r="BN134" s="466">
        <v>2</v>
      </c>
      <c r="BO134" s="537">
        <v>2.4620211124420166</v>
      </c>
      <c r="BP134" s="486">
        <v>3</v>
      </c>
      <c r="BQ134" s="487">
        <v>2</v>
      </c>
      <c r="BR134" s="488">
        <v>3.8037106990814209</v>
      </c>
      <c r="BS134" s="488">
        <v>2.5563483238220215</v>
      </c>
      <c r="BT134" s="488">
        <v>1.0000015497207642</v>
      </c>
      <c r="BU134" s="488">
        <v>1.9116208553314209</v>
      </c>
      <c r="BV134" s="489">
        <v>3</v>
      </c>
    </row>
    <row r="135" spans="1:74" x14ac:dyDescent="0.25">
      <c r="A135" s="554" t="s">
        <v>1385</v>
      </c>
      <c r="B135" s="529"/>
      <c r="C135" s="497" t="s">
        <v>1280</v>
      </c>
      <c r="D135" s="529" t="s">
        <v>363</v>
      </c>
      <c r="E135" s="466">
        <f t="shared" si="79"/>
        <v>134</v>
      </c>
      <c r="F135" s="467">
        <f t="shared" si="62"/>
        <v>10</v>
      </c>
      <c r="G135" s="480">
        <f t="shared" si="63"/>
        <v>26.554656013728604</v>
      </c>
      <c r="H135" s="469" t="b">
        <f t="shared" si="64"/>
        <v>0</v>
      </c>
      <c r="I135" s="470">
        <f t="shared" si="65"/>
        <v>10000</v>
      </c>
      <c r="J135" s="470">
        <f t="shared" si="66"/>
        <v>10000</v>
      </c>
      <c r="K135" s="470">
        <f t="shared" si="67"/>
        <v>10000</v>
      </c>
      <c r="L135" s="470">
        <f t="shared" si="68"/>
        <v>10000</v>
      </c>
      <c r="M135" s="470">
        <f t="shared" si="69"/>
        <v>10000</v>
      </c>
      <c r="N135" s="470">
        <f t="shared" si="70"/>
        <v>10000</v>
      </c>
      <c r="O135" s="469" t="b">
        <f t="shared" si="71"/>
        <v>0</v>
      </c>
      <c r="P135" s="467">
        <f t="shared" si="72"/>
        <v>2</v>
      </c>
      <c r="Q135" s="467">
        <f t="shared" si="73"/>
        <v>8</v>
      </c>
      <c r="R135" s="472">
        <f t="shared" si="74"/>
        <v>50.158075019761931</v>
      </c>
      <c r="S135" s="475">
        <f t="shared" si="75"/>
        <v>13.696469788973546</v>
      </c>
      <c r="T135" s="480">
        <f t="shared" si="76"/>
        <v>59.273476327459022</v>
      </c>
      <c r="U135" s="471">
        <f t="shared" si="77"/>
        <v>52.69878106196721</v>
      </c>
      <c r="V135" s="471" t="b">
        <f t="shared" si="80"/>
        <v>0</v>
      </c>
      <c r="W135" s="555">
        <f t="shared" si="78"/>
        <v>50.158075019761931</v>
      </c>
      <c r="X135" s="466" t="str">
        <f t="shared" si="81"/>
        <v/>
      </c>
      <c r="Y135" s="466" t="str">
        <f t="shared" si="82"/>
        <v/>
      </c>
      <c r="Z135" s="466" t="str">
        <f t="shared" si="83"/>
        <v/>
      </c>
      <c r="AA135" s="466" t="str">
        <f t="shared" si="84"/>
        <v/>
      </c>
      <c r="AB135" s="556">
        <f t="shared" si="85"/>
        <v>8.1611300026157458</v>
      </c>
      <c r="AC135" s="500">
        <f t="shared" si="86"/>
        <v>19.231809575331347</v>
      </c>
      <c r="AD135" s="466" t="str">
        <f t="shared" si="87"/>
        <v/>
      </c>
      <c r="AE135" s="466" t="str">
        <f t="shared" si="88"/>
        <v/>
      </c>
      <c r="AF135" s="466" t="str">
        <f t="shared" si="89"/>
        <v/>
      </c>
      <c r="AG135" s="466" t="str">
        <f t="shared" si="90"/>
        <v/>
      </c>
      <c r="AH135" s="466">
        <f t="shared" si="91"/>
        <v>36.199999999999996</v>
      </c>
      <c r="AI135" s="484">
        <f t="shared" si="92"/>
        <v>16.600000000000001</v>
      </c>
      <c r="AJ135" s="466">
        <f>IF(VLOOKUP(TRUE,$V$2:$AY$206,COUNTA($V$1:AR$1),FALSE)="",AR135,IF(AR135="","",(AR135/VLOOKUP(TRUE,$V$2:$AY$206,COUNTA($V$1:AR$1),FALSE))*100))</f>
        <v>61.96061372756958</v>
      </c>
      <c r="AK135" s="466">
        <f>IF(VLOOKUP(TRUE,$V$2:$AY$206,COUNTA($V$1:AS$1),FALSE)="",AS135,IF(AS135="","",(AS135/VLOOKUP(TRUE,$V$2:$AY$206,COUNTA($V$1:AS$1),FALSE))*100))</f>
        <v>25.000053644180298</v>
      </c>
      <c r="AL135" s="466">
        <f>IF(VLOOKUP(TRUE,$V$2:$AY$206,COUNTA($V$1:AT$1),FALSE)="",AT135,IF(AT135="","",(AT135/VLOOKUP(TRUE,$V$2:$AY$206,COUNTA($V$1:AT$1),FALSE))*100))</f>
        <v>40</v>
      </c>
      <c r="AM135" s="466">
        <f>IF(VLOOKUP(TRUE,$V$2:$AY$206,COUNTA($V$1:AU$1),FALSE)="",AU135,IF(AU135="","",(AU135/VLOOKUP(TRUE,$V$2:$AY$206,COUNTA($V$1:AU$1),FALSE))*100))</f>
        <v>72.569310665130615</v>
      </c>
      <c r="AN135" s="466">
        <f>IF(VLOOKUP(TRUE,$V$2:$AY$206,COUNTA($V$1:AV$1),FALSE)="",AV135,IF(AV135="","",(AV135/VLOOKUP(TRUE,$V$2:$AY$206,COUNTA($V$1:AV$1),FALSE))*100))</f>
        <v>48.554745316505432</v>
      </c>
      <c r="AO135" s="466">
        <f>IF(VLOOKUP(TRUE,$V$2:$AY$206,COUNTA($V$1:AW$1),FALSE)="",AW135,IF(AW135="","",(AW135/VLOOKUP(TRUE,$V$2:$AY$206,COUNTA($V$1:AW$1),FALSE))*100))</f>
        <v>88.57356707255046</v>
      </c>
      <c r="AP135" s="466">
        <f>IF(VLOOKUP(TRUE,$V$2:$AY$206,COUNTA($V$1:AX$1),FALSE)="",AX135,IF(AX135="","",(AX135/VLOOKUP(TRUE,$V$2:$AY$206,COUNTA($V$1:AX$1),FALSE))*100))</f>
        <v>75</v>
      </c>
      <c r="AQ135" s="466">
        <f>IF(VLOOKUP(TRUE,$V$2:$AY$206,COUNTA($V$1:AY$1),FALSE)="",AY135,IF(AY135="","",(AY135/VLOOKUP(TRUE,$V$2:$AY$206,COUNTA($V$1:AY$1),FALSE))*100))</f>
        <v>62.529520193735763</v>
      </c>
      <c r="AR135" s="475">
        <f>IF(BS135="","",BS135*VLOOKUP("UQ",IndexCalc[],3,FALSE))</f>
        <v>61.96061372756958</v>
      </c>
      <c r="AS135" s="471">
        <f>IF(BT135="","",BT135*VLOOKUP("Fneg",IndexCalc[],3,FALSE))</f>
        <v>25.000053644180298</v>
      </c>
      <c r="AT135" s="471">
        <f>IF(BU135="","",BU135*VLOOKUP("ABS",IndexCalc[],3,FALSE))</f>
        <v>40</v>
      </c>
      <c r="AU135" s="471">
        <f>IF(BV135="","",BV135*VLOOKUP("Cnrs",IndexCalc[],3,FALSE))</f>
        <v>72.569310665130615</v>
      </c>
      <c r="AV135" s="471">
        <f>IF(BO135="","",BO135*VLOOKUP("HEC",IndexCalc[],3,FALSE))</f>
        <v>48.554745316505432</v>
      </c>
      <c r="AW135" s="471">
        <f>IF(BP135="","",BP135*VLOOKUP("Aeres",IndexCalc[],3,FALSE))</f>
        <v>88.57356707255046</v>
      </c>
      <c r="AX135" s="471">
        <f>IF(BQ135="","",BQ135*VLOOKUP("Abdc",IndexCalc[],3,FALSE))</f>
        <v>75</v>
      </c>
      <c r="AY135" s="480">
        <f>IF(BR135="","",BR135*VLOOKUP("Vhb",IndexCalc[],3,FALSE))</f>
        <v>62.529520193735763</v>
      </c>
      <c r="AZ135" s="466"/>
      <c r="BA135" s="466"/>
      <c r="BB135" s="466"/>
      <c r="BC135" s="466"/>
      <c r="BD135" s="466">
        <v>0.624</v>
      </c>
      <c r="BE135" s="484">
        <v>0.71099999999999997</v>
      </c>
      <c r="BF135" s="466"/>
      <c r="BG135" s="466"/>
      <c r="BH135" s="466" t="s">
        <v>127</v>
      </c>
      <c r="BI135" s="466"/>
      <c r="BJ135" s="466"/>
      <c r="BK135" s="483"/>
      <c r="BL135" s="466"/>
      <c r="BM135" s="466">
        <v>2</v>
      </c>
      <c r="BN135" s="466"/>
      <c r="BO135" s="537">
        <v>1.9421898126602173</v>
      </c>
      <c r="BP135" s="488">
        <v>2.6572070121765137</v>
      </c>
      <c r="BQ135" s="487">
        <v>3</v>
      </c>
      <c r="BR135" s="488">
        <v>3.7517712116241455</v>
      </c>
      <c r="BS135" s="488">
        <v>2.4784245491027832</v>
      </c>
      <c r="BT135" s="486">
        <v>1.0000021457672119</v>
      </c>
      <c r="BU135" s="488">
        <v>2</v>
      </c>
      <c r="BV135" s="540">
        <v>2.9027724266052246</v>
      </c>
    </row>
    <row r="136" spans="1:74" x14ac:dyDescent="0.25">
      <c r="A136" s="558" t="s">
        <v>115</v>
      </c>
      <c r="B136" s="529" t="s">
        <v>341</v>
      </c>
      <c r="C136" s="541" t="s">
        <v>228</v>
      </c>
      <c r="D136" s="529" t="s">
        <v>363</v>
      </c>
      <c r="E136" s="466">
        <f t="shared" si="79"/>
        <v>135</v>
      </c>
      <c r="F136" s="467">
        <f t="shared" si="62"/>
        <v>10</v>
      </c>
      <c r="G136" s="468">
        <f t="shared" si="63"/>
        <v>26.692553778682811</v>
      </c>
      <c r="H136" s="469" t="b">
        <f t="shared" si="64"/>
        <v>0</v>
      </c>
      <c r="I136" s="470">
        <f t="shared" si="65"/>
        <v>10000</v>
      </c>
      <c r="J136" s="470">
        <f t="shared" si="66"/>
        <v>10000</v>
      </c>
      <c r="K136" s="470">
        <f t="shared" si="67"/>
        <v>10000</v>
      </c>
      <c r="L136" s="470">
        <f t="shared" si="68"/>
        <v>10000</v>
      </c>
      <c r="M136" s="470">
        <f t="shared" si="69"/>
        <v>10000</v>
      </c>
      <c r="N136" s="470">
        <f t="shared" si="70"/>
        <v>10000</v>
      </c>
      <c r="O136" s="469" t="b">
        <f t="shared" si="71"/>
        <v>0</v>
      </c>
      <c r="P136" s="467">
        <f t="shared" si="72"/>
        <v>2</v>
      </c>
      <c r="Q136" s="467">
        <f t="shared" si="73"/>
        <v>8</v>
      </c>
      <c r="R136" s="472">
        <f t="shared" si="74"/>
        <v>50.138379672749565</v>
      </c>
      <c r="S136" s="475">
        <f t="shared" si="75"/>
        <v>18.624582387922821</v>
      </c>
      <c r="T136" s="480">
        <f t="shared" si="76"/>
        <v>58.016828993956253</v>
      </c>
      <c r="U136" s="471">
        <f t="shared" si="77"/>
        <v>54.393463195164998</v>
      </c>
      <c r="V136" s="473" t="b">
        <f t="shared" si="80"/>
        <v>0</v>
      </c>
      <c r="W136" s="559">
        <f t="shared" si="78"/>
        <v>50.138379672749565</v>
      </c>
      <c r="X136" s="471">
        <f t="shared" si="81"/>
        <v>4</v>
      </c>
      <c r="Y136" s="471">
        <f t="shared" si="82"/>
        <v>7.1428571428571423</v>
      </c>
      <c r="Z136" s="471">
        <f t="shared" si="83"/>
        <v>30.909090909090907</v>
      </c>
      <c r="AA136" s="471">
        <f t="shared" si="84"/>
        <v>23.124874321335209</v>
      </c>
      <c r="AB136" s="560">
        <f t="shared" si="85"/>
        <v>8.2526811404656044</v>
      </c>
      <c r="AC136" s="494">
        <f t="shared" si="86"/>
        <v>28.996483635380038</v>
      </c>
      <c r="AD136" s="473">
        <f t="shared" si="87"/>
        <v>7.1999999999999993</v>
      </c>
      <c r="AE136" s="473">
        <f t="shared" si="88"/>
        <v>12.5</v>
      </c>
      <c r="AF136" s="473">
        <f t="shared" si="89"/>
        <v>5.2</v>
      </c>
      <c r="AG136" s="473">
        <f t="shared" si="90"/>
        <v>22.1</v>
      </c>
      <c r="AH136" s="473">
        <f t="shared" si="91"/>
        <v>36.700000000000003</v>
      </c>
      <c r="AI136" s="468">
        <f t="shared" si="92"/>
        <v>43.1</v>
      </c>
      <c r="AJ136" s="473">
        <f>IF(VLOOKUP(TRUE,$V$2:$AY$206,COUNTA($V$1:AR$1),FALSE)="",AR136,IF(AR136="","",(AR136/VLOOKUP(TRUE,$V$2:$AY$206,COUNTA($V$1:AR$1),FALSE))*100))</f>
        <v>63.041287660598755</v>
      </c>
      <c r="AK136" s="473">
        <f>IF(VLOOKUP(TRUE,$V$2:$AY$206,COUNTA($V$1:AS$1),FALSE)="",AS136,IF(AS136="","",(AS136/VLOOKUP(TRUE,$V$2:$AY$206,COUNTA($V$1:AS$1),FALSE))*100))</f>
        <v>25.000062584877014</v>
      </c>
      <c r="AL136" s="473">
        <f>IF(VLOOKUP(TRUE,$V$2:$AY$206,COUNTA($V$1:AT$1),FALSE)="",AT136,IF(AT136="","",(AT136/VLOOKUP(TRUE,$V$2:$AY$206,COUNTA($V$1:AT$1),FALSE))*100))</f>
        <v>40</v>
      </c>
      <c r="AM136" s="473">
        <f>IF(VLOOKUP(TRUE,$V$2:$AY$206,COUNTA($V$1:AU$1),FALSE)="",AU136,IF(AU136="","",(AU136/VLOOKUP(TRUE,$V$2:$AY$206,COUNTA($V$1:AU$1),FALSE))*100))</f>
        <v>50</v>
      </c>
      <c r="AN136" s="473">
        <f>IF(VLOOKUP(TRUE,$V$2:$AY$206,COUNTA($V$1:AV$1),FALSE)="",AV136,IF(AV136="","",(AV136/VLOOKUP(TRUE,$V$2:$AY$206,COUNTA($V$1:AV$1),FALSE))*100))</f>
        <v>46.972420811653137</v>
      </c>
      <c r="AO136" s="473">
        <f>IF(VLOOKUP(TRUE,$V$2:$AY$206,COUNTA($V$1:AW$1),FALSE)="",AW136,IF(AW136="","",(AW136/VLOOKUP(TRUE,$V$2:$AY$206,COUNTA($V$1:AW$1),FALSE))*100))</f>
        <v>100</v>
      </c>
      <c r="AP136" s="473">
        <f>IF(VLOOKUP(TRUE,$V$2:$AY$206,COUNTA($V$1:AX$1),FALSE)="",AX136,IF(AX136="","",(AX136/VLOOKUP(TRUE,$V$2:$AY$206,COUNTA($V$1:AX$1),FALSE))*100))</f>
        <v>75</v>
      </c>
      <c r="AQ136" s="473">
        <f>IF(VLOOKUP(TRUE,$V$2:$AY$206,COUNTA($V$1:AY$1),FALSE)="",AY136,IF(AY136="","",(AY136/VLOOKUP(TRUE,$V$2:$AY$206,COUNTA($V$1:AY$1),FALSE))*100))</f>
        <v>64.120860894521087</v>
      </c>
      <c r="AR136" s="475">
        <f>IF(BS136="","",BS136*VLOOKUP("UQ",IndexCalc[],3,FALSE))</f>
        <v>63.041287660598755</v>
      </c>
      <c r="AS136" s="471">
        <f>IF(BT136="","",BT136*VLOOKUP("Fneg",IndexCalc[],3,FALSE))</f>
        <v>25.000062584877014</v>
      </c>
      <c r="AT136" s="471">
        <f>IF(BU136="","",BU136*VLOOKUP("ABS",IndexCalc[],3,FALSE))</f>
        <v>40</v>
      </c>
      <c r="AU136" s="471">
        <f>IF(BV136="","",BV136*VLOOKUP("Cnrs",IndexCalc[],3,FALSE))</f>
        <v>50</v>
      </c>
      <c r="AV136" s="471">
        <f>IF(BO136="","",BO136*VLOOKUP("HEC",IndexCalc[],3,FALSE))</f>
        <v>46.972420811653137</v>
      </c>
      <c r="AW136" s="471">
        <f>IF(BP136="","",BP136*VLOOKUP("Aeres",IndexCalc[],3,FALSE))</f>
        <v>100</v>
      </c>
      <c r="AX136" s="471">
        <f>IF(BQ136="","",BQ136*VLOOKUP("Abdc",IndexCalc[],3,FALSE))</f>
        <v>75</v>
      </c>
      <c r="AY136" s="480">
        <f>IF(BR136="","",BR136*VLOOKUP("Vhb",IndexCalc[],3,FALSE))</f>
        <v>64.120860894521087</v>
      </c>
      <c r="AZ136" s="481">
        <v>1E-3</v>
      </c>
      <c r="BA136" s="473">
        <v>0.5</v>
      </c>
      <c r="BB136" s="466">
        <v>17</v>
      </c>
      <c r="BC136" s="481">
        <v>1.1499999999999999</v>
      </c>
      <c r="BD136" s="481">
        <v>0.63100000000000001</v>
      </c>
      <c r="BE136" s="482">
        <v>1.0720000000000001</v>
      </c>
      <c r="BF136" s="466"/>
      <c r="BG136" s="466" t="s">
        <v>127</v>
      </c>
      <c r="BH136" s="466" t="s">
        <v>127</v>
      </c>
      <c r="BI136" s="466"/>
      <c r="BJ136" s="466"/>
      <c r="BK136" s="483"/>
      <c r="BL136" s="466"/>
      <c r="BM136" s="466">
        <v>2</v>
      </c>
      <c r="BN136" s="466">
        <v>3</v>
      </c>
      <c r="BO136" s="537">
        <v>1.8788968324661255</v>
      </c>
      <c r="BP136" s="486">
        <v>3</v>
      </c>
      <c r="BQ136" s="487">
        <v>3</v>
      </c>
      <c r="BR136" s="488">
        <v>3.8472516536712646</v>
      </c>
      <c r="BS136" s="488">
        <v>2.5216515064239502</v>
      </c>
      <c r="BT136" s="486">
        <v>1.0000025033950806</v>
      </c>
      <c r="BU136" s="488">
        <v>2</v>
      </c>
      <c r="BV136" s="489">
        <v>2</v>
      </c>
    </row>
    <row r="137" spans="1:74" x14ac:dyDescent="0.25">
      <c r="A137" s="558" t="s">
        <v>102</v>
      </c>
      <c r="B137" s="529" t="s">
        <v>328</v>
      </c>
      <c r="C137" s="538" t="s">
        <v>215</v>
      </c>
      <c r="D137" s="529" t="s">
        <v>363</v>
      </c>
      <c r="E137" s="466">
        <f t="shared" si="79"/>
        <v>136</v>
      </c>
      <c r="F137" s="467">
        <f t="shared" si="62"/>
        <v>10</v>
      </c>
      <c r="G137" s="468">
        <f t="shared" si="63"/>
        <v>29.429708065439982</v>
      </c>
      <c r="H137" s="469" t="b">
        <f t="shared" si="64"/>
        <v>0</v>
      </c>
      <c r="I137" s="470">
        <f t="shared" si="65"/>
        <v>10000</v>
      </c>
      <c r="J137" s="470">
        <f t="shared" si="66"/>
        <v>10000</v>
      </c>
      <c r="K137" s="470">
        <f t="shared" si="67"/>
        <v>10000</v>
      </c>
      <c r="L137" s="470">
        <f t="shared" si="68"/>
        <v>10000</v>
      </c>
      <c r="M137" s="470">
        <f t="shared" si="69"/>
        <v>10000</v>
      </c>
      <c r="N137" s="470">
        <f t="shared" si="70"/>
        <v>10000</v>
      </c>
      <c r="O137" s="469" t="b">
        <f t="shared" si="71"/>
        <v>0</v>
      </c>
      <c r="P137" s="467">
        <f t="shared" si="72"/>
        <v>2</v>
      </c>
      <c r="Q137" s="467">
        <f t="shared" si="73"/>
        <v>8</v>
      </c>
      <c r="R137" s="472">
        <f t="shared" si="74"/>
        <v>49.99342254490761</v>
      </c>
      <c r="S137" s="475">
        <f t="shared" si="75"/>
        <v>16.662054145887918</v>
      </c>
      <c r="T137" s="480">
        <f t="shared" si="76"/>
        <v>58.326264644662537</v>
      </c>
      <c r="U137" s="471">
        <f t="shared" si="77"/>
        <v>53.951011715730033</v>
      </c>
      <c r="V137" s="473" t="b">
        <f t="shared" si="80"/>
        <v>0</v>
      </c>
      <c r="W137" s="559">
        <f t="shared" si="78"/>
        <v>49.99342254490761</v>
      </c>
      <c r="X137" s="471">
        <f t="shared" si="81"/>
        <v>8</v>
      </c>
      <c r="Y137" s="471">
        <f t="shared" si="82"/>
        <v>10</v>
      </c>
      <c r="Z137" s="471">
        <f t="shared" si="83"/>
        <v>34.545454545454547</v>
      </c>
      <c r="AA137" s="471">
        <f t="shared" si="84"/>
        <v>26.100945103559219</v>
      </c>
      <c r="AB137" s="560">
        <f t="shared" si="85"/>
        <v>9.9267590897201146</v>
      </c>
      <c r="AC137" s="494">
        <f t="shared" si="86"/>
        <v>23.397349202055722</v>
      </c>
      <c r="AD137" s="473">
        <f t="shared" si="87"/>
        <v>14.499999999999998</v>
      </c>
      <c r="AE137" s="473">
        <f t="shared" si="88"/>
        <v>21.8</v>
      </c>
      <c r="AF137" s="473">
        <f t="shared" si="89"/>
        <v>13.600000000000001</v>
      </c>
      <c r="AG137" s="473">
        <f t="shared" si="90"/>
        <v>33.6</v>
      </c>
      <c r="AH137" s="473">
        <f t="shared" si="91"/>
        <v>42.1</v>
      </c>
      <c r="AI137" s="468">
        <f t="shared" si="92"/>
        <v>30.8</v>
      </c>
      <c r="AJ137" s="473">
        <f>IF(VLOOKUP(TRUE,$V$2:$AY$206,COUNTA($V$1:AR$1),FALSE)="",AR137,IF(AR137="","",(AR137/VLOOKUP(TRUE,$V$2:$AY$206,COUNTA($V$1:AR$1),FALSE))*100))</f>
        <v>67.037737369537354</v>
      </c>
      <c r="AK137" s="473">
        <f>IF(VLOOKUP(TRUE,$V$2:$AY$206,COUNTA($V$1:AS$1),FALSE)="",AS137,IF(AS137="","",(AS137/VLOOKUP(TRUE,$V$2:$AY$206,COUNTA($V$1:AS$1),FALSE))*100))</f>
        <v>25.00738799571991</v>
      </c>
      <c r="AL137" s="473">
        <f>IF(VLOOKUP(TRUE,$V$2:$AY$206,COUNTA($V$1:AT$1),FALSE)="",AT137,IF(AT137="","",(AT137/VLOOKUP(TRUE,$V$2:$AY$206,COUNTA($V$1:AT$1),FALSE))*100))</f>
        <v>40</v>
      </c>
      <c r="AM137" s="473">
        <f>IF(VLOOKUP(TRUE,$V$2:$AY$206,COUNTA($V$1:AU$1),FALSE)="",AU137,IF(AU137="","",(AU137/VLOOKUP(TRUE,$V$2:$AY$206,COUNTA($V$1:AU$1),FALSE))*100))</f>
        <v>75</v>
      </c>
      <c r="AN137" s="473">
        <f>IF(VLOOKUP(TRUE,$V$2:$AY$206,COUNTA($V$1:AV$1),FALSE)="",AV137,IF(AV137="","",(AV137/VLOOKUP(TRUE,$V$2:$AY$206,COUNTA($V$1:AV$1),FALSE))*100))</f>
        <v>25</v>
      </c>
      <c r="AO137" s="473">
        <f>IF(VLOOKUP(TRUE,$V$2:$AY$206,COUNTA($V$1:AW$1),FALSE)="",AW137,IF(AW137="","",(AW137/VLOOKUP(TRUE,$V$2:$AY$206,COUNTA($V$1:AW$1),FALSE))*100))</f>
        <v>100</v>
      </c>
      <c r="AP137" s="473">
        <f>IF(VLOOKUP(TRUE,$V$2:$AY$206,COUNTA($V$1:AX$1),FALSE)="",AX137,IF(AX137="","",(AX137/VLOOKUP(TRUE,$V$2:$AY$206,COUNTA($V$1:AX$1),FALSE))*100))</f>
        <v>75</v>
      </c>
      <c r="AQ137" s="473">
        <f>IF(VLOOKUP(TRUE,$V$2:$AY$206,COUNTA($V$1:AY$1),FALSE)="",AY137,IF(AY137="","",(AY137/VLOOKUP(TRUE,$V$2:$AY$206,COUNTA($V$1:AY$1),FALSE))*100))</f>
        <v>59.564991792043052</v>
      </c>
      <c r="AR137" s="475">
        <f>IF(BS137="","",BS137*VLOOKUP("UQ",IndexCalc[],3,FALSE))</f>
        <v>67.037737369537354</v>
      </c>
      <c r="AS137" s="471">
        <f>IF(BT137="","",BT137*VLOOKUP("Fneg",IndexCalc[],3,FALSE))</f>
        <v>25.00738799571991</v>
      </c>
      <c r="AT137" s="471">
        <f>IF(BU137="","",BU137*VLOOKUP("ABS",IndexCalc[],3,FALSE))</f>
        <v>40</v>
      </c>
      <c r="AU137" s="471">
        <f>IF(BV137="","",BV137*VLOOKUP("Cnrs",IndexCalc[],3,FALSE))</f>
        <v>75</v>
      </c>
      <c r="AV137" s="471">
        <f>IF(BO137="","",BO137*VLOOKUP("HEC",IndexCalc[],3,FALSE))</f>
        <v>25</v>
      </c>
      <c r="AW137" s="471">
        <f>IF(BP137="","",BP137*VLOOKUP("Aeres",IndexCalc[],3,FALSE))</f>
        <v>100</v>
      </c>
      <c r="AX137" s="471">
        <f>IF(BQ137="","",BQ137*VLOOKUP("Abdc",IndexCalc[],3,FALSE))</f>
        <v>75</v>
      </c>
      <c r="AY137" s="480">
        <f>IF(BR137="","",BR137*VLOOKUP("Vhb",IndexCalc[],3,FALSE))</f>
        <v>59.564991792043052</v>
      </c>
      <c r="AZ137" s="481">
        <v>2E-3</v>
      </c>
      <c r="BA137" s="473">
        <v>0.7</v>
      </c>
      <c r="BB137" s="466">
        <v>19</v>
      </c>
      <c r="BC137" s="481">
        <v>1.298</v>
      </c>
      <c r="BD137" s="481">
        <v>0.75900000000000001</v>
      </c>
      <c r="BE137" s="482">
        <v>0.86499999999999999</v>
      </c>
      <c r="BF137" s="466" t="s">
        <v>135</v>
      </c>
      <c r="BG137" s="466" t="s">
        <v>127</v>
      </c>
      <c r="BH137" s="466" t="s">
        <v>127</v>
      </c>
      <c r="BI137" s="466"/>
      <c r="BJ137" s="466"/>
      <c r="BK137" s="483"/>
      <c r="BL137" s="466"/>
      <c r="BM137" s="466">
        <v>2</v>
      </c>
      <c r="BN137" s="466">
        <v>2</v>
      </c>
      <c r="BO137" s="485">
        <v>1</v>
      </c>
      <c r="BP137" s="486">
        <v>3</v>
      </c>
      <c r="BQ137" s="487">
        <v>3</v>
      </c>
      <c r="BR137" s="488">
        <v>3.573899507522583</v>
      </c>
      <c r="BS137" s="488">
        <v>2.6815094947814941</v>
      </c>
      <c r="BT137" s="258">
        <v>1.0002955198287964</v>
      </c>
      <c r="BU137" s="488">
        <v>2</v>
      </c>
      <c r="BV137" s="489">
        <v>3</v>
      </c>
    </row>
    <row r="138" spans="1:74" x14ac:dyDescent="0.25">
      <c r="A138" s="554" t="s">
        <v>1331</v>
      </c>
      <c r="B138" s="529"/>
      <c r="C138" s="497" t="s">
        <v>1225</v>
      </c>
      <c r="D138" s="529" t="s">
        <v>363</v>
      </c>
      <c r="E138" s="466">
        <f t="shared" si="79"/>
        <v>137</v>
      </c>
      <c r="F138" s="467">
        <f t="shared" si="62"/>
        <v>10</v>
      </c>
      <c r="G138" s="480">
        <f t="shared" si="63"/>
        <v>32.047926279013758</v>
      </c>
      <c r="H138" s="469" t="b">
        <f t="shared" si="64"/>
        <v>0</v>
      </c>
      <c r="I138" s="470">
        <f t="shared" si="65"/>
        <v>10000</v>
      </c>
      <c r="J138" s="470">
        <f t="shared" si="66"/>
        <v>10000</v>
      </c>
      <c r="K138" s="470">
        <f t="shared" si="67"/>
        <v>10000</v>
      </c>
      <c r="L138" s="470">
        <f t="shared" si="68"/>
        <v>10000</v>
      </c>
      <c r="M138" s="470">
        <f t="shared" si="69"/>
        <v>10000</v>
      </c>
      <c r="N138" s="470">
        <f t="shared" si="70"/>
        <v>10000</v>
      </c>
      <c r="O138" s="469" t="b">
        <f t="shared" si="71"/>
        <v>0</v>
      </c>
      <c r="P138" s="467">
        <f t="shared" si="72"/>
        <v>2</v>
      </c>
      <c r="Q138" s="467">
        <f t="shared" si="73"/>
        <v>8</v>
      </c>
      <c r="R138" s="472">
        <f t="shared" si="74"/>
        <v>49.954571187085747</v>
      </c>
      <c r="S138" s="475">
        <f t="shared" si="75"/>
        <v>9.4368354458949728</v>
      </c>
      <c r="T138" s="480">
        <f t="shared" si="76"/>
        <v>60.084005122383438</v>
      </c>
      <c r="U138" s="471">
        <f t="shared" si="77"/>
        <v>49.287204097906752</v>
      </c>
      <c r="V138" s="471" t="b">
        <f t="shared" si="80"/>
        <v>0</v>
      </c>
      <c r="W138" s="555">
        <f t="shared" si="78"/>
        <v>49.954571187085747</v>
      </c>
      <c r="X138" s="466" t="str">
        <f t="shared" si="81"/>
        <v/>
      </c>
      <c r="Y138" s="466" t="str">
        <f t="shared" si="82"/>
        <v/>
      </c>
      <c r="Z138" s="466" t="str">
        <f t="shared" si="83"/>
        <v/>
      </c>
      <c r="AA138" s="466" t="str">
        <f t="shared" si="84"/>
        <v/>
      </c>
      <c r="AB138" s="556">
        <f t="shared" si="85"/>
        <v>4.1590374051791787</v>
      </c>
      <c r="AC138" s="500">
        <f t="shared" si="86"/>
        <v>14.714633486610767</v>
      </c>
      <c r="AD138" s="466" t="str">
        <f t="shared" si="87"/>
        <v/>
      </c>
      <c r="AE138" s="466" t="str">
        <f t="shared" si="88"/>
        <v/>
      </c>
      <c r="AF138" s="466" t="str">
        <f t="shared" si="89"/>
        <v/>
      </c>
      <c r="AG138" s="466" t="str">
        <f t="shared" si="90"/>
        <v/>
      </c>
      <c r="AH138" s="466">
        <f t="shared" si="91"/>
        <v>7.3</v>
      </c>
      <c r="AI138" s="484">
        <f t="shared" si="92"/>
        <v>4.9000000000000004</v>
      </c>
      <c r="AJ138" s="466">
        <f>IF(VLOOKUP(TRUE,$V$2:$AY$206,COUNTA($V$1:AR$1),FALSE)="",AR138,IF(AR138="","",(AR138/VLOOKUP(TRUE,$V$2:$AY$206,COUNTA($V$1:AR$1),FALSE))*100))</f>
        <v>50.850963592529297</v>
      </c>
      <c r="AK138" s="466">
        <f>IF(VLOOKUP(TRUE,$V$2:$AY$206,COUNTA($V$1:AS$1),FALSE)="",AS138,IF(AS138="","",(AS138/VLOOKUP(TRUE,$V$2:$AY$206,COUNTA($V$1:AS$1),FALSE))*100))</f>
        <v>27.679139375686646</v>
      </c>
      <c r="AL138" s="466">
        <f>IF(VLOOKUP(TRUE,$V$2:$AY$206,COUNTA($V$1:AT$1),FALSE)="",AT138,IF(AT138="","",(AT138/VLOOKUP(TRUE,$V$2:$AY$206,COUNTA($V$1:AT$1),FALSE))*100))</f>
        <v>40</v>
      </c>
      <c r="AM138" s="466">
        <f>IF(VLOOKUP(TRUE,$V$2:$AY$206,COUNTA($V$1:AU$1),FALSE)="",AU138,IF(AU138="","",(AU138/VLOOKUP(TRUE,$V$2:$AY$206,COUNTA($V$1:AU$1),FALSE))*100))</f>
        <v>100</v>
      </c>
      <c r="AN138" s="466">
        <f>IF(VLOOKUP(TRUE,$V$2:$AY$206,COUNTA($V$1:AV$1),FALSE)="",AV138,IF(AV138="","",(AV138/VLOOKUP(TRUE,$V$2:$AY$206,COUNTA($V$1:AV$1),FALSE))*100))</f>
        <v>45.475271344184875</v>
      </c>
      <c r="AO138" s="466">
        <f>IF(VLOOKUP(TRUE,$V$2:$AY$206,COUNTA($V$1:AW$1),FALSE)="",AW138,IF(AW138="","",(AW138/VLOOKUP(TRUE,$V$2:$AY$206,COUNTA($V$1:AW$1),FALSE))*100))</f>
        <v>100</v>
      </c>
      <c r="AP138" s="466">
        <f>IF(VLOOKUP(TRUE,$V$2:$AY$206,COUNTA($V$1:AX$1),FALSE)="",AX138,IF(AX138="","",(AX138/VLOOKUP(TRUE,$V$2:$AY$206,COUNTA($V$1:AX$1),FALSE))*100))</f>
        <v>50</v>
      </c>
      <c r="AQ138" s="466">
        <f>IF(VLOOKUP(TRUE,$V$2:$AY$206,COUNTA($V$1:AY$1),FALSE)="",AY138,IF(AY138="","",(AY138/VLOOKUP(TRUE,$V$2:$AY$206,COUNTA($V$1:AY$1),FALSE))*100))</f>
        <v>66.666666666666671</v>
      </c>
      <c r="AR138" s="475">
        <f>IF(BS138="","",BS138*VLOOKUP("UQ",IndexCalc[],3,FALSE))</f>
        <v>50.850963592529297</v>
      </c>
      <c r="AS138" s="471">
        <f>IF(BT138="","",BT138*VLOOKUP("Fneg",IndexCalc[],3,FALSE))</f>
        <v>27.679139375686646</v>
      </c>
      <c r="AT138" s="471">
        <f>IF(BU138="","",BU138*VLOOKUP("ABS",IndexCalc[],3,FALSE))</f>
        <v>40</v>
      </c>
      <c r="AU138" s="471">
        <f>IF(BV138="","",BV138*VLOOKUP("Cnrs",IndexCalc[],3,FALSE))</f>
        <v>100</v>
      </c>
      <c r="AV138" s="471">
        <f>IF(BO138="","",BO138*VLOOKUP("HEC",IndexCalc[],3,FALSE))</f>
        <v>45.475271344184875</v>
      </c>
      <c r="AW138" s="471">
        <f>IF(BP138="","",BP138*VLOOKUP("Aeres",IndexCalc[],3,FALSE))</f>
        <v>100</v>
      </c>
      <c r="AX138" s="471">
        <f>IF(BQ138="","",BQ138*VLOOKUP("Abdc",IndexCalc[],3,FALSE))</f>
        <v>50</v>
      </c>
      <c r="AY138" s="480">
        <f>IF(BR138="","",BR138*VLOOKUP("Vhb",IndexCalc[],3,FALSE))</f>
        <v>66.666666666666671</v>
      </c>
      <c r="AZ138" s="466"/>
      <c r="BA138" s="466"/>
      <c r="BB138" s="466"/>
      <c r="BC138" s="466"/>
      <c r="BD138" s="466">
        <v>0.318</v>
      </c>
      <c r="BE138" s="484">
        <v>0.54400000000000004</v>
      </c>
      <c r="BF138" s="466"/>
      <c r="BG138" s="466" t="s">
        <v>127</v>
      </c>
      <c r="BH138" s="466" t="s">
        <v>133</v>
      </c>
      <c r="BI138" s="466" t="s">
        <v>133</v>
      </c>
      <c r="BJ138" s="466"/>
      <c r="BK138" s="483"/>
      <c r="BL138" s="466"/>
      <c r="BM138" s="466">
        <v>2</v>
      </c>
      <c r="BN138" s="466">
        <v>1</v>
      </c>
      <c r="BO138" s="537">
        <v>1.819010853767395</v>
      </c>
      <c r="BP138" s="486">
        <v>3</v>
      </c>
      <c r="BQ138" s="487">
        <v>2</v>
      </c>
      <c r="BR138" s="486">
        <v>4</v>
      </c>
      <c r="BS138" s="488">
        <v>2.0340385437011719</v>
      </c>
      <c r="BT138" s="258">
        <v>1.1071655750274658</v>
      </c>
      <c r="BU138" s="488">
        <v>2</v>
      </c>
      <c r="BV138" s="489">
        <v>4</v>
      </c>
    </row>
    <row r="139" spans="1:74" x14ac:dyDescent="0.25">
      <c r="A139" s="554" t="s">
        <v>1305</v>
      </c>
      <c r="B139" s="529"/>
      <c r="C139" s="497" t="s">
        <v>1122</v>
      </c>
      <c r="D139" s="529" t="s">
        <v>363</v>
      </c>
      <c r="E139" s="466">
        <f t="shared" si="79"/>
        <v>138</v>
      </c>
      <c r="F139" s="467">
        <f t="shared" si="62"/>
        <v>10</v>
      </c>
      <c r="G139" s="480">
        <f t="shared" si="63"/>
        <v>23.873076587630564</v>
      </c>
      <c r="H139" s="469" t="b">
        <f t="shared" si="64"/>
        <v>0</v>
      </c>
      <c r="I139" s="470">
        <f t="shared" si="65"/>
        <v>10000</v>
      </c>
      <c r="J139" s="470">
        <f t="shared" si="66"/>
        <v>10000</v>
      </c>
      <c r="K139" s="470">
        <f t="shared" si="67"/>
        <v>10000</v>
      </c>
      <c r="L139" s="470">
        <f t="shared" si="68"/>
        <v>10000</v>
      </c>
      <c r="M139" s="470">
        <f t="shared" si="69"/>
        <v>10000</v>
      </c>
      <c r="N139" s="470">
        <f t="shared" si="70"/>
        <v>10000</v>
      </c>
      <c r="O139" s="469" t="b">
        <f t="shared" si="71"/>
        <v>0</v>
      </c>
      <c r="P139" s="467">
        <f t="shared" si="72"/>
        <v>2</v>
      </c>
      <c r="Q139" s="467">
        <f t="shared" si="73"/>
        <v>8</v>
      </c>
      <c r="R139" s="472">
        <f t="shared" si="74"/>
        <v>49.562879685230271</v>
      </c>
      <c r="S139" s="475">
        <f t="shared" si="75"/>
        <v>13.009395816262645</v>
      </c>
      <c r="T139" s="480">
        <f t="shared" si="76"/>
        <v>58.701250652472183</v>
      </c>
      <c r="U139" s="471">
        <f t="shared" si="77"/>
        <v>51.761000521977749</v>
      </c>
      <c r="V139" s="471" t="b">
        <f t="shared" si="80"/>
        <v>0</v>
      </c>
      <c r="W139" s="555">
        <f t="shared" si="78"/>
        <v>49.562879685230271</v>
      </c>
      <c r="X139" s="466" t="str">
        <f t="shared" si="81"/>
        <v/>
      </c>
      <c r="Y139" s="466" t="str">
        <f t="shared" si="82"/>
        <v/>
      </c>
      <c r="Z139" s="466" t="str">
        <f t="shared" si="83"/>
        <v/>
      </c>
      <c r="AA139" s="466" t="str">
        <f t="shared" si="84"/>
        <v/>
      </c>
      <c r="AB139" s="556">
        <f t="shared" si="85"/>
        <v>8.0041851948731377</v>
      </c>
      <c r="AC139" s="500">
        <f t="shared" si="86"/>
        <v>18.014606437652152</v>
      </c>
      <c r="AD139" s="466" t="str">
        <f t="shared" si="87"/>
        <v/>
      </c>
      <c r="AE139" s="466" t="str">
        <f t="shared" si="88"/>
        <v/>
      </c>
      <c r="AF139" s="466" t="str">
        <f t="shared" si="89"/>
        <v/>
      </c>
      <c r="AG139" s="466" t="str">
        <f t="shared" si="90"/>
        <v/>
      </c>
      <c r="AH139" s="466">
        <f t="shared" si="91"/>
        <v>34.300000000000004</v>
      </c>
      <c r="AI139" s="484">
        <f t="shared" si="92"/>
        <v>13.700000000000001</v>
      </c>
      <c r="AJ139" s="466">
        <f>IF(VLOOKUP(TRUE,$V$2:$AY$206,COUNTA($V$1:AR$1),FALSE)="",AR139,IF(AR139="","",(AR139/VLOOKUP(TRUE,$V$2:$AY$206,COUNTA($V$1:AR$1),FALSE))*100))</f>
        <v>70.00231146812439</v>
      </c>
      <c r="AK139" s="466">
        <f>IF(VLOOKUP(TRUE,$V$2:$AY$206,COUNTA($V$1:AS$1),FALSE)="",AS139,IF(AS139="","",(AS139/VLOOKUP(TRUE,$V$2:$AY$206,COUNTA($V$1:AS$1),FALSE))*100))</f>
        <v>25.008070468902588</v>
      </c>
      <c r="AL139" s="466">
        <f>IF(VLOOKUP(TRUE,$V$2:$AY$206,COUNTA($V$1:AT$1),FALSE)="",AT139,IF(AT139="","",(AT139/VLOOKUP(TRUE,$V$2:$AY$206,COUNTA($V$1:AT$1),FALSE))*100))</f>
        <v>60</v>
      </c>
      <c r="AM139" s="466">
        <f>IF(VLOOKUP(TRUE,$V$2:$AY$206,COUNTA($V$1:AU$1),FALSE)="",AU139,IF(AU139="","",(AU139/VLOOKUP(TRUE,$V$2:$AY$206,COUNTA($V$1:AU$1),FALSE))*100))</f>
        <v>50</v>
      </c>
      <c r="AN139" s="466">
        <f>IF(VLOOKUP(TRUE,$V$2:$AY$206,COUNTA($V$1:AV$1),FALSE)="",AV139,IF(AV139="","",(AV139/VLOOKUP(TRUE,$V$2:$AY$206,COUNTA($V$1:AV$1),FALSE))*100))</f>
        <v>56.266289949417114</v>
      </c>
      <c r="AO139" s="466">
        <f>IF(VLOOKUP(TRUE,$V$2:$AY$206,COUNTA($V$1:AW$1),FALSE)="",AW139,IF(AW139="","",(AW139/VLOOKUP(TRUE,$V$2:$AY$206,COUNTA($V$1:AW$1),FALSE))*100))</f>
        <v>66.666666666666671</v>
      </c>
      <c r="AP139" s="466">
        <f>IF(VLOOKUP(TRUE,$V$2:$AY$206,COUNTA($V$1:AX$1),FALSE)="",AX139,IF(AX139="","",(AX139/VLOOKUP(TRUE,$V$2:$AY$206,COUNTA($V$1:AX$1),FALSE))*100))</f>
        <v>75</v>
      </c>
      <c r="AQ139" s="466">
        <f>IF(VLOOKUP(TRUE,$V$2:$AY$206,COUNTA($V$1:AY$1),FALSE)="",AY139,IF(AY139="","",(AY139/VLOOKUP(TRUE,$V$2:$AY$206,COUNTA($V$1:AY$1),FALSE))*100))</f>
        <v>66.666666666666671</v>
      </c>
      <c r="AR139" s="475">
        <f>IF(BS139="","",BS139*VLOOKUP("UQ",IndexCalc[],3,FALSE))</f>
        <v>70.00231146812439</v>
      </c>
      <c r="AS139" s="471">
        <f>IF(BT139="","",BT139*VLOOKUP("Fneg",IndexCalc[],3,FALSE))</f>
        <v>25.008070468902588</v>
      </c>
      <c r="AT139" s="471">
        <f>IF(BU139="","",BU139*VLOOKUP("ABS",IndexCalc[],3,FALSE))</f>
        <v>60</v>
      </c>
      <c r="AU139" s="471">
        <f>IF(BV139="","",BV139*VLOOKUP("Cnrs",IndexCalc[],3,FALSE))</f>
        <v>50</v>
      </c>
      <c r="AV139" s="471">
        <f>IF(BO139="","",BO139*VLOOKUP("HEC",IndexCalc[],3,FALSE))</f>
        <v>56.266289949417114</v>
      </c>
      <c r="AW139" s="471">
        <f>IF(BP139="","",BP139*VLOOKUP("Aeres",IndexCalc[],3,FALSE))</f>
        <v>66.666666666666671</v>
      </c>
      <c r="AX139" s="471">
        <f>IF(BQ139="","",BQ139*VLOOKUP("Abdc",IndexCalc[],3,FALSE))</f>
        <v>75</v>
      </c>
      <c r="AY139" s="480">
        <f>IF(BR139="","",BR139*VLOOKUP("Vhb",IndexCalc[],3,FALSE))</f>
        <v>66.666666666666671</v>
      </c>
      <c r="AZ139" s="466"/>
      <c r="BA139" s="466"/>
      <c r="BB139" s="466"/>
      <c r="BC139" s="466"/>
      <c r="BD139" s="466">
        <v>0.61199999999999999</v>
      </c>
      <c r="BE139" s="484">
        <v>0.66600000000000004</v>
      </c>
      <c r="BF139" s="466"/>
      <c r="BG139" s="466" t="s">
        <v>127</v>
      </c>
      <c r="BH139" s="466" t="s">
        <v>127</v>
      </c>
      <c r="BI139" s="466"/>
      <c r="BJ139" s="466"/>
      <c r="BK139" s="483"/>
      <c r="BL139" s="466"/>
      <c r="BM139" s="466">
        <v>2</v>
      </c>
      <c r="BN139" s="466">
        <v>2</v>
      </c>
      <c r="BO139" s="537">
        <v>2.2506515979766846</v>
      </c>
      <c r="BP139" s="486">
        <v>2</v>
      </c>
      <c r="BQ139" s="487">
        <v>3</v>
      </c>
      <c r="BR139" s="488">
        <v>4</v>
      </c>
      <c r="BS139" s="488">
        <v>2.8000924587249756</v>
      </c>
      <c r="BT139" s="258">
        <v>1.0003228187561035</v>
      </c>
      <c r="BU139" s="488">
        <v>3</v>
      </c>
      <c r="BV139" s="489">
        <v>2</v>
      </c>
    </row>
    <row r="140" spans="1:74" x14ac:dyDescent="0.25">
      <c r="A140" s="558" t="s">
        <v>889</v>
      </c>
      <c r="B140" s="529" t="str">
        <f>""</f>
        <v/>
      </c>
      <c r="C140" s="542" t="s">
        <v>245</v>
      </c>
      <c r="D140" s="529" t="s">
        <v>363</v>
      </c>
      <c r="E140" s="466">
        <f t="shared" si="79"/>
        <v>139</v>
      </c>
      <c r="F140" s="467">
        <f t="shared" si="62"/>
        <v>10</v>
      </c>
      <c r="G140" s="468">
        <f t="shared" si="63"/>
        <v>26.040816845629333</v>
      </c>
      <c r="H140" s="469" t="b">
        <f t="shared" si="64"/>
        <v>0</v>
      </c>
      <c r="I140" s="470">
        <f t="shared" si="65"/>
        <v>10000</v>
      </c>
      <c r="J140" s="470">
        <f t="shared" si="66"/>
        <v>10000</v>
      </c>
      <c r="K140" s="470">
        <f t="shared" si="67"/>
        <v>10000</v>
      </c>
      <c r="L140" s="470">
        <f t="shared" si="68"/>
        <v>10000</v>
      </c>
      <c r="M140" s="470">
        <f t="shared" si="69"/>
        <v>10000</v>
      </c>
      <c r="N140" s="470">
        <f t="shared" si="70"/>
        <v>10000</v>
      </c>
      <c r="O140" s="469" t="b">
        <f t="shared" si="71"/>
        <v>0</v>
      </c>
      <c r="P140" s="467">
        <f t="shared" si="72"/>
        <v>2</v>
      </c>
      <c r="Q140" s="467">
        <f t="shared" si="73"/>
        <v>8</v>
      </c>
      <c r="R140" s="472">
        <f t="shared" si="74"/>
        <v>49.508696605565575</v>
      </c>
      <c r="S140" s="475">
        <f t="shared" si="75"/>
        <v>14.454443801454842</v>
      </c>
      <c r="T140" s="480">
        <f t="shared" si="76"/>
        <v>58.272259806593262</v>
      </c>
      <c r="U140" s="471">
        <f t="shared" si="77"/>
        <v>52.387807845274608</v>
      </c>
      <c r="V140" s="473" t="b">
        <f t="shared" si="80"/>
        <v>0</v>
      </c>
      <c r="W140" s="559">
        <f t="shared" si="78"/>
        <v>49.508696605565575</v>
      </c>
      <c r="X140" s="471">
        <f t="shared" si="81"/>
        <v>4</v>
      </c>
      <c r="Y140" s="471">
        <f t="shared" si="82"/>
        <v>8.5714285714285712</v>
      </c>
      <c r="Z140" s="471">
        <f t="shared" si="83"/>
        <v>29.09090909090909</v>
      </c>
      <c r="AA140" s="471">
        <f t="shared" si="84"/>
        <v>25.980293585360954</v>
      </c>
      <c r="AB140" s="560">
        <f t="shared" si="85"/>
        <v>10.109861365419828</v>
      </c>
      <c r="AC140" s="494">
        <f t="shared" si="86"/>
        <v>18.799026237489855</v>
      </c>
      <c r="AD140" s="473">
        <f t="shared" si="87"/>
        <v>7.1999999999999993</v>
      </c>
      <c r="AE140" s="473">
        <f t="shared" si="88"/>
        <v>18.7</v>
      </c>
      <c r="AF140" s="473">
        <f t="shared" si="89"/>
        <v>4.2</v>
      </c>
      <c r="AG140" s="473">
        <f t="shared" si="90"/>
        <v>31.5</v>
      </c>
      <c r="AH140" s="473">
        <f t="shared" si="91"/>
        <v>42.6</v>
      </c>
      <c r="AI140" s="468">
        <f t="shared" si="92"/>
        <v>15.1</v>
      </c>
      <c r="AJ140" s="473">
        <f>IF(VLOOKUP(TRUE,$V$2:$AY$206,COUNTA($V$1:AR$1),FALSE)="",AR140,IF(AR140="","",(AR140/VLOOKUP(TRUE,$V$2:$AY$206,COUNTA($V$1:AR$1),FALSE))*100))</f>
        <v>66.376817226409912</v>
      </c>
      <c r="AK140" s="473">
        <f>IF(VLOOKUP(TRUE,$V$2:$AY$206,COUNTA($V$1:AS$1),FALSE)="",AS140,IF(AS140="","",(AS140/VLOOKUP(TRUE,$V$2:$AY$206,COUNTA($V$1:AS$1),FALSE))*100))</f>
        <v>25.018402934074402</v>
      </c>
      <c r="AL140" s="473">
        <f>IF(VLOOKUP(TRUE,$V$2:$AY$206,COUNTA($V$1:AT$1),FALSE)="",AT140,IF(AT140="","",(AT140/VLOOKUP(TRUE,$V$2:$AY$206,COUNTA($V$1:AT$1),FALSE))*100))</f>
        <v>33.340215682983398</v>
      </c>
      <c r="AM140" s="473">
        <f>IF(VLOOKUP(TRUE,$V$2:$AY$206,COUNTA($V$1:AU$1),FALSE)="",AU140,IF(AU140="","",(AU140/VLOOKUP(TRUE,$V$2:$AY$206,COUNTA($V$1:AU$1),FALSE))*100))</f>
        <v>70.706701278686523</v>
      </c>
      <c r="AN140" s="473">
        <f>IF(VLOOKUP(TRUE,$V$2:$AY$206,COUNTA($V$1:AV$1),FALSE)="",AV140,IF(AV140="","",(AV140/VLOOKUP(TRUE,$V$2:$AY$206,COUNTA($V$1:AV$1),FALSE))*100))</f>
        <v>68.781155347824097</v>
      </c>
      <c r="AO140" s="473">
        <f>IF(VLOOKUP(TRUE,$V$2:$AY$206,COUNTA($V$1:AW$1),FALSE)="",AW140,IF(AW140="","",(AW140/VLOOKUP(TRUE,$V$2:$AY$206,COUNTA($V$1:AW$1),FALSE))*100))</f>
        <v>87.79534498850505</v>
      </c>
      <c r="AP140" s="473">
        <f>IF(VLOOKUP(TRUE,$V$2:$AY$206,COUNTA($V$1:AX$1),FALSE)="",AX140,IF(AX140="","",(AX140/VLOOKUP(TRUE,$V$2:$AY$206,COUNTA($V$1:AX$1),FALSE))*100))</f>
        <v>51.568543910980225</v>
      </c>
      <c r="AQ140" s="473">
        <f>IF(VLOOKUP(TRUE,$V$2:$AY$206,COUNTA($V$1:AY$1),FALSE)="",AY140,IF(AY140="","",(AY140/VLOOKUP(TRUE,$V$2:$AY$206,COUNTA($V$1:AY$1),FALSE))*100))</f>
        <v>62.590897083282485</v>
      </c>
      <c r="AR140" s="475">
        <f>IF(BS140="","",BS140*VLOOKUP("UQ",IndexCalc[],3,FALSE))</f>
        <v>66.376817226409912</v>
      </c>
      <c r="AS140" s="471">
        <f>IF(BT140="","",BT140*VLOOKUP("Fneg",IndexCalc[],3,FALSE))</f>
        <v>25.018402934074402</v>
      </c>
      <c r="AT140" s="471">
        <f>IF(BU140="","",BU140*VLOOKUP("ABS",IndexCalc[],3,FALSE))</f>
        <v>33.340215682983398</v>
      </c>
      <c r="AU140" s="471">
        <f>IF(BV140="","",BV140*VLOOKUP("Cnrs",IndexCalc[],3,FALSE))</f>
        <v>70.706701278686523</v>
      </c>
      <c r="AV140" s="471">
        <f>IF(BO140="","",BO140*VLOOKUP("HEC",IndexCalc[],3,FALSE))</f>
        <v>68.781155347824097</v>
      </c>
      <c r="AW140" s="471">
        <f>IF(BP140="","",BP140*VLOOKUP("Aeres",IndexCalc[],3,FALSE))</f>
        <v>87.79534498850505</v>
      </c>
      <c r="AX140" s="471">
        <f>IF(BQ140="","",BQ140*VLOOKUP("Abdc",IndexCalc[],3,FALSE))</f>
        <v>51.568543910980225</v>
      </c>
      <c r="AY140" s="480">
        <f>IF(BR140="","",BR140*VLOOKUP("Vhb",IndexCalc[],3,FALSE))</f>
        <v>62.590897083282478</v>
      </c>
      <c r="AZ140" s="481">
        <v>1E-3</v>
      </c>
      <c r="BA140" s="473">
        <v>0.6</v>
      </c>
      <c r="BB140" s="466">
        <v>16</v>
      </c>
      <c r="BC140" s="481">
        <v>1.292</v>
      </c>
      <c r="BD140" s="481">
        <v>0.77300000000000002</v>
      </c>
      <c r="BE140" s="482">
        <v>0.69499999999999995</v>
      </c>
      <c r="BF140" s="466"/>
      <c r="BG140" s="466"/>
      <c r="BH140" s="466"/>
      <c r="BI140" s="466"/>
      <c r="BJ140" s="466"/>
      <c r="BK140" s="483"/>
      <c r="BL140" s="466"/>
      <c r="BM140" s="466"/>
      <c r="BN140" s="466"/>
      <c r="BO140" s="537">
        <v>2.7512462139129639</v>
      </c>
      <c r="BP140" s="488">
        <v>2.6338603496551514</v>
      </c>
      <c r="BQ140" s="488">
        <v>2.062741756439209</v>
      </c>
      <c r="BR140" s="488">
        <v>3.7554538249969482</v>
      </c>
      <c r="BS140" s="488">
        <v>2.6550726890563965</v>
      </c>
      <c r="BT140" s="258">
        <v>1.0007361173629761</v>
      </c>
      <c r="BU140" s="488">
        <v>1.6670107841491699</v>
      </c>
      <c r="BV140" s="540">
        <v>2.8282680511474609</v>
      </c>
    </row>
    <row r="141" spans="1:74" s="557" customFormat="1" x14ac:dyDescent="0.25">
      <c r="A141" s="554" t="s">
        <v>1377</v>
      </c>
      <c r="B141" s="529"/>
      <c r="C141" s="497" t="s">
        <v>1272</v>
      </c>
      <c r="D141" s="529" t="s">
        <v>363</v>
      </c>
      <c r="E141" s="466">
        <f t="shared" si="79"/>
        <v>140</v>
      </c>
      <c r="F141" s="467">
        <f t="shared" si="62"/>
        <v>10</v>
      </c>
      <c r="G141" s="480">
        <f t="shared" si="63"/>
        <v>26.518558157570578</v>
      </c>
      <c r="H141" s="469" t="b">
        <f t="shared" si="64"/>
        <v>0</v>
      </c>
      <c r="I141" s="470">
        <f t="shared" si="65"/>
        <v>10000</v>
      </c>
      <c r="J141" s="470">
        <f t="shared" si="66"/>
        <v>10000</v>
      </c>
      <c r="K141" s="470">
        <f t="shared" si="67"/>
        <v>10000</v>
      </c>
      <c r="L141" s="470">
        <f t="shared" si="68"/>
        <v>10000</v>
      </c>
      <c r="M141" s="470">
        <f t="shared" si="69"/>
        <v>10000</v>
      </c>
      <c r="N141" s="470">
        <f t="shared" si="70"/>
        <v>10000</v>
      </c>
      <c r="O141" s="469" t="b">
        <f t="shared" si="71"/>
        <v>0</v>
      </c>
      <c r="P141" s="467">
        <f t="shared" si="72"/>
        <v>2</v>
      </c>
      <c r="Q141" s="467">
        <f t="shared" si="73"/>
        <v>8</v>
      </c>
      <c r="R141" s="472">
        <f t="shared" si="74"/>
        <v>48.932052672303612</v>
      </c>
      <c r="S141" s="475">
        <f t="shared" si="75"/>
        <v>20.319458248202459</v>
      </c>
      <c r="T141" s="480">
        <f t="shared" si="76"/>
        <v>56.085201278328896</v>
      </c>
      <c r="U141" s="471">
        <f t="shared" si="77"/>
        <v>53.77816102266312</v>
      </c>
      <c r="V141" s="471" t="b">
        <f t="shared" si="80"/>
        <v>0</v>
      </c>
      <c r="W141" s="555">
        <f t="shared" si="78"/>
        <v>48.932052672303612</v>
      </c>
      <c r="X141" s="466" t="str">
        <f t="shared" si="81"/>
        <v/>
      </c>
      <c r="Y141" s="466" t="str">
        <f t="shared" si="82"/>
        <v/>
      </c>
      <c r="Z141" s="466" t="str">
        <f t="shared" si="83"/>
        <v/>
      </c>
      <c r="AA141" s="466" t="str">
        <f t="shared" si="84"/>
        <v/>
      </c>
      <c r="AB141" s="556">
        <f t="shared" si="85"/>
        <v>9.5867120062777929</v>
      </c>
      <c r="AC141" s="500">
        <f t="shared" si="86"/>
        <v>31.052204490127128</v>
      </c>
      <c r="AD141" s="466" t="str">
        <f t="shared" si="87"/>
        <v/>
      </c>
      <c r="AE141" s="466" t="str">
        <f t="shared" si="88"/>
        <v/>
      </c>
      <c r="AF141" s="466" t="str">
        <f t="shared" si="89"/>
        <v/>
      </c>
      <c r="AG141" s="466" t="str">
        <f t="shared" si="90"/>
        <v/>
      </c>
      <c r="AH141" s="466">
        <f t="shared" si="91"/>
        <v>41.099999999999994</v>
      </c>
      <c r="AI141" s="484">
        <f t="shared" si="92"/>
        <v>48</v>
      </c>
      <c r="AJ141" s="466">
        <f>IF(VLOOKUP(TRUE,$V$2:$AY$206,COUNTA($V$1:AR$1),FALSE)="",AR141,IF(AR141="","",(AR141/VLOOKUP(TRUE,$V$2:$AY$206,COUNTA($V$1:AR$1),FALSE))*100))</f>
        <v>57.729345560073853</v>
      </c>
      <c r="AK141" s="466">
        <f>IF(VLOOKUP(TRUE,$V$2:$AY$206,COUNTA($V$1:AS$1),FALSE)="",AS141,IF(AS141="","",(AS141/VLOOKUP(TRUE,$V$2:$AY$206,COUNTA($V$1:AS$1),FALSE))*100))</f>
        <v>25.000938773155212</v>
      </c>
      <c r="AL141" s="466">
        <f>IF(VLOOKUP(TRUE,$V$2:$AY$206,COUNTA($V$1:AT$1),FALSE)="",AT141,IF(AT141="","",(AT141/VLOOKUP(TRUE,$V$2:$AY$206,COUNTA($V$1:AT$1),FALSE))*100))</f>
        <v>40</v>
      </c>
      <c r="AM141" s="466">
        <f>IF(VLOOKUP(TRUE,$V$2:$AY$206,COUNTA($V$1:AU$1),FALSE)="",AU141,IF(AU141="","",(AU141/VLOOKUP(TRUE,$V$2:$AY$206,COUNTA($V$1:AU$1),FALSE))*100))</f>
        <v>75</v>
      </c>
      <c r="AN141" s="466">
        <f>IF(VLOOKUP(TRUE,$V$2:$AY$206,COUNTA($V$1:AV$1),FALSE)="",AV141,IF(AV141="","",(AV141/VLOOKUP(TRUE,$V$2:$AY$206,COUNTA($V$1:AV$1),FALSE))*100))</f>
        <v>35.675168037414551</v>
      </c>
      <c r="AO141" s="466">
        <f>IF(VLOOKUP(TRUE,$V$2:$AY$206,COUNTA($V$1:AW$1),FALSE)="",AW141,IF(AW141="","",(AW141/VLOOKUP(TRUE,$V$2:$AY$206,COUNTA($V$1:AW$1),FALSE))*100))</f>
        <v>100</v>
      </c>
      <c r="AP141" s="466">
        <f>IF(VLOOKUP(TRUE,$V$2:$AY$206,COUNTA($V$1:AX$1),FALSE)="",AX141,IF(AX141="","",(AX141/VLOOKUP(TRUE,$V$2:$AY$206,COUNTA($V$1:AX$1),FALSE))*100))</f>
        <v>50</v>
      </c>
      <c r="AQ141" s="466">
        <f>IF(VLOOKUP(TRUE,$V$2:$AY$206,COUNTA($V$1:AY$1),FALSE)="",AY141,IF(AY141="","",(AY141/VLOOKUP(TRUE,$V$2:$AY$206,COUNTA($V$1:AY$1),FALSE))*100))</f>
        <v>65.276157855987549</v>
      </c>
      <c r="AR141" s="475">
        <f>IF(BS141="","",BS141*VLOOKUP("UQ",IndexCalc[],3,FALSE))</f>
        <v>57.729345560073853</v>
      </c>
      <c r="AS141" s="471">
        <f>IF(BT141="","",BT141*VLOOKUP("Fneg",IndexCalc[],3,FALSE))</f>
        <v>25.000938773155212</v>
      </c>
      <c r="AT141" s="471">
        <f>IF(BU141="","",BU141*VLOOKUP("ABS",IndexCalc[],3,FALSE))</f>
        <v>40</v>
      </c>
      <c r="AU141" s="471">
        <f>IF(BV141="","",BV141*VLOOKUP("Cnrs",IndexCalc[],3,FALSE))</f>
        <v>75</v>
      </c>
      <c r="AV141" s="471">
        <f>IF(BO141="","",BO141*VLOOKUP("HEC",IndexCalc[],3,FALSE))</f>
        <v>35.675168037414551</v>
      </c>
      <c r="AW141" s="471">
        <f>IF(BP141="","",BP141*VLOOKUP("Aeres",IndexCalc[],3,FALSE))</f>
        <v>100</v>
      </c>
      <c r="AX141" s="471">
        <f>IF(BQ141="","",BQ141*VLOOKUP("Abdc",IndexCalc[],3,FALSE))</f>
        <v>50</v>
      </c>
      <c r="AY141" s="480">
        <f>IF(BR141="","",BR141*VLOOKUP("Vhb",IndexCalc[],3,FALSE))</f>
        <v>65.276157855987549</v>
      </c>
      <c r="AZ141" s="466"/>
      <c r="BA141" s="466"/>
      <c r="BB141" s="466"/>
      <c r="BC141" s="466"/>
      <c r="BD141" s="466">
        <v>0.73299999999999998</v>
      </c>
      <c r="BE141" s="484">
        <v>1.1479999999999999</v>
      </c>
      <c r="BF141" s="466"/>
      <c r="BG141" s="466" t="s">
        <v>127</v>
      </c>
      <c r="BH141" s="466" t="s">
        <v>133</v>
      </c>
      <c r="BI141" s="466"/>
      <c r="BJ141" s="466"/>
      <c r="BK141" s="483"/>
      <c r="BL141" s="466"/>
      <c r="BM141" s="466">
        <v>2</v>
      </c>
      <c r="BN141" s="466">
        <v>2</v>
      </c>
      <c r="BO141" s="537">
        <v>1.427006721496582</v>
      </c>
      <c r="BP141" s="486">
        <v>3</v>
      </c>
      <c r="BQ141" s="487">
        <v>2</v>
      </c>
      <c r="BR141" s="488">
        <v>3.9165694713592529</v>
      </c>
      <c r="BS141" s="488">
        <v>2.3091738224029541</v>
      </c>
      <c r="BT141" s="486">
        <v>1.0000375509262085</v>
      </c>
      <c r="BU141" s="488">
        <v>2</v>
      </c>
      <c r="BV141" s="489">
        <v>3</v>
      </c>
    </row>
    <row r="142" spans="1:74" x14ac:dyDescent="0.25">
      <c r="A142" s="554" t="s">
        <v>1360</v>
      </c>
      <c r="B142" s="529"/>
      <c r="C142" s="497" t="s">
        <v>1254</v>
      </c>
      <c r="D142" s="529" t="s">
        <v>363</v>
      </c>
      <c r="E142" s="466">
        <f t="shared" si="79"/>
        <v>141</v>
      </c>
      <c r="F142" s="467">
        <f t="shared" si="62"/>
        <v>10</v>
      </c>
      <c r="G142" s="480">
        <f t="shared" si="63"/>
        <v>26.578741869441679</v>
      </c>
      <c r="H142" s="469" t="b">
        <f t="shared" si="64"/>
        <v>0</v>
      </c>
      <c r="I142" s="470">
        <f t="shared" si="65"/>
        <v>10000</v>
      </c>
      <c r="J142" s="470">
        <f t="shared" si="66"/>
        <v>10000</v>
      </c>
      <c r="K142" s="470">
        <f t="shared" si="67"/>
        <v>10000</v>
      </c>
      <c r="L142" s="470">
        <f t="shared" si="68"/>
        <v>10000</v>
      </c>
      <c r="M142" s="470">
        <f t="shared" si="69"/>
        <v>10000</v>
      </c>
      <c r="N142" s="470">
        <f t="shared" si="70"/>
        <v>10000</v>
      </c>
      <c r="O142" s="469" t="b">
        <f t="shared" si="71"/>
        <v>0</v>
      </c>
      <c r="P142" s="467">
        <f t="shared" si="72"/>
        <v>2</v>
      </c>
      <c r="Q142" s="467">
        <f t="shared" si="73"/>
        <v>8</v>
      </c>
      <c r="R142" s="472">
        <f t="shared" si="74"/>
        <v>48.91591883361842</v>
      </c>
      <c r="S142" s="475">
        <f t="shared" si="75"/>
        <v>20.56274675630063</v>
      </c>
      <c r="T142" s="480">
        <f t="shared" si="76"/>
        <v>56.004211852947876</v>
      </c>
      <c r="U142" s="471">
        <f t="shared" si="77"/>
        <v>53.7633694823583</v>
      </c>
      <c r="V142" s="471" t="b">
        <f t="shared" si="80"/>
        <v>0</v>
      </c>
      <c r="W142" s="555">
        <f t="shared" si="78"/>
        <v>48.91591883361842</v>
      </c>
      <c r="X142" s="466" t="str">
        <f t="shared" si="81"/>
        <v/>
      </c>
      <c r="Y142" s="466" t="str">
        <f t="shared" si="82"/>
        <v/>
      </c>
      <c r="Z142" s="466" t="str">
        <f t="shared" si="83"/>
        <v/>
      </c>
      <c r="AA142" s="466" t="str">
        <f t="shared" si="84"/>
        <v/>
      </c>
      <c r="AB142" s="556">
        <f t="shared" si="85"/>
        <v>8.8019879675647417</v>
      </c>
      <c r="AC142" s="500">
        <f t="shared" si="86"/>
        <v>32.323505545036518</v>
      </c>
      <c r="AD142" s="466" t="str">
        <f t="shared" si="87"/>
        <v/>
      </c>
      <c r="AE142" s="466" t="str">
        <f t="shared" si="88"/>
        <v/>
      </c>
      <c r="AF142" s="466" t="str">
        <f t="shared" si="89"/>
        <v/>
      </c>
      <c r="AG142" s="466" t="str">
        <f t="shared" si="90"/>
        <v/>
      </c>
      <c r="AH142" s="466">
        <f t="shared" si="91"/>
        <v>38.700000000000003</v>
      </c>
      <c r="AI142" s="484">
        <f t="shared" si="92"/>
        <v>50.9</v>
      </c>
      <c r="AJ142" s="466">
        <f>IF(VLOOKUP(TRUE,$V$2:$AY$206,COUNTA($V$1:AR$1),FALSE)="",AR142,IF(AR142="","",(AR142/VLOOKUP(TRUE,$V$2:$AY$206,COUNTA($V$1:AR$1),FALSE))*100))</f>
        <v>57.116293907165527</v>
      </c>
      <c r="AK142" s="466">
        <f>IF(VLOOKUP(TRUE,$V$2:$AY$206,COUNTA($V$1:AS$1),FALSE)="",AS142,IF(AS142="","",(AS142/VLOOKUP(TRUE,$V$2:$AY$206,COUNTA($V$1:AS$1),FALSE))*100))</f>
        <v>25.000253319740295</v>
      </c>
      <c r="AL142" s="466">
        <f>IF(VLOOKUP(TRUE,$V$2:$AY$206,COUNTA($V$1:AT$1),FALSE)="",AT142,IF(AT142="","",(AT142/VLOOKUP(TRUE,$V$2:$AY$206,COUNTA($V$1:AT$1),FALSE))*100))</f>
        <v>40</v>
      </c>
      <c r="AM142" s="466">
        <f>IF(VLOOKUP(TRUE,$V$2:$AY$206,COUNTA($V$1:AU$1),FALSE)="",AU142,IF(AU142="","",(AU142/VLOOKUP(TRUE,$V$2:$AY$206,COUNTA($V$1:AU$1),FALSE))*100))</f>
        <v>75</v>
      </c>
      <c r="AN142" s="466">
        <f>IF(VLOOKUP(TRUE,$V$2:$AY$206,COUNTA($V$1:AV$1),FALSE)="",AV142,IF(AV142="","",(AV142/VLOOKUP(TRUE,$V$2:$AY$206,COUNTA($V$1:AV$1),FALSE))*100))</f>
        <v>35.31205952167511</v>
      </c>
      <c r="AO142" s="466">
        <f>IF(VLOOKUP(TRUE,$V$2:$AY$206,COUNTA($V$1:AW$1),FALSE)="",AW142,IF(AW142="","",(AW142/VLOOKUP(TRUE,$V$2:$AY$206,COUNTA($V$1:AW$1),FALSE))*100))</f>
        <v>100</v>
      </c>
      <c r="AP142" s="466">
        <f>IF(VLOOKUP(TRUE,$V$2:$AY$206,COUNTA($V$1:AX$1),FALSE)="",AX142,IF(AX142="","",(AX142/VLOOKUP(TRUE,$V$2:$AY$206,COUNTA($V$1:AX$1),FALSE))*100))</f>
        <v>50</v>
      </c>
      <c r="AQ142" s="466">
        <f>IF(VLOOKUP(TRUE,$V$2:$AY$206,COUNTA($V$1:AY$1),FALSE)="",AY142,IF(AY142="","",(AY142/VLOOKUP(TRUE,$V$2:$AY$206,COUNTA($V$1:AY$1),FALSE))*100))</f>
        <v>65.605088075002044</v>
      </c>
      <c r="AR142" s="475">
        <f>IF(BS142="","",BS142*VLOOKUP("UQ",IndexCalc[],3,FALSE))</f>
        <v>57.116293907165527</v>
      </c>
      <c r="AS142" s="471">
        <f>IF(BT142="","",BT142*VLOOKUP("Fneg",IndexCalc[],3,FALSE))</f>
        <v>25.000253319740295</v>
      </c>
      <c r="AT142" s="471">
        <f>IF(BU142="","",BU142*VLOOKUP("ABS",IndexCalc[],3,FALSE))</f>
        <v>40</v>
      </c>
      <c r="AU142" s="471">
        <f>IF(BV142="","",BV142*VLOOKUP("Cnrs",IndexCalc[],3,FALSE))</f>
        <v>75</v>
      </c>
      <c r="AV142" s="471">
        <f>IF(BO142="","",BO142*VLOOKUP("HEC",IndexCalc[],3,FALSE))</f>
        <v>35.31205952167511</v>
      </c>
      <c r="AW142" s="471">
        <f>IF(BP142="","",BP142*VLOOKUP("Aeres",IndexCalc[],3,FALSE))</f>
        <v>100</v>
      </c>
      <c r="AX142" s="471">
        <f>IF(BQ142="","",BQ142*VLOOKUP("Abdc",IndexCalc[],3,FALSE))</f>
        <v>50</v>
      </c>
      <c r="AY142" s="480">
        <f>IF(BR142="","",BR142*VLOOKUP("Vhb",IndexCalc[],3,FALSE))</f>
        <v>65.605088075002044</v>
      </c>
      <c r="AZ142" s="466"/>
      <c r="BA142" s="466"/>
      <c r="BB142" s="466"/>
      <c r="BC142" s="466"/>
      <c r="BD142" s="466">
        <v>0.67300000000000004</v>
      </c>
      <c r="BE142" s="484">
        <v>1.1950000000000001</v>
      </c>
      <c r="BF142" s="466"/>
      <c r="BG142" s="466" t="s">
        <v>127</v>
      </c>
      <c r="BH142" s="466" t="s">
        <v>133</v>
      </c>
      <c r="BI142" s="466"/>
      <c r="BJ142" s="466"/>
      <c r="BK142" s="483"/>
      <c r="BL142" s="466"/>
      <c r="BM142" s="466">
        <v>2</v>
      </c>
      <c r="BN142" s="466">
        <v>2</v>
      </c>
      <c r="BO142" s="537">
        <v>1.4124823808670044</v>
      </c>
      <c r="BP142" s="486">
        <v>3</v>
      </c>
      <c r="BQ142" s="487">
        <v>2</v>
      </c>
      <c r="BR142" s="488">
        <v>3.9363052845001221</v>
      </c>
      <c r="BS142" s="488">
        <v>2.2846517562866211</v>
      </c>
      <c r="BT142" s="486">
        <v>1.0000101327896118</v>
      </c>
      <c r="BU142" s="488">
        <v>2</v>
      </c>
      <c r="BV142" s="489">
        <v>3</v>
      </c>
    </row>
    <row r="143" spans="1:74" x14ac:dyDescent="0.25">
      <c r="A143" s="554" t="s">
        <v>1291</v>
      </c>
      <c r="B143" s="529"/>
      <c r="C143" s="497" t="s">
        <v>1014</v>
      </c>
      <c r="D143" s="529" t="s">
        <v>363</v>
      </c>
      <c r="E143" s="466">
        <f t="shared" si="79"/>
        <v>142</v>
      </c>
      <c r="F143" s="467">
        <f t="shared" si="62"/>
        <v>10</v>
      </c>
      <c r="G143" s="480">
        <f t="shared" si="63"/>
        <v>29.26032218435174</v>
      </c>
      <c r="H143" s="469" t="b">
        <f t="shared" si="64"/>
        <v>0</v>
      </c>
      <c r="I143" s="470">
        <f t="shared" si="65"/>
        <v>10000</v>
      </c>
      <c r="J143" s="470">
        <f t="shared" si="66"/>
        <v>10000</v>
      </c>
      <c r="K143" s="470">
        <f t="shared" si="67"/>
        <v>10000</v>
      </c>
      <c r="L143" s="470">
        <f t="shared" si="68"/>
        <v>10000</v>
      </c>
      <c r="M143" s="470">
        <f t="shared" si="69"/>
        <v>10000</v>
      </c>
      <c r="N143" s="470">
        <f t="shared" si="70"/>
        <v>10000</v>
      </c>
      <c r="O143" s="469" t="b">
        <f t="shared" si="71"/>
        <v>0</v>
      </c>
      <c r="P143" s="467">
        <f t="shared" si="72"/>
        <v>2</v>
      </c>
      <c r="Q143" s="467">
        <f t="shared" si="73"/>
        <v>8</v>
      </c>
      <c r="R143" s="472">
        <f t="shared" si="74"/>
        <v>48.766899633698429</v>
      </c>
      <c r="S143" s="475">
        <f t="shared" si="75"/>
        <v>15.700880131586233</v>
      </c>
      <c r="T143" s="480">
        <f t="shared" si="76"/>
        <v>57.033404509226479</v>
      </c>
      <c r="U143" s="471">
        <f t="shared" si="77"/>
        <v>52.036723607381191</v>
      </c>
      <c r="V143" s="471" t="b">
        <f t="shared" si="80"/>
        <v>0</v>
      </c>
      <c r="W143" s="555">
        <f t="shared" si="78"/>
        <v>48.766899633698429</v>
      </c>
      <c r="X143" s="466" t="str">
        <f t="shared" si="81"/>
        <v/>
      </c>
      <c r="Y143" s="466" t="str">
        <f t="shared" si="82"/>
        <v/>
      </c>
      <c r="Z143" s="466" t="str">
        <f t="shared" si="83"/>
        <v/>
      </c>
      <c r="AA143" s="466" t="str">
        <f t="shared" si="84"/>
        <v/>
      </c>
      <c r="AB143" s="556">
        <f t="shared" si="85"/>
        <v>7.7965136070760357</v>
      </c>
      <c r="AC143" s="500">
        <f t="shared" si="86"/>
        <v>23.60524665609643</v>
      </c>
      <c r="AD143" s="466" t="str">
        <f t="shared" si="87"/>
        <v/>
      </c>
      <c r="AE143" s="466" t="str">
        <f t="shared" si="88"/>
        <v/>
      </c>
      <c r="AF143" s="466" t="str">
        <f t="shared" si="89"/>
        <v/>
      </c>
      <c r="AG143" s="466" t="str">
        <f t="shared" si="90"/>
        <v/>
      </c>
      <c r="AH143" s="466">
        <f t="shared" si="91"/>
        <v>32.300000000000004</v>
      </c>
      <c r="AI143" s="484">
        <f t="shared" si="92"/>
        <v>31.8</v>
      </c>
      <c r="AJ143" s="466">
        <f>IF(VLOOKUP(TRUE,$V$2:$AY$206,COUNTA($V$1:AR$1),FALSE)="",AR143,IF(AR143="","",(AR143/VLOOKUP(TRUE,$V$2:$AY$206,COUNTA($V$1:AR$1),FALSE))*100))</f>
        <v>60.433042049407959</v>
      </c>
      <c r="AK143" s="466">
        <f>IF(VLOOKUP(TRUE,$V$2:$AY$206,COUNTA($V$1:AS$1),FALSE)="",AS143,IF(AS143="","",(AS143/VLOOKUP(TRUE,$V$2:$AY$206,COUNTA($V$1:AS$1),FALSE))*100))</f>
        <v>25</v>
      </c>
      <c r="AL143" s="466">
        <f>IF(VLOOKUP(TRUE,$V$2:$AY$206,COUNTA($V$1:AT$1),FALSE)="",AT143,IF(AT143="","",(AT143/VLOOKUP(TRUE,$V$2:$AY$206,COUNTA($V$1:AT$1),FALSE))*100))</f>
        <v>40</v>
      </c>
      <c r="AM143" s="466">
        <f>IF(VLOOKUP(TRUE,$V$2:$AY$206,COUNTA($V$1:AU$1),FALSE)="",AU143,IF(AU143="","",(AU143/VLOOKUP(TRUE,$V$2:$AY$206,COUNTA($V$1:AU$1),FALSE))*100))</f>
        <v>75</v>
      </c>
      <c r="AN143" s="466">
        <f>IF(VLOOKUP(TRUE,$V$2:$AY$206,COUNTA($V$1:AV$1),FALSE)="",AV143,IF(AV143="","",(AV143/VLOOKUP(TRUE,$V$2:$AY$206,COUNTA($V$1:AV$1),FALSE))*100))</f>
        <v>25</v>
      </c>
      <c r="AO143" s="466">
        <f>IF(VLOOKUP(TRUE,$V$2:$AY$206,COUNTA($V$1:AW$1),FALSE)="",AW143,IF(AW143="","",(AW143/VLOOKUP(TRUE,$V$2:$AY$206,COUNTA($V$1:AW$1),FALSE))*100))</f>
        <v>100</v>
      </c>
      <c r="AP143" s="466">
        <f>IF(VLOOKUP(TRUE,$V$2:$AY$206,COUNTA($V$1:AX$1),FALSE)="",AX143,IF(AX143="","",(AX143/VLOOKUP(TRUE,$V$2:$AY$206,COUNTA($V$1:AX$1),FALSE))*100))</f>
        <v>75</v>
      </c>
      <c r="AQ143" s="466">
        <f>IF(VLOOKUP(TRUE,$V$2:$AY$206,COUNTA($V$1:AY$1),FALSE)="",AY143,IF(AY143="","",(AY143/VLOOKUP(TRUE,$V$2:$AY$206,COUNTA($V$1:AY$1),FALSE))*100))</f>
        <v>55.834194024403892</v>
      </c>
      <c r="AR143" s="475">
        <f>IF(BS143="","",BS143*VLOOKUP("UQ",IndexCalc[],3,FALSE))</f>
        <v>60.433042049407959</v>
      </c>
      <c r="AS143" s="471">
        <f>IF(BT143="","",BT143*VLOOKUP("Fneg",IndexCalc[],3,FALSE))</f>
        <v>25</v>
      </c>
      <c r="AT143" s="471">
        <f>IF(BU143="","",BU143*VLOOKUP("ABS",IndexCalc[],3,FALSE))</f>
        <v>40</v>
      </c>
      <c r="AU143" s="471">
        <f>IF(BV143="","",BV143*VLOOKUP("Cnrs",IndexCalc[],3,FALSE))</f>
        <v>75</v>
      </c>
      <c r="AV143" s="471">
        <f>IF(BO143="","",BO143*VLOOKUP("HEC",IndexCalc[],3,FALSE))</f>
        <v>25</v>
      </c>
      <c r="AW143" s="471">
        <f>IF(BP143="","",BP143*VLOOKUP("Aeres",IndexCalc[],3,FALSE))</f>
        <v>100</v>
      </c>
      <c r="AX143" s="471">
        <f>IF(BQ143="","",BQ143*VLOOKUP("Abdc",IndexCalc[],3,FALSE))</f>
        <v>75</v>
      </c>
      <c r="AY143" s="480">
        <f>IF(BR143="","",BR143*VLOOKUP("Vhb",IndexCalc[],3,FALSE))</f>
        <v>55.834194024403892</v>
      </c>
      <c r="AZ143" s="466"/>
      <c r="BA143" s="466"/>
      <c r="BB143" s="466"/>
      <c r="BC143" s="466"/>
      <c r="BD143" s="563">
        <v>0.59612143039703369</v>
      </c>
      <c r="BE143" s="564">
        <v>0.87268596887588501</v>
      </c>
      <c r="BF143" s="466" t="s">
        <v>135</v>
      </c>
      <c r="BG143" s="466" t="s">
        <v>127</v>
      </c>
      <c r="BH143" s="466" t="s">
        <v>127</v>
      </c>
      <c r="BI143" s="466"/>
      <c r="BJ143" s="466"/>
      <c r="BK143" s="483"/>
      <c r="BL143" s="466"/>
      <c r="BM143" s="466">
        <v>2</v>
      </c>
      <c r="BN143" s="466">
        <v>2</v>
      </c>
      <c r="BO143" s="485">
        <v>1</v>
      </c>
      <c r="BP143" s="486">
        <v>3</v>
      </c>
      <c r="BQ143" s="487">
        <v>3</v>
      </c>
      <c r="BR143" s="488">
        <v>3.3500516414642334</v>
      </c>
      <c r="BS143" s="488">
        <v>2.4173216819763184</v>
      </c>
      <c r="BT143" s="486">
        <v>1</v>
      </c>
      <c r="BU143" s="488">
        <v>2</v>
      </c>
      <c r="BV143" s="489">
        <v>3</v>
      </c>
    </row>
    <row r="144" spans="1:74" x14ac:dyDescent="0.25">
      <c r="A144" s="554" t="s">
        <v>1292</v>
      </c>
      <c r="B144" s="529"/>
      <c r="C144" s="497" t="s">
        <v>1015</v>
      </c>
      <c r="D144" s="529" t="s">
        <v>363</v>
      </c>
      <c r="E144" s="466">
        <f t="shared" si="79"/>
        <v>142</v>
      </c>
      <c r="F144" s="467">
        <f t="shared" si="62"/>
        <v>10</v>
      </c>
      <c r="G144" s="480">
        <f t="shared" si="63"/>
        <v>29.26032218435174</v>
      </c>
      <c r="H144" s="469" t="b">
        <f t="shared" si="64"/>
        <v>0</v>
      </c>
      <c r="I144" s="470">
        <f t="shared" si="65"/>
        <v>10000</v>
      </c>
      <c r="J144" s="470">
        <f t="shared" si="66"/>
        <v>10000</v>
      </c>
      <c r="K144" s="470">
        <f t="shared" si="67"/>
        <v>10000</v>
      </c>
      <c r="L144" s="470">
        <f t="shared" si="68"/>
        <v>10000</v>
      </c>
      <c r="M144" s="470">
        <f t="shared" si="69"/>
        <v>10000</v>
      </c>
      <c r="N144" s="470">
        <f t="shared" si="70"/>
        <v>10000</v>
      </c>
      <c r="O144" s="469" t="b">
        <f t="shared" si="71"/>
        <v>0</v>
      </c>
      <c r="P144" s="467">
        <f t="shared" si="72"/>
        <v>2</v>
      </c>
      <c r="Q144" s="467">
        <f t="shared" si="73"/>
        <v>8</v>
      </c>
      <c r="R144" s="472">
        <f t="shared" si="74"/>
        <v>48.766899633698429</v>
      </c>
      <c r="S144" s="475">
        <f t="shared" si="75"/>
        <v>15.700880131586233</v>
      </c>
      <c r="T144" s="480">
        <f t="shared" si="76"/>
        <v>57.033404509226479</v>
      </c>
      <c r="U144" s="471">
        <f t="shared" si="77"/>
        <v>52.036723607381191</v>
      </c>
      <c r="V144" s="471" t="b">
        <f t="shared" si="80"/>
        <v>0</v>
      </c>
      <c r="W144" s="555">
        <f t="shared" si="78"/>
        <v>48.766899633698429</v>
      </c>
      <c r="X144" s="466" t="str">
        <f t="shared" si="81"/>
        <v/>
      </c>
      <c r="Y144" s="466" t="str">
        <f t="shared" si="82"/>
        <v/>
      </c>
      <c r="Z144" s="466" t="str">
        <f t="shared" si="83"/>
        <v/>
      </c>
      <c r="AA144" s="466" t="str">
        <f t="shared" si="84"/>
        <v/>
      </c>
      <c r="AB144" s="556">
        <f t="shared" si="85"/>
        <v>7.7965136070760357</v>
      </c>
      <c r="AC144" s="500">
        <f t="shared" si="86"/>
        <v>23.60524665609643</v>
      </c>
      <c r="AD144" s="466" t="str">
        <f t="shared" si="87"/>
        <v/>
      </c>
      <c r="AE144" s="466" t="str">
        <f t="shared" si="88"/>
        <v/>
      </c>
      <c r="AF144" s="466" t="str">
        <f t="shared" si="89"/>
        <v/>
      </c>
      <c r="AG144" s="466" t="str">
        <f t="shared" si="90"/>
        <v/>
      </c>
      <c r="AH144" s="466">
        <f t="shared" si="91"/>
        <v>32.300000000000004</v>
      </c>
      <c r="AI144" s="484">
        <f t="shared" si="92"/>
        <v>31.8</v>
      </c>
      <c r="AJ144" s="466">
        <f>IF(VLOOKUP(TRUE,$V$2:$AY$206,COUNTA($V$1:AR$1),FALSE)="",AR144,IF(AR144="","",(AR144/VLOOKUP(TRUE,$V$2:$AY$206,COUNTA($V$1:AR$1),FALSE))*100))</f>
        <v>60.433042049407959</v>
      </c>
      <c r="AK144" s="466">
        <f>IF(VLOOKUP(TRUE,$V$2:$AY$206,COUNTA($V$1:AS$1),FALSE)="",AS144,IF(AS144="","",(AS144/VLOOKUP(TRUE,$V$2:$AY$206,COUNTA($V$1:AS$1),FALSE))*100))</f>
        <v>25</v>
      </c>
      <c r="AL144" s="466">
        <f>IF(VLOOKUP(TRUE,$V$2:$AY$206,COUNTA($V$1:AT$1),FALSE)="",AT144,IF(AT144="","",(AT144/VLOOKUP(TRUE,$V$2:$AY$206,COUNTA($V$1:AT$1),FALSE))*100))</f>
        <v>40</v>
      </c>
      <c r="AM144" s="466">
        <f>IF(VLOOKUP(TRUE,$V$2:$AY$206,COUNTA($V$1:AU$1),FALSE)="",AU144,IF(AU144="","",(AU144/VLOOKUP(TRUE,$V$2:$AY$206,COUNTA($V$1:AU$1),FALSE))*100))</f>
        <v>75</v>
      </c>
      <c r="AN144" s="466">
        <f>IF(VLOOKUP(TRUE,$V$2:$AY$206,COUNTA($V$1:AV$1),FALSE)="",AV144,IF(AV144="","",(AV144/VLOOKUP(TRUE,$V$2:$AY$206,COUNTA($V$1:AV$1),FALSE))*100))</f>
        <v>25</v>
      </c>
      <c r="AO144" s="466">
        <f>IF(VLOOKUP(TRUE,$V$2:$AY$206,COUNTA($V$1:AW$1),FALSE)="",AW144,IF(AW144="","",(AW144/VLOOKUP(TRUE,$V$2:$AY$206,COUNTA($V$1:AW$1),FALSE))*100))</f>
        <v>100</v>
      </c>
      <c r="AP144" s="466">
        <f>IF(VLOOKUP(TRUE,$V$2:$AY$206,COUNTA($V$1:AX$1),FALSE)="",AX144,IF(AX144="","",(AX144/VLOOKUP(TRUE,$V$2:$AY$206,COUNTA($V$1:AX$1),FALSE))*100))</f>
        <v>75</v>
      </c>
      <c r="AQ144" s="466">
        <f>IF(VLOOKUP(TRUE,$V$2:$AY$206,COUNTA($V$1:AY$1),FALSE)="",AY144,IF(AY144="","",(AY144/VLOOKUP(TRUE,$V$2:$AY$206,COUNTA($V$1:AY$1),FALSE))*100))</f>
        <v>55.834194024403892</v>
      </c>
      <c r="AR144" s="475">
        <f>IF(BS144="","",BS144*VLOOKUP("UQ",IndexCalc[],3,FALSE))</f>
        <v>60.433042049407959</v>
      </c>
      <c r="AS144" s="471">
        <f>IF(BT144="","",BT144*VLOOKUP("Fneg",IndexCalc[],3,FALSE))</f>
        <v>25</v>
      </c>
      <c r="AT144" s="471">
        <f>IF(BU144="","",BU144*VLOOKUP("ABS",IndexCalc[],3,FALSE))</f>
        <v>40</v>
      </c>
      <c r="AU144" s="471">
        <f>IF(BV144="","",BV144*VLOOKUP("Cnrs",IndexCalc[],3,FALSE))</f>
        <v>75</v>
      </c>
      <c r="AV144" s="471">
        <f>IF(BO144="","",BO144*VLOOKUP("HEC",IndexCalc[],3,FALSE))</f>
        <v>25</v>
      </c>
      <c r="AW144" s="471">
        <f>IF(BP144="","",BP144*VLOOKUP("Aeres",IndexCalc[],3,FALSE))</f>
        <v>100</v>
      </c>
      <c r="AX144" s="471">
        <f>IF(BQ144="","",BQ144*VLOOKUP("Abdc",IndexCalc[],3,FALSE))</f>
        <v>75</v>
      </c>
      <c r="AY144" s="480">
        <f>IF(BR144="","",BR144*VLOOKUP("Vhb",IndexCalc[],3,FALSE))</f>
        <v>55.834194024403892</v>
      </c>
      <c r="AZ144" s="466"/>
      <c r="BA144" s="466"/>
      <c r="BB144" s="466"/>
      <c r="BC144" s="466"/>
      <c r="BD144" s="563">
        <v>0.59612143039703369</v>
      </c>
      <c r="BE144" s="564">
        <v>0.87268596887588501</v>
      </c>
      <c r="BF144" s="466" t="s">
        <v>133</v>
      </c>
      <c r="BG144" s="466" t="s">
        <v>133</v>
      </c>
      <c r="BH144" s="466" t="s">
        <v>127</v>
      </c>
      <c r="BI144" s="466"/>
      <c r="BJ144" s="466"/>
      <c r="BK144" s="483"/>
      <c r="BL144" s="466"/>
      <c r="BM144" s="466">
        <v>2</v>
      </c>
      <c r="BN144" s="466">
        <v>2</v>
      </c>
      <c r="BO144" s="485">
        <v>1</v>
      </c>
      <c r="BP144" s="486">
        <v>3</v>
      </c>
      <c r="BQ144" s="487">
        <v>3</v>
      </c>
      <c r="BR144" s="488">
        <v>3.3500516414642334</v>
      </c>
      <c r="BS144" s="488">
        <v>2.4173216819763184</v>
      </c>
      <c r="BT144" s="486">
        <v>1</v>
      </c>
      <c r="BU144" s="488">
        <v>2</v>
      </c>
      <c r="BV144" s="489">
        <v>3</v>
      </c>
    </row>
    <row r="145" spans="1:74" x14ac:dyDescent="0.25">
      <c r="A145" s="554" t="s">
        <v>1301</v>
      </c>
      <c r="B145" s="529"/>
      <c r="C145" s="497" t="s">
        <v>1118</v>
      </c>
      <c r="D145" s="529" t="s">
        <v>363</v>
      </c>
      <c r="E145" s="466">
        <f t="shared" si="79"/>
        <v>144</v>
      </c>
      <c r="F145" s="467">
        <f t="shared" si="62"/>
        <v>10</v>
      </c>
      <c r="G145" s="480">
        <f t="shared" si="63"/>
        <v>20.556645763344591</v>
      </c>
      <c r="H145" s="469" t="b">
        <f t="shared" si="64"/>
        <v>0</v>
      </c>
      <c r="I145" s="470">
        <f t="shared" si="65"/>
        <v>10000</v>
      </c>
      <c r="J145" s="470">
        <f t="shared" si="66"/>
        <v>10000</v>
      </c>
      <c r="K145" s="470">
        <f t="shared" si="67"/>
        <v>10000</v>
      </c>
      <c r="L145" s="470">
        <f t="shared" si="68"/>
        <v>10000</v>
      </c>
      <c r="M145" s="470">
        <f t="shared" si="69"/>
        <v>10000</v>
      </c>
      <c r="N145" s="470">
        <f t="shared" si="70"/>
        <v>10000</v>
      </c>
      <c r="O145" s="469" t="b">
        <f t="shared" si="71"/>
        <v>0</v>
      </c>
      <c r="P145" s="467">
        <f t="shared" si="72"/>
        <v>2</v>
      </c>
      <c r="Q145" s="467">
        <f t="shared" si="73"/>
        <v>8</v>
      </c>
      <c r="R145" s="472">
        <f t="shared" si="74"/>
        <v>48.762766368865861</v>
      </c>
      <c r="S145" s="475">
        <f t="shared" si="75"/>
        <v>20.101881462732404</v>
      </c>
      <c r="T145" s="480">
        <f t="shared" si="76"/>
        <v>55.927987595399223</v>
      </c>
      <c r="U145" s="471">
        <f t="shared" si="77"/>
        <v>53.702390076319389</v>
      </c>
      <c r="V145" s="471" t="b">
        <f t="shared" si="80"/>
        <v>0</v>
      </c>
      <c r="W145" s="555">
        <f t="shared" si="78"/>
        <v>48.762766368865861</v>
      </c>
      <c r="X145" s="466" t="str">
        <f t="shared" si="81"/>
        <v/>
      </c>
      <c r="Y145" s="466" t="str">
        <f t="shared" si="82"/>
        <v/>
      </c>
      <c r="Z145" s="466" t="str">
        <f t="shared" si="83"/>
        <v/>
      </c>
      <c r="AA145" s="466" t="str">
        <f t="shared" si="84"/>
        <v/>
      </c>
      <c r="AB145" s="556">
        <f t="shared" si="85"/>
        <v>10.449908448862152</v>
      </c>
      <c r="AC145" s="500">
        <f t="shared" si="86"/>
        <v>29.753854476602655</v>
      </c>
      <c r="AD145" s="466" t="str">
        <f t="shared" si="87"/>
        <v/>
      </c>
      <c r="AE145" s="466" t="str">
        <f t="shared" si="88"/>
        <v/>
      </c>
      <c r="AF145" s="466" t="str">
        <f t="shared" si="89"/>
        <v/>
      </c>
      <c r="AG145" s="466" t="str">
        <f t="shared" si="90"/>
        <v/>
      </c>
      <c r="AH145" s="466">
        <f t="shared" si="91"/>
        <v>43.6</v>
      </c>
      <c r="AI145" s="484">
        <f t="shared" si="92"/>
        <v>46</v>
      </c>
      <c r="AJ145" s="466">
        <f>IF(VLOOKUP(TRUE,$V$2:$AY$206,COUNTA($V$1:AR$1),FALSE)="",AR145,IF(AR145="","",(AR145/VLOOKUP(TRUE,$V$2:$AY$206,COUNTA($V$1:AR$1),FALSE))*100))</f>
        <v>50</v>
      </c>
      <c r="AK145" s="466">
        <f>IF(VLOOKUP(TRUE,$V$2:$AY$206,COUNTA($V$1:AS$1),FALSE)="",AS145,IF(AS145="","",(AS145/VLOOKUP(TRUE,$V$2:$AY$206,COUNTA($V$1:AS$1),FALSE))*100))</f>
        <v>25.00578761100769</v>
      </c>
      <c r="AL145" s="466">
        <f>IF(VLOOKUP(TRUE,$V$2:$AY$206,COUNTA($V$1:AT$1),FALSE)="",AT145,IF(AT145="","",(AT145/VLOOKUP(TRUE,$V$2:$AY$206,COUNTA($V$1:AT$1),FALSE))*100))</f>
        <v>60</v>
      </c>
      <c r="AM145" s="466">
        <f>IF(VLOOKUP(TRUE,$V$2:$AY$206,COUNTA($V$1:AU$1),FALSE)="",AU145,IF(AU145="","",(AU145/VLOOKUP(TRUE,$V$2:$AY$206,COUNTA($V$1:AU$1),FALSE))*100))</f>
        <v>50</v>
      </c>
      <c r="AN145" s="466">
        <f>IF(VLOOKUP(TRUE,$V$2:$AY$206,COUNTA($V$1:AV$1),FALSE)="",AV145,IF(AV145="","",(AV145/VLOOKUP(TRUE,$V$2:$AY$206,COUNTA($V$1:AV$1),FALSE))*100))</f>
        <v>59.488934278488159</v>
      </c>
      <c r="AO145" s="466">
        <f>IF(VLOOKUP(TRUE,$V$2:$AY$206,COUNTA($V$1:AW$1),FALSE)="",AW145,IF(AW145="","",(AW145/VLOOKUP(TRUE,$V$2:$AY$206,COUNTA($V$1:AW$1),FALSE))*100))</f>
        <v>66.666666666666671</v>
      </c>
      <c r="AP145" s="466">
        <f>IF(VLOOKUP(TRUE,$V$2:$AY$206,COUNTA($V$1:AX$1),FALSE)="",AX145,IF(AX145="","",(AX145/VLOOKUP(TRUE,$V$2:$AY$206,COUNTA($V$1:AX$1),FALSE))*100))</f>
        <v>75</v>
      </c>
      <c r="AQ145" s="466">
        <f>IF(VLOOKUP(TRUE,$V$2:$AY$206,COUNTA($V$1:AY$1),FALSE)="",AY145,IF(AY145="","",(AY145/VLOOKUP(TRUE,$V$2:$AY$206,COUNTA($V$1:AY$1),FALSE))*100))</f>
        <v>61.262512207031264</v>
      </c>
      <c r="AR145" s="475">
        <f>IF(BS145="","",BS145*VLOOKUP("UQ",IndexCalc[],3,FALSE))</f>
        <v>50</v>
      </c>
      <c r="AS145" s="471">
        <f>IF(BT145="","",BT145*VLOOKUP("Fneg",IndexCalc[],3,FALSE))</f>
        <v>25.00578761100769</v>
      </c>
      <c r="AT145" s="471">
        <f>IF(BU145="","",BU145*VLOOKUP("ABS",IndexCalc[],3,FALSE))</f>
        <v>60</v>
      </c>
      <c r="AU145" s="471">
        <f>IF(BV145="","",BV145*VLOOKUP("Cnrs",IndexCalc[],3,FALSE))</f>
        <v>50</v>
      </c>
      <c r="AV145" s="471">
        <f>IF(BO145="","",BO145*VLOOKUP("HEC",IndexCalc[],3,FALSE))</f>
        <v>59.488934278488159</v>
      </c>
      <c r="AW145" s="471">
        <f>IF(BP145="","",BP145*VLOOKUP("Aeres",IndexCalc[],3,FALSE))</f>
        <v>66.666666666666671</v>
      </c>
      <c r="AX145" s="471">
        <f>IF(BQ145="","",BQ145*VLOOKUP("Abdc",IndexCalc[],3,FALSE))</f>
        <v>75</v>
      </c>
      <c r="AY145" s="480">
        <f>IF(BR145="","",BR145*VLOOKUP("Vhb",IndexCalc[],3,FALSE))</f>
        <v>61.262512207031257</v>
      </c>
      <c r="AZ145" s="466"/>
      <c r="BA145" s="466"/>
      <c r="BB145" s="466"/>
      <c r="BC145" s="466"/>
      <c r="BD145" s="466">
        <v>0.79900000000000004</v>
      </c>
      <c r="BE145" s="484">
        <v>1.1000000000000001</v>
      </c>
      <c r="BF145" s="466"/>
      <c r="BG145" s="466" t="s">
        <v>133</v>
      </c>
      <c r="BH145" s="466" t="s">
        <v>127</v>
      </c>
      <c r="BI145" s="466"/>
      <c r="BJ145" s="466"/>
      <c r="BK145" s="483">
        <v>3</v>
      </c>
      <c r="BL145" s="466"/>
      <c r="BM145" s="466">
        <v>3</v>
      </c>
      <c r="BN145" s="466">
        <v>3</v>
      </c>
      <c r="BO145" s="537">
        <v>2.3795573711395264</v>
      </c>
      <c r="BP145" s="486">
        <v>2</v>
      </c>
      <c r="BQ145" s="487">
        <v>3</v>
      </c>
      <c r="BR145" s="488">
        <v>3.675750732421875</v>
      </c>
      <c r="BS145" s="486">
        <v>2</v>
      </c>
      <c r="BT145" s="258">
        <v>1.0002315044403076</v>
      </c>
      <c r="BU145" s="488">
        <v>3</v>
      </c>
      <c r="BV145" s="489">
        <v>2</v>
      </c>
    </row>
    <row r="146" spans="1:74" x14ac:dyDescent="0.25">
      <c r="A146" s="554" t="s">
        <v>1282</v>
      </c>
      <c r="B146" s="529" t="s">
        <v>1438</v>
      </c>
      <c r="C146" s="497" t="s">
        <v>247</v>
      </c>
      <c r="D146" s="529" t="s">
        <v>363</v>
      </c>
      <c r="E146" s="467">
        <f t="shared" si="79"/>
        <v>145</v>
      </c>
      <c r="F146" s="467">
        <f t="shared" si="62"/>
        <v>10</v>
      </c>
      <c r="G146" s="480">
        <f t="shared" si="63"/>
        <v>30.412335500977537</v>
      </c>
      <c r="H146" s="469" t="b">
        <f t="shared" si="64"/>
        <v>0</v>
      </c>
      <c r="I146" s="470">
        <f t="shared" si="65"/>
        <v>10000</v>
      </c>
      <c r="J146" s="470">
        <f t="shared" si="66"/>
        <v>10000</v>
      </c>
      <c r="K146" s="470">
        <f t="shared" si="67"/>
        <v>10000</v>
      </c>
      <c r="L146" s="470">
        <f t="shared" si="68"/>
        <v>10000</v>
      </c>
      <c r="M146" s="470">
        <f t="shared" si="69"/>
        <v>10000</v>
      </c>
      <c r="N146" s="470">
        <f t="shared" si="70"/>
        <v>10000</v>
      </c>
      <c r="O146" s="469" t="b">
        <f t="shared" si="71"/>
        <v>0</v>
      </c>
      <c r="P146" s="467">
        <f t="shared" si="72"/>
        <v>2</v>
      </c>
      <c r="Q146" s="467">
        <f t="shared" si="73"/>
        <v>8</v>
      </c>
      <c r="R146" s="472">
        <f t="shared" si="74"/>
        <v>48.337949241636501</v>
      </c>
      <c r="S146" s="475">
        <f t="shared" si="75"/>
        <v>4.9380817286088758</v>
      </c>
      <c r="T146" s="480">
        <f t="shared" si="76"/>
        <v>59.187916119893401</v>
      </c>
      <c r="U146" s="471">
        <f t="shared" si="77"/>
        <v>47.440332895914722</v>
      </c>
      <c r="V146" s="471" t="b">
        <f t="shared" si="80"/>
        <v>0</v>
      </c>
      <c r="W146" s="555">
        <f t="shared" si="78"/>
        <v>48.337949241636501</v>
      </c>
      <c r="X146" s="471" t="str">
        <f t="shared" si="81"/>
        <v/>
      </c>
      <c r="Y146" s="471" t="str">
        <f t="shared" si="82"/>
        <v/>
      </c>
      <c r="Z146" s="471" t="str">
        <f t="shared" si="83"/>
        <v/>
      </c>
      <c r="AA146" s="471" t="str">
        <f t="shared" si="84"/>
        <v/>
      </c>
      <c r="AB146" s="560">
        <f t="shared" si="85"/>
        <v>2.6811404656029292</v>
      </c>
      <c r="AC146" s="494">
        <f t="shared" si="86"/>
        <v>7.1950229916148229</v>
      </c>
      <c r="AD146" s="471" t="str">
        <f t="shared" si="87"/>
        <v/>
      </c>
      <c r="AE146" s="471" t="str">
        <f t="shared" si="88"/>
        <v/>
      </c>
      <c r="AF146" s="471" t="str">
        <f t="shared" si="89"/>
        <v/>
      </c>
      <c r="AG146" s="471" t="str">
        <f t="shared" si="90"/>
        <v/>
      </c>
      <c r="AH146" s="471">
        <f t="shared" si="91"/>
        <v>0.89999999999999991</v>
      </c>
      <c r="AI146" s="480">
        <f t="shared" si="92"/>
        <v>0</v>
      </c>
      <c r="AJ146" s="471">
        <f>IF(VLOOKUP(TRUE,$V$2:$AY$206,COUNTA($V$1:AR$1),FALSE)="",AR146,IF(AR146="","",(AR146/VLOOKUP(TRUE,$V$2:$AY$206,COUNTA($V$1:AR$1),FALSE))*100))</f>
        <v>62.706291675567627</v>
      </c>
      <c r="AK146" s="471">
        <f>IF(VLOOKUP(TRUE,$V$2:$AY$206,COUNTA($V$1:AS$1),FALSE)="",AS146,IF(AS146="","",(AS146/VLOOKUP(TRUE,$V$2:$AY$206,COUNTA($V$1:AS$1),FALSE))*100))</f>
        <v>25</v>
      </c>
      <c r="AL146" s="471">
        <f>IF(VLOOKUP(TRUE,$V$2:$AY$206,COUNTA($V$1:AT$1),FALSE)="",AT146,IF(AT146="","",(AT146/VLOOKUP(TRUE,$V$2:$AY$206,COUNTA($V$1:AT$1),FALSE))*100))</f>
        <v>36.732015609741211</v>
      </c>
      <c r="AM146" s="471">
        <f>IF(VLOOKUP(TRUE,$V$2:$AY$206,COUNTA($V$1:AU$1),FALSE)="",AU146,IF(AU146="","",(AU146/VLOOKUP(TRUE,$V$2:$AY$206,COUNTA($V$1:AU$1),FALSE))*100))</f>
        <v>64.18682336807251</v>
      </c>
      <c r="AN146" s="471">
        <f>IF(VLOOKUP(TRUE,$V$2:$AY$206,COUNTA($V$1:AV$1),FALSE)="",AV146,IF(AV146="","",(AV146/VLOOKUP(TRUE,$V$2:$AY$206,COUNTA($V$1:AV$1),FALSE))*100))</f>
        <v>100</v>
      </c>
      <c r="AO146" s="471">
        <f>IF(VLOOKUP(TRUE,$V$2:$AY$206,COUNTA($V$1:AW$1),FALSE)="",AW146,IF(AW146="","",(AW146/VLOOKUP(TRUE,$V$2:$AY$206,COUNTA($V$1:AW$1),FALSE))*100))</f>
        <v>65.380533536275237</v>
      </c>
      <c r="AP146" s="560">
        <f>IF(VLOOKUP(TRUE,$V$2:$AY$206,COUNTA($V$1:AX$1),FALSE)="",AX146,IF(AX146="","",(AX146/VLOOKUP(TRUE,$V$2:$AY$206,COUNTA($V$1:AX$1),FALSE))*100))</f>
        <v>50</v>
      </c>
      <c r="AQ146" s="471">
        <f>IF(VLOOKUP(TRUE,$V$2:$AY$206,COUNTA($V$1:AY$1),FALSE)="",AY146,IF(AY146="","",(AY146/VLOOKUP(TRUE,$V$2:$AY$206,COUNTA($V$1:AY$1),FALSE))*100))</f>
        <v>69.497664769490569</v>
      </c>
      <c r="AR146" s="475">
        <f>IF(BS146="","",BS146*VLOOKUP("UQ",IndexCalc[],3,FALSE))</f>
        <v>62.706291675567627</v>
      </c>
      <c r="AS146" s="471">
        <f>IF(BT146="","",BT146*VLOOKUP("Fneg",IndexCalc[],3,FALSE))</f>
        <v>25</v>
      </c>
      <c r="AT146" s="471">
        <f>IF(BU146="","",BU146*VLOOKUP("ABS",IndexCalc[],3,FALSE))</f>
        <v>36.732015609741211</v>
      </c>
      <c r="AU146" s="471">
        <f>IF(BV146="","",BV146*VLOOKUP("Cnrs",IndexCalc[],3,FALSE))</f>
        <v>64.18682336807251</v>
      </c>
      <c r="AV146" s="471">
        <f>IF(BO146="","",BO146*VLOOKUP("HEC",IndexCalc[],3,FALSE))</f>
        <v>100</v>
      </c>
      <c r="AW146" s="471">
        <f>IF(BP146="","",BP146*VLOOKUP("Aeres",IndexCalc[],3,FALSE))</f>
        <v>65.380533536275237</v>
      </c>
      <c r="AX146" s="471">
        <f>IF(BQ146="","",BQ146*VLOOKUP("Abdc",IndexCalc[],3,FALSE))</f>
        <v>50</v>
      </c>
      <c r="AY146" s="480">
        <f>IF(BR146="","",BR146*VLOOKUP("Vhb",IndexCalc[],3,FALSE))</f>
        <v>69.497664769490569</v>
      </c>
      <c r="AZ146" s="481"/>
      <c r="BA146" s="473"/>
      <c r="BB146" s="466"/>
      <c r="BC146" s="481"/>
      <c r="BD146" s="481">
        <v>0.20499999999999999</v>
      </c>
      <c r="BE146" s="565">
        <v>0.26600000000000001</v>
      </c>
      <c r="BF146" s="466" t="s">
        <v>127</v>
      </c>
      <c r="BG146" s="466"/>
      <c r="BH146" s="495" t="s">
        <v>133</v>
      </c>
      <c r="BI146" s="466"/>
      <c r="BJ146" s="466"/>
      <c r="BK146" s="483"/>
      <c r="BL146" s="466"/>
      <c r="BM146" s="466"/>
      <c r="BN146" s="466"/>
      <c r="BO146" s="485">
        <v>4</v>
      </c>
      <c r="BP146" s="488">
        <v>1.9614160060882568</v>
      </c>
      <c r="BQ146" s="487">
        <v>2</v>
      </c>
      <c r="BR146" s="488">
        <v>4.1698598861694336</v>
      </c>
      <c r="BS146" s="488">
        <v>2.5082516670227051</v>
      </c>
      <c r="BT146" s="488">
        <v>1</v>
      </c>
      <c r="BU146" s="488">
        <v>1.8366007804870605</v>
      </c>
      <c r="BV146" s="540">
        <v>2.5674729347229004</v>
      </c>
    </row>
    <row r="147" spans="1:74" x14ac:dyDescent="0.25">
      <c r="A147" s="554" t="s">
        <v>1347</v>
      </c>
      <c r="B147" s="529" t="s">
        <v>1446</v>
      </c>
      <c r="C147" s="497" t="s">
        <v>1242</v>
      </c>
      <c r="D147" s="529" t="s">
        <v>363</v>
      </c>
      <c r="E147" s="466">
        <f t="shared" si="79"/>
        <v>146</v>
      </c>
      <c r="F147" s="467">
        <f t="shared" si="62"/>
        <v>10</v>
      </c>
      <c r="G147" s="480">
        <f t="shared" si="63"/>
        <v>23.063356909785806</v>
      </c>
      <c r="H147" s="469" t="b">
        <f t="shared" si="64"/>
        <v>0</v>
      </c>
      <c r="I147" s="470">
        <f t="shared" si="65"/>
        <v>10000</v>
      </c>
      <c r="J147" s="470">
        <f t="shared" si="66"/>
        <v>10000</v>
      </c>
      <c r="K147" s="470">
        <f t="shared" si="67"/>
        <v>10000</v>
      </c>
      <c r="L147" s="470">
        <f t="shared" si="68"/>
        <v>10000</v>
      </c>
      <c r="M147" s="470">
        <f t="shared" si="69"/>
        <v>10000</v>
      </c>
      <c r="N147" s="470">
        <f t="shared" si="70"/>
        <v>10000</v>
      </c>
      <c r="O147" s="469" t="b">
        <f t="shared" si="71"/>
        <v>0</v>
      </c>
      <c r="P147" s="467">
        <f t="shared" si="72"/>
        <v>2</v>
      </c>
      <c r="Q147" s="467">
        <f t="shared" si="73"/>
        <v>8</v>
      </c>
      <c r="R147" s="472">
        <f t="shared" si="74"/>
        <v>48.12565331634147</v>
      </c>
      <c r="S147" s="475">
        <f t="shared" si="75"/>
        <v>31.521466422888778</v>
      </c>
      <c r="T147" s="480">
        <f t="shared" si="76"/>
        <v>52.276700039704643</v>
      </c>
      <c r="U147" s="471">
        <f t="shared" si="77"/>
        <v>55.241360031763712</v>
      </c>
      <c r="V147" s="471" t="b">
        <f t="shared" si="80"/>
        <v>0</v>
      </c>
      <c r="W147" s="555">
        <f t="shared" si="78"/>
        <v>48.12565331634147</v>
      </c>
      <c r="X147" s="466" t="str">
        <f t="shared" si="81"/>
        <v/>
      </c>
      <c r="Y147" s="466" t="str">
        <f t="shared" si="82"/>
        <v/>
      </c>
      <c r="Z147" s="466" t="str">
        <f t="shared" si="83"/>
        <v/>
      </c>
      <c r="AA147" s="466" t="str">
        <f t="shared" si="84"/>
        <v/>
      </c>
      <c r="AB147" s="556">
        <f t="shared" si="85"/>
        <v>14.922835469526548</v>
      </c>
      <c r="AC147" s="500">
        <f t="shared" si="86"/>
        <v>48.12009737625101</v>
      </c>
      <c r="AD147" s="466" t="str">
        <f t="shared" si="87"/>
        <v/>
      </c>
      <c r="AE147" s="466" t="str">
        <f t="shared" si="88"/>
        <v/>
      </c>
      <c r="AF147" s="466" t="str">
        <f t="shared" si="89"/>
        <v/>
      </c>
      <c r="AG147" s="466" t="str">
        <f t="shared" si="90"/>
        <v/>
      </c>
      <c r="AH147" s="466">
        <f t="shared" si="91"/>
        <v>56.8</v>
      </c>
      <c r="AI147" s="484">
        <f t="shared" si="92"/>
        <v>77.400000000000006</v>
      </c>
      <c r="AJ147" s="466">
        <f>IF(VLOOKUP(TRUE,$V$2:$AY$206,COUNTA($V$1:AR$1),FALSE)="",AR147,IF(AR147="","",(AR147/VLOOKUP(TRUE,$V$2:$AY$206,COUNTA($V$1:AR$1),FALSE))*100))</f>
        <v>86.546933650970459</v>
      </c>
      <c r="AK147" s="466">
        <f>IF(VLOOKUP(TRUE,$V$2:$AY$206,COUNTA($V$1:AS$1),FALSE)="",AS147,IF(AS147="","",(AS147/VLOOKUP(TRUE,$V$2:$AY$206,COUNTA($V$1:AS$1),FALSE))*100))</f>
        <v>25</v>
      </c>
      <c r="AL147" s="466">
        <f>IF(VLOOKUP(TRUE,$V$2:$AY$206,COUNTA($V$1:AT$1),FALSE)="",AT147,IF(AT147="","",(AT147/VLOOKUP(TRUE,$V$2:$AY$206,COUNTA($V$1:AT$1),FALSE))*100))</f>
        <v>40</v>
      </c>
      <c r="AM147" s="466">
        <f>IF(VLOOKUP(TRUE,$V$2:$AY$206,COUNTA($V$1:AU$1),FALSE)="",AU147,IF(AU147="","",(AU147/VLOOKUP(TRUE,$V$2:$AY$206,COUNTA($V$1:AU$1),FALSE))*100))</f>
        <v>50</v>
      </c>
      <c r="AN147" s="466">
        <f>IF(VLOOKUP(TRUE,$V$2:$AY$206,COUNTA($V$1:AV$1),FALSE)="",AV147,IF(AV147="","",(AV147/VLOOKUP(TRUE,$V$2:$AY$206,COUNTA($V$1:AV$1),FALSE))*100))</f>
        <v>25</v>
      </c>
      <c r="AO147" s="466">
        <f>IF(VLOOKUP(TRUE,$V$2:$AY$206,COUNTA($V$1:AW$1),FALSE)="",AW147,IF(AW147="","",(AW147/VLOOKUP(TRUE,$V$2:$AY$206,COUNTA($V$1:AW$1),FALSE))*100))</f>
        <v>66.666666666666671</v>
      </c>
      <c r="AP147" s="466">
        <f>IF(VLOOKUP(TRUE,$V$2:$AY$206,COUNTA($V$1:AX$1),FALSE)="",AX147,IF(AX147="","",(AX147/VLOOKUP(TRUE,$V$2:$AY$206,COUNTA($V$1:AX$1),FALSE))*100))</f>
        <v>75</v>
      </c>
      <c r="AQ147" s="466">
        <f>IF(VLOOKUP(TRUE,$V$2:$AY$206,COUNTA($V$1:AY$1),FALSE)="",AY147,IF(AY147="","",(AY147/VLOOKUP(TRUE,$V$2:$AY$206,COUNTA($V$1:AY$1),FALSE))*100))</f>
        <v>50</v>
      </c>
      <c r="AR147" s="475">
        <f>IF(BS147="","",BS147*VLOOKUP("UQ",IndexCalc[],3,FALSE))</f>
        <v>86.546933650970459</v>
      </c>
      <c r="AS147" s="471">
        <f>IF(BT147="","",BT147*VLOOKUP("Fneg",IndexCalc[],3,FALSE))</f>
        <v>25</v>
      </c>
      <c r="AT147" s="471">
        <f>IF(BU147="","",BU147*VLOOKUP("ABS",IndexCalc[],3,FALSE))</f>
        <v>40</v>
      </c>
      <c r="AU147" s="471">
        <f>IF(BV147="","",BV147*VLOOKUP("Cnrs",IndexCalc[],3,FALSE))</f>
        <v>50</v>
      </c>
      <c r="AV147" s="471">
        <f>IF(BO147="","",BO147*VLOOKUP("HEC",IndexCalc[],3,FALSE))</f>
        <v>25</v>
      </c>
      <c r="AW147" s="471">
        <f>IF(BP147="","",BP147*VLOOKUP("Aeres",IndexCalc[],3,FALSE))</f>
        <v>66.666666666666671</v>
      </c>
      <c r="AX147" s="471">
        <f>IF(BQ147="","",BQ147*VLOOKUP("Abdc",IndexCalc[],3,FALSE))</f>
        <v>75</v>
      </c>
      <c r="AY147" s="480">
        <f>IF(BR147="","",BR147*VLOOKUP("Vhb",IndexCalc[],3,FALSE))</f>
        <v>50</v>
      </c>
      <c r="AZ147" s="466"/>
      <c r="BA147" s="466"/>
      <c r="BB147" s="466"/>
      <c r="BC147" s="466"/>
      <c r="BD147" s="466">
        <v>1.141</v>
      </c>
      <c r="BE147" s="484">
        <v>1.7789999999999999</v>
      </c>
      <c r="BF147" s="466"/>
      <c r="BG147" s="466" t="s">
        <v>133</v>
      </c>
      <c r="BH147" s="466" t="s">
        <v>127</v>
      </c>
      <c r="BI147" s="466" t="s">
        <v>141</v>
      </c>
      <c r="BJ147" s="466"/>
      <c r="BK147" s="483"/>
      <c r="BL147" s="466"/>
      <c r="BM147" s="466">
        <v>2</v>
      </c>
      <c r="BN147" s="466">
        <v>3</v>
      </c>
      <c r="BO147" s="537">
        <v>1</v>
      </c>
      <c r="BP147" s="486">
        <v>2</v>
      </c>
      <c r="BQ147" s="487">
        <v>3</v>
      </c>
      <c r="BR147" s="486">
        <v>3</v>
      </c>
      <c r="BS147" s="488">
        <v>3.4618773460388184</v>
      </c>
      <c r="BT147" s="486">
        <v>1</v>
      </c>
      <c r="BU147" s="488">
        <v>2</v>
      </c>
      <c r="BV147" s="489">
        <v>2</v>
      </c>
    </row>
    <row r="148" spans="1:74" x14ac:dyDescent="0.25">
      <c r="A148" s="554" t="s">
        <v>1281</v>
      </c>
      <c r="B148" s="529"/>
      <c r="C148" s="497" t="s">
        <v>246</v>
      </c>
      <c r="D148" s="529" t="s">
        <v>363</v>
      </c>
      <c r="E148" s="467">
        <f t="shared" si="79"/>
        <v>147</v>
      </c>
      <c r="F148" s="467">
        <f t="shared" si="62"/>
        <v>10</v>
      </c>
      <c r="G148" s="480">
        <f t="shared" si="63"/>
        <v>20.466479491342852</v>
      </c>
      <c r="H148" s="469" t="b">
        <f t="shared" si="64"/>
        <v>0</v>
      </c>
      <c r="I148" s="470">
        <f t="shared" si="65"/>
        <v>10000</v>
      </c>
      <c r="J148" s="470">
        <f t="shared" si="66"/>
        <v>10000</v>
      </c>
      <c r="K148" s="470">
        <f t="shared" si="67"/>
        <v>10000</v>
      </c>
      <c r="L148" s="470">
        <f t="shared" si="68"/>
        <v>10000</v>
      </c>
      <c r="M148" s="470">
        <f t="shared" si="69"/>
        <v>10000</v>
      </c>
      <c r="N148" s="470">
        <f t="shared" si="70"/>
        <v>10000</v>
      </c>
      <c r="O148" s="469" t="b">
        <f t="shared" si="71"/>
        <v>0</v>
      </c>
      <c r="P148" s="467">
        <f t="shared" si="72"/>
        <v>2</v>
      </c>
      <c r="Q148" s="467">
        <f t="shared" si="73"/>
        <v>8</v>
      </c>
      <c r="R148" s="472">
        <f t="shared" si="74"/>
        <v>48.058285027824226</v>
      </c>
      <c r="S148" s="475">
        <f t="shared" si="75"/>
        <v>21.752628535441456</v>
      </c>
      <c r="T148" s="480">
        <f t="shared" si="76"/>
        <v>54.634699150919914</v>
      </c>
      <c r="U148" s="471">
        <f t="shared" si="77"/>
        <v>53.73775932073594</v>
      </c>
      <c r="V148" s="471" t="b">
        <f t="shared" si="80"/>
        <v>0</v>
      </c>
      <c r="W148" s="555">
        <f t="shared" si="78"/>
        <v>48.058285027824226</v>
      </c>
      <c r="X148" s="471" t="str">
        <f t="shared" si="81"/>
        <v/>
      </c>
      <c r="Y148" s="471" t="str">
        <f t="shared" si="82"/>
        <v/>
      </c>
      <c r="Z148" s="471" t="str">
        <f t="shared" si="83"/>
        <v/>
      </c>
      <c r="AA148" s="471" t="str">
        <f t="shared" si="84"/>
        <v/>
      </c>
      <c r="AB148" s="560">
        <f t="shared" si="85"/>
        <v>14.373528642427413</v>
      </c>
      <c r="AC148" s="494">
        <f t="shared" si="86"/>
        <v>29.131728428455499</v>
      </c>
      <c r="AD148" s="471" t="str">
        <f t="shared" si="87"/>
        <v/>
      </c>
      <c r="AE148" s="471" t="str">
        <f t="shared" si="88"/>
        <v/>
      </c>
      <c r="AF148" s="471" t="str">
        <f t="shared" si="89"/>
        <v/>
      </c>
      <c r="AG148" s="471" t="str">
        <f t="shared" si="90"/>
        <v/>
      </c>
      <c r="AH148" s="471">
        <f t="shared" si="91"/>
        <v>55.300000000000004</v>
      </c>
      <c r="AI148" s="480">
        <f t="shared" si="92"/>
        <v>45</v>
      </c>
      <c r="AJ148" s="471">
        <f>IF(VLOOKUP(TRUE,$V$2:$AY$206,COUNTA($V$1:AR$1),FALSE)="",AR148,IF(AR148="","",(AR148/VLOOKUP(TRUE,$V$2:$AY$206,COUNTA($V$1:AR$1),FALSE))*100))</f>
        <v>68.105232715606689</v>
      </c>
      <c r="AK148" s="471">
        <f>IF(VLOOKUP(TRUE,$V$2:$AY$206,COUNTA($V$1:AS$1),FALSE)="",AS148,IF(AS148="","",(AS148/VLOOKUP(TRUE,$V$2:$AY$206,COUNTA($V$1:AS$1),FALSE))*100))</f>
        <v>25.262415409088135</v>
      </c>
      <c r="AL148" s="471">
        <f>IF(VLOOKUP(TRUE,$V$2:$AY$206,COUNTA($V$1:AT$1),FALSE)="",AT148,IF(AT148="","",(AT148/VLOOKUP(TRUE,$V$2:$AY$206,COUNTA($V$1:AT$1),FALSE))*100))</f>
        <v>40</v>
      </c>
      <c r="AM148" s="471">
        <f>IF(VLOOKUP(TRUE,$V$2:$AY$206,COUNTA($V$1:AU$1),FALSE)="",AU148,IF(AU148="","",(AU148/VLOOKUP(TRUE,$V$2:$AY$206,COUNTA($V$1:AU$1),FALSE))*100))</f>
        <v>50</v>
      </c>
      <c r="AN148" s="471">
        <f>IF(VLOOKUP(TRUE,$V$2:$AY$206,COUNTA($V$1:AV$1),FALSE)="",AV148,IF(AV148="","",(AV148/VLOOKUP(TRUE,$V$2:$AY$206,COUNTA($V$1:AV$1),FALSE))*100))</f>
        <v>49.395260214805603</v>
      </c>
      <c r="AO148" s="471">
        <f>IF(VLOOKUP(TRUE,$V$2:$AY$206,COUNTA($V$1:AW$1),FALSE)="",AW148,IF(AW148="","",(AW148/VLOOKUP(TRUE,$V$2:$AY$206,COUNTA($V$1:AW$1),FALSE))*100))</f>
        <v>66.666666666666671</v>
      </c>
      <c r="AP148" s="560">
        <f>IF(VLOOKUP(TRUE,$V$2:$AY$206,COUNTA($V$1:AX$1),FALSE)="",AX148,IF(AX148="","",(AX148/VLOOKUP(TRUE,$V$2:$AY$206,COUNTA($V$1:AX$1),FALSE))*100))</f>
        <v>75</v>
      </c>
      <c r="AQ148" s="471">
        <f>IF(VLOOKUP(TRUE,$V$2:$AY$206,COUNTA($V$1:AY$1),FALSE)="",AY148,IF(AY148="","",(AY148/VLOOKUP(TRUE,$V$2:$AY$206,COUNTA($V$1:AY$1),FALSE))*100))</f>
        <v>62.648018201192222</v>
      </c>
      <c r="AR148" s="475">
        <f>IF(BS148="","",BS148*VLOOKUP("UQ",IndexCalc[],3,FALSE))</f>
        <v>68.105232715606689</v>
      </c>
      <c r="AS148" s="471">
        <f>IF(BT148="","",BT148*VLOOKUP("Fneg",IndexCalc[],3,FALSE))</f>
        <v>25.262415409088135</v>
      </c>
      <c r="AT148" s="471">
        <f>IF(BU148="","",BU148*VLOOKUP("ABS",IndexCalc[],3,FALSE))</f>
        <v>40</v>
      </c>
      <c r="AU148" s="471">
        <f>IF(BV148="","",BV148*VLOOKUP("Cnrs",IndexCalc[],3,FALSE))</f>
        <v>50</v>
      </c>
      <c r="AV148" s="471">
        <f>IF(BO148="","",BO148*VLOOKUP("HEC",IndexCalc[],3,FALSE))</f>
        <v>49.395260214805603</v>
      </c>
      <c r="AW148" s="471">
        <f>IF(BP148="","",BP148*VLOOKUP("Aeres",IndexCalc[],3,FALSE))</f>
        <v>66.666666666666671</v>
      </c>
      <c r="AX148" s="471">
        <f>IF(BQ148="","",BQ148*VLOOKUP("Abdc",IndexCalc[],3,FALSE))</f>
        <v>75</v>
      </c>
      <c r="AY148" s="480">
        <f>IF(BR148="","",BR148*VLOOKUP("Vhb",IndexCalc[],3,FALSE))</f>
        <v>62.648018201192222</v>
      </c>
      <c r="AZ148" s="481"/>
      <c r="BA148" s="473"/>
      <c r="BB148" s="466"/>
      <c r="BC148" s="481"/>
      <c r="BD148" s="481">
        <v>1.099</v>
      </c>
      <c r="BE148" s="565">
        <v>1.077</v>
      </c>
      <c r="BF148" s="466"/>
      <c r="BG148" s="466" t="s">
        <v>133</v>
      </c>
      <c r="BH148" s="495" t="s">
        <v>127</v>
      </c>
      <c r="BI148" s="466"/>
      <c r="BJ148" s="466"/>
      <c r="BK148" s="483"/>
      <c r="BL148" s="466"/>
      <c r="BM148" s="466">
        <v>2</v>
      </c>
      <c r="BN148" s="466">
        <v>3</v>
      </c>
      <c r="BO148" s="537">
        <v>1.9758104085922241</v>
      </c>
      <c r="BP148" s="486">
        <v>2</v>
      </c>
      <c r="BQ148" s="487">
        <v>3</v>
      </c>
      <c r="BR148" s="488">
        <v>3.7588810920715332</v>
      </c>
      <c r="BS148" s="488">
        <v>2.7242093086242676</v>
      </c>
      <c r="BT148" s="258">
        <v>1.0104966163635254</v>
      </c>
      <c r="BU148" s="488">
        <v>2</v>
      </c>
      <c r="BV148" s="489">
        <v>2</v>
      </c>
    </row>
    <row r="149" spans="1:74" x14ac:dyDescent="0.25">
      <c r="A149" s="554" t="s">
        <v>1369</v>
      </c>
      <c r="B149" s="529"/>
      <c r="C149" s="497" t="s">
        <v>1263</v>
      </c>
      <c r="D149" s="529" t="s">
        <v>363</v>
      </c>
      <c r="E149" s="466">
        <f t="shared" si="79"/>
        <v>148</v>
      </c>
      <c r="F149" s="467">
        <f t="shared" si="62"/>
        <v>10</v>
      </c>
      <c r="G149" s="480">
        <f t="shared" si="63"/>
        <v>21.600137450195927</v>
      </c>
      <c r="H149" s="469" t="b">
        <f t="shared" si="64"/>
        <v>0</v>
      </c>
      <c r="I149" s="470">
        <f t="shared" si="65"/>
        <v>10000</v>
      </c>
      <c r="J149" s="470">
        <f t="shared" si="66"/>
        <v>10000</v>
      </c>
      <c r="K149" s="470">
        <f t="shared" si="67"/>
        <v>10000</v>
      </c>
      <c r="L149" s="470">
        <f t="shared" si="68"/>
        <v>10000</v>
      </c>
      <c r="M149" s="470">
        <f t="shared" si="69"/>
        <v>10000</v>
      </c>
      <c r="N149" s="470">
        <f t="shared" si="70"/>
        <v>10000</v>
      </c>
      <c r="O149" s="469" t="b">
        <f t="shared" si="71"/>
        <v>0</v>
      </c>
      <c r="P149" s="467">
        <f t="shared" si="72"/>
        <v>2</v>
      </c>
      <c r="Q149" s="467">
        <f t="shared" si="73"/>
        <v>8</v>
      </c>
      <c r="R149" s="472">
        <f t="shared" si="74"/>
        <v>47.645248855251644</v>
      </c>
      <c r="S149" s="475">
        <f t="shared" si="75"/>
        <v>19.030468886586892</v>
      </c>
      <c r="T149" s="480">
        <f t="shared" si="76"/>
        <v>54.798943847417831</v>
      </c>
      <c r="U149" s="471">
        <f t="shared" si="77"/>
        <v>52.119155077934273</v>
      </c>
      <c r="V149" s="471" t="b">
        <f t="shared" si="80"/>
        <v>0</v>
      </c>
      <c r="W149" s="555">
        <f t="shared" si="78"/>
        <v>47.645248855251644</v>
      </c>
      <c r="X149" s="466" t="str">
        <f t="shared" si="81"/>
        <v/>
      </c>
      <c r="Y149" s="466" t="str">
        <f t="shared" si="82"/>
        <v/>
      </c>
      <c r="Z149" s="466" t="str">
        <f t="shared" si="83"/>
        <v/>
      </c>
      <c r="AA149" s="466" t="str">
        <f t="shared" si="84"/>
        <v/>
      </c>
      <c r="AB149" s="556">
        <f t="shared" si="85"/>
        <v>9.0374051791786556</v>
      </c>
      <c r="AC149" s="500">
        <f t="shared" si="86"/>
        <v>29.023532593995128</v>
      </c>
      <c r="AD149" s="466" t="str">
        <f t="shared" si="87"/>
        <v/>
      </c>
      <c r="AE149" s="466" t="str">
        <f t="shared" si="88"/>
        <v/>
      </c>
      <c r="AF149" s="466" t="str">
        <f t="shared" si="89"/>
        <v/>
      </c>
      <c r="AG149" s="466" t="str">
        <f t="shared" si="90"/>
        <v/>
      </c>
      <c r="AH149" s="466">
        <f t="shared" si="91"/>
        <v>39.200000000000003</v>
      </c>
      <c r="AI149" s="484">
        <f t="shared" si="92"/>
        <v>43.6</v>
      </c>
      <c r="AJ149" s="466">
        <f>IF(VLOOKUP(TRUE,$V$2:$AY$206,COUNTA($V$1:AR$1),FALSE)="",AR149,IF(AR149="","",(AR149/VLOOKUP(TRUE,$V$2:$AY$206,COUNTA($V$1:AR$1),FALSE))*100))</f>
        <v>67.534023523330688</v>
      </c>
      <c r="AK149" s="466">
        <f>IF(VLOOKUP(TRUE,$V$2:$AY$206,COUNTA($V$1:AS$1),FALSE)="",AS149,IF(AS149="","",(AS149/VLOOKUP(TRUE,$V$2:$AY$206,COUNTA($V$1:AS$1),FALSE))*100))</f>
        <v>25.000059604644775</v>
      </c>
      <c r="AL149" s="466">
        <f>IF(VLOOKUP(TRUE,$V$2:$AY$206,COUNTA($V$1:AT$1),FALSE)="",AT149,IF(AT149="","",(AT149/VLOOKUP(TRUE,$V$2:$AY$206,COUNTA($V$1:AT$1),FALSE))*100))</f>
        <v>40</v>
      </c>
      <c r="AM149" s="466">
        <f>IF(VLOOKUP(TRUE,$V$2:$AY$206,COUNTA($V$1:AU$1),FALSE)="",AU149,IF(AU149="","",(AU149/VLOOKUP(TRUE,$V$2:$AY$206,COUNTA($V$1:AU$1),FALSE))*100))</f>
        <v>50</v>
      </c>
      <c r="AN149" s="466">
        <f>IF(VLOOKUP(TRUE,$V$2:$AY$206,COUNTA($V$1:AV$1),FALSE)="",AV149,IF(AV149="","",(AV149/VLOOKUP(TRUE,$V$2:$AY$206,COUNTA($V$1:AV$1),FALSE))*100))</f>
        <v>50</v>
      </c>
      <c r="AO149" s="466">
        <f>IF(VLOOKUP(TRUE,$V$2:$AY$206,COUNTA($V$1:AW$1),FALSE)="",AW149,IF(AW149="","",(AW149/VLOOKUP(TRUE,$V$2:$AY$206,COUNTA($V$1:AW$1),FALSE))*100))</f>
        <v>66.666666666666671</v>
      </c>
      <c r="AP149" s="466">
        <f>IF(VLOOKUP(TRUE,$V$2:$AY$206,COUNTA($V$1:AX$1),FALSE)="",AX149,IF(AX149="","",(AX149/VLOOKUP(TRUE,$V$2:$AY$206,COUNTA($V$1:AX$1),FALSE))*100))</f>
        <v>75</v>
      </c>
      <c r="AQ149" s="466">
        <f>IF(VLOOKUP(TRUE,$V$2:$AY$206,COUNTA($V$1:AY$1),FALSE)="",AY149,IF(AY149="","",(AY149/VLOOKUP(TRUE,$V$2:$AY$206,COUNTA($V$1:AY$1),FALSE))*100))</f>
        <v>64.19080098470053</v>
      </c>
      <c r="AR149" s="475">
        <f>IF(BS149="","",BS149*VLOOKUP("UQ",IndexCalc[],3,FALSE))</f>
        <v>67.534023523330688</v>
      </c>
      <c r="AS149" s="471">
        <f>IF(BT149="","",BT149*VLOOKUP("Fneg",IndexCalc[],3,FALSE))</f>
        <v>25.000059604644775</v>
      </c>
      <c r="AT149" s="471">
        <f>IF(BU149="","",BU149*VLOOKUP("ABS",IndexCalc[],3,FALSE))</f>
        <v>40</v>
      </c>
      <c r="AU149" s="471">
        <f>IF(BV149="","",BV149*VLOOKUP("Cnrs",IndexCalc[],3,FALSE))</f>
        <v>50</v>
      </c>
      <c r="AV149" s="471">
        <f>IF(BO149="","",BO149*VLOOKUP("HEC",IndexCalc[],3,FALSE))</f>
        <v>50</v>
      </c>
      <c r="AW149" s="471">
        <f>IF(BP149="","",BP149*VLOOKUP("Aeres",IndexCalc[],3,FALSE))</f>
        <v>66.666666666666671</v>
      </c>
      <c r="AX149" s="471">
        <f>IF(BQ149="","",BQ149*VLOOKUP("Abdc",IndexCalc[],3,FALSE))</f>
        <v>75</v>
      </c>
      <c r="AY149" s="480">
        <f>IF(BR149="","",BR149*VLOOKUP("Vhb",IndexCalc[],3,FALSE))</f>
        <v>64.19080098470053</v>
      </c>
      <c r="AZ149" s="466"/>
      <c r="BA149" s="466"/>
      <c r="BB149" s="466"/>
      <c r="BC149" s="466"/>
      <c r="BD149" s="466">
        <v>0.69099999999999995</v>
      </c>
      <c r="BE149" s="484">
        <v>1.073</v>
      </c>
      <c r="BF149" s="466" t="s">
        <v>133</v>
      </c>
      <c r="BG149" s="466" t="s">
        <v>133</v>
      </c>
      <c r="BH149" s="466" t="s">
        <v>127</v>
      </c>
      <c r="BI149" s="466"/>
      <c r="BJ149" s="466"/>
      <c r="BK149" s="483"/>
      <c r="BL149" s="466"/>
      <c r="BM149" s="466">
        <v>2</v>
      </c>
      <c r="BN149" s="466">
        <v>3</v>
      </c>
      <c r="BO149" s="485">
        <v>2</v>
      </c>
      <c r="BP149" s="486">
        <v>2</v>
      </c>
      <c r="BQ149" s="487">
        <v>3</v>
      </c>
      <c r="BR149" s="488">
        <v>3.8514480590820313</v>
      </c>
      <c r="BS149" s="488">
        <v>2.7013609409332275</v>
      </c>
      <c r="BT149" s="486">
        <v>1.000002384185791</v>
      </c>
      <c r="BU149" s="488">
        <v>2</v>
      </c>
      <c r="BV149" s="489">
        <v>2</v>
      </c>
    </row>
    <row r="150" spans="1:74" x14ac:dyDescent="0.25">
      <c r="A150" s="558" t="s">
        <v>892</v>
      </c>
      <c r="B150" s="529" t="s">
        <v>350</v>
      </c>
      <c r="C150" s="542" t="s">
        <v>239</v>
      </c>
      <c r="D150" s="529" t="s">
        <v>363</v>
      </c>
      <c r="E150" s="466">
        <f t="shared" si="79"/>
        <v>149</v>
      </c>
      <c r="F150" s="467">
        <f t="shared" si="62"/>
        <v>10</v>
      </c>
      <c r="G150" s="468">
        <f t="shared" si="63"/>
        <v>29.620885243178389</v>
      </c>
      <c r="H150" s="469" t="b">
        <f t="shared" si="64"/>
        <v>0</v>
      </c>
      <c r="I150" s="470">
        <f t="shared" si="65"/>
        <v>10000</v>
      </c>
      <c r="J150" s="470">
        <f t="shared" si="66"/>
        <v>10000</v>
      </c>
      <c r="K150" s="470">
        <f t="shared" si="67"/>
        <v>10000</v>
      </c>
      <c r="L150" s="470">
        <f t="shared" si="68"/>
        <v>10000</v>
      </c>
      <c r="M150" s="470">
        <f t="shared" si="69"/>
        <v>10000</v>
      </c>
      <c r="N150" s="470">
        <f t="shared" si="70"/>
        <v>10000</v>
      </c>
      <c r="O150" s="469" t="b">
        <f t="shared" si="71"/>
        <v>0</v>
      </c>
      <c r="P150" s="467">
        <f t="shared" si="72"/>
        <v>2</v>
      </c>
      <c r="Q150" s="467">
        <f t="shared" si="73"/>
        <v>8</v>
      </c>
      <c r="R150" s="472">
        <f t="shared" si="74"/>
        <v>47.426640335586626</v>
      </c>
      <c r="S150" s="475">
        <f t="shared" si="75"/>
        <v>11.47205732200027</v>
      </c>
      <c r="T150" s="480">
        <f t="shared" si="76"/>
        <v>56.415286088983216</v>
      </c>
      <c r="U150" s="471">
        <f t="shared" si="77"/>
        <v>48.842228871186578</v>
      </c>
      <c r="V150" s="473" t="b">
        <f t="shared" si="80"/>
        <v>0</v>
      </c>
      <c r="W150" s="559">
        <f t="shared" si="78"/>
        <v>47.426640335586626</v>
      </c>
      <c r="X150" s="471">
        <f t="shared" si="81"/>
        <v>20</v>
      </c>
      <c r="Y150" s="471">
        <f t="shared" si="82"/>
        <v>11.428571428571429</v>
      </c>
      <c r="Z150" s="471">
        <f t="shared" si="83"/>
        <v>38.181818181818187</v>
      </c>
      <c r="AA150" s="471">
        <f t="shared" si="84"/>
        <v>16.589583752262214</v>
      </c>
      <c r="AB150" s="560">
        <f t="shared" si="85"/>
        <v>6.5524457232539888</v>
      </c>
      <c r="AC150" s="494">
        <f t="shared" si="86"/>
        <v>16.39166892074655</v>
      </c>
      <c r="AD150" s="473">
        <f t="shared" si="87"/>
        <v>48.9</v>
      </c>
      <c r="AE150" s="473">
        <f t="shared" si="88"/>
        <v>26</v>
      </c>
      <c r="AF150" s="473">
        <f t="shared" si="89"/>
        <v>16.8</v>
      </c>
      <c r="AG150" s="473">
        <f t="shared" si="90"/>
        <v>14.7</v>
      </c>
      <c r="AH150" s="473">
        <f t="shared" si="91"/>
        <v>25.900000000000002</v>
      </c>
      <c r="AI150" s="468">
        <f t="shared" si="92"/>
        <v>11.200000000000001</v>
      </c>
      <c r="AJ150" s="473">
        <f>IF(VLOOKUP(TRUE,$V$2:$AY$206,COUNTA($V$1:AR$1),FALSE)="",AR150,IF(AR150="","",(AR150/VLOOKUP(TRUE,$V$2:$AY$206,COUNTA($V$1:AR$1),FALSE))*100))</f>
        <v>58.286756277084351</v>
      </c>
      <c r="AK150" s="473">
        <f>IF(VLOOKUP(TRUE,$V$2:$AY$206,COUNTA($V$1:AS$1),FALSE)="",AS150,IF(AS150="","",(AS150/VLOOKUP(TRUE,$V$2:$AY$206,COUNTA($V$1:AS$1),FALSE))*100))</f>
        <v>25.01162588596344</v>
      </c>
      <c r="AL150" s="473">
        <f>IF(VLOOKUP(TRUE,$V$2:$AY$206,COUNTA($V$1:AT$1),FALSE)="",AT150,IF(AT150="","",(AT150/VLOOKUP(TRUE,$V$2:$AY$206,COUNTA($V$1:AT$1),FALSE))*100))</f>
        <v>40</v>
      </c>
      <c r="AM150" s="473">
        <f>IF(VLOOKUP(TRUE,$V$2:$AY$206,COUNTA($V$1:AU$1),FALSE)="",AU150,IF(AU150="","",(AU150/VLOOKUP(TRUE,$V$2:$AY$206,COUNTA($V$1:AU$1),FALSE))*100))</f>
        <v>75</v>
      </c>
      <c r="AN150" s="473">
        <f>IF(VLOOKUP(TRUE,$V$2:$AY$206,COUNTA($V$1:AV$1),FALSE)="",AV150,IF(AV150="","",(AV150/VLOOKUP(TRUE,$V$2:$AY$206,COUNTA($V$1:AV$1),FALSE))*100))</f>
        <v>25</v>
      </c>
      <c r="AO150" s="473">
        <f>IF(VLOOKUP(TRUE,$V$2:$AY$206,COUNTA($V$1:AW$1),FALSE)="",AW150,IF(AW150="","",(AW150/VLOOKUP(TRUE,$V$2:$AY$206,COUNTA($V$1:AW$1),FALSE))*100))</f>
        <v>100</v>
      </c>
      <c r="AP150" s="473">
        <f>IF(VLOOKUP(TRUE,$V$2:$AY$206,COUNTA($V$1:AX$1),FALSE)="",AX150,IF(AX150="","",(AX150/VLOOKUP(TRUE,$V$2:$AY$206,COUNTA($V$1:AX$1),FALSE))*100))</f>
        <v>66.228330135345459</v>
      </c>
      <c r="AQ150" s="473">
        <f>IF(VLOOKUP(TRUE,$V$2:$AY$206,COUNTA($V$1:AY$1),FALSE)="",AY150,IF(AY150="","",(AY150/VLOOKUP(TRUE,$V$2:$AY$206,COUNTA($V$1:AY$1),FALSE))*100))</f>
        <v>61.795576413472496</v>
      </c>
      <c r="AR150" s="475">
        <f>IF(BS150="","",BS150*VLOOKUP("UQ",IndexCalc[],3,FALSE))</f>
        <v>58.286756277084351</v>
      </c>
      <c r="AS150" s="471">
        <f>IF(BT150="","",BT150*VLOOKUP("Fneg",IndexCalc[],3,FALSE))</f>
        <v>25.01162588596344</v>
      </c>
      <c r="AT150" s="471">
        <f>IF(BU150="","",BU150*VLOOKUP("ABS",IndexCalc[],3,FALSE))</f>
        <v>40</v>
      </c>
      <c r="AU150" s="471">
        <f>IF(BV150="","",BV150*VLOOKUP("Cnrs",IndexCalc[],3,FALSE))</f>
        <v>75</v>
      </c>
      <c r="AV150" s="471">
        <f>IF(BO150="","",BO150*VLOOKUP("HEC",IndexCalc[],3,FALSE))</f>
        <v>25</v>
      </c>
      <c r="AW150" s="471">
        <f>IF(BP150="","",BP150*VLOOKUP("Aeres",IndexCalc[],3,FALSE))</f>
        <v>100</v>
      </c>
      <c r="AX150" s="471">
        <f>IF(BQ150="","",BQ150*VLOOKUP("Abdc",IndexCalc[],3,FALSE))</f>
        <v>66.228330135345459</v>
      </c>
      <c r="AY150" s="480">
        <f>IF(BR150="","",BR150*VLOOKUP("Vhb",IndexCalc[],3,FALSE))</f>
        <v>61.795576413472496</v>
      </c>
      <c r="AZ150" s="481">
        <v>5.0000000000000001E-3</v>
      </c>
      <c r="BA150" s="473">
        <v>0.8</v>
      </c>
      <c r="BB150" s="466">
        <v>21</v>
      </c>
      <c r="BC150" s="481">
        <v>0.82499999999999996</v>
      </c>
      <c r="BD150" s="481">
        <v>0.501</v>
      </c>
      <c r="BE150" s="482">
        <v>0.60599999999999998</v>
      </c>
      <c r="BF150" s="466" t="s">
        <v>135</v>
      </c>
      <c r="BG150" s="466"/>
      <c r="BH150" s="466"/>
      <c r="BI150" s="466"/>
      <c r="BJ150" s="466"/>
      <c r="BK150" s="483"/>
      <c r="BL150" s="466"/>
      <c r="BM150" s="466">
        <v>2</v>
      </c>
      <c r="BN150" s="466">
        <v>2</v>
      </c>
      <c r="BO150" s="485">
        <v>1</v>
      </c>
      <c r="BP150" s="488">
        <v>3</v>
      </c>
      <c r="BQ150" s="488">
        <v>2.6491332054138184</v>
      </c>
      <c r="BR150" s="488">
        <v>3.7077345848083496</v>
      </c>
      <c r="BS150" s="488">
        <v>2.331470251083374</v>
      </c>
      <c r="BT150" s="258">
        <v>1.0004650354385376</v>
      </c>
      <c r="BU150" s="488">
        <v>2</v>
      </c>
      <c r="BV150" s="489">
        <v>3</v>
      </c>
    </row>
    <row r="151" spans="1:74" x14ac:dyDescent="0.25">
      <c r="A151" s="558" t="s">
        <v>90</v>
      </c>
      <c r="B151" s="529" t="s">
        <v>314</v>
      </c>
      <c r="C151" s="501" t="s">
        <v>201</v>
      </c>
      <c r="D151" s="529" t="s">
        <v>363</v>
      </c>
      <c r="E151" s="466">
        <f t="shared" si="79"/>
        <v>150</v>
      </c>
      <c r="F151" s="467">
        <f t="shared" si="62"/>
        <v>10</v>
      </c>
      <c r="G151" s="468">
        <f t="shared" si="63"/>
        <v>22.412320844427541</v>
      </c>
      <c r="H151" s="469" t="b">
        <f t="shared" si="64"/>
        <v>0</v>
      </c>
      <c r="I151" s="470">
        <f t="shared" si="65"/>
        <v>10000</v>
      </c>
      <c r="J151" s="470">
        <f t="shared" si="66"/>
        <v>10000</v>
      </c>
      <c r="K151" s="470">
        <f t="shared" si="67"/>
        <v>10000</v>
      </c>
      <c r="L151" s="470">
        <f t="shared" si="68"/>
        <v>10000</v>
      </c>
      <c r="M151" s="470">
        <f t="shared" si="69"/>
        <v>10000</v>
      </c>
      <c r="N151" s="470">
        <f t="shared" si="70"/>
        <v>10000</v>
      </c>
      <c r="O151" s="469" t="b">
        <f t="shared" si="71"/>
        <v>0</v>
      </c>
      <c r="P151" s="467">
        <f t="shared" si="72"/>
        <v>2</v>
      </c>
      <c r="Q151" s="467">
        <f t="shared" si="73"/>
        <v>8</v>
      </c>
      <c r="R151" s="472">
        <f t="shared" si="74"/>
        <v>47.355328043279194</v>
      </c>
      <c r="S151" s="475">
        <f t="shared" si="75"/>
        <v>19.203297793751652</v>
      </c>
      <c r="T151" s="480">
        <f t="shared" si="76"/>
        <v>54.393335605661079</v>
      </c>
      <c r="U151" s="471">
        <f t="shared" si="77"/>
        <v>50.464668484528865</v>
      </c>
      <c r="V151" s="473" t="b">
        <f t="shared" si="80"/>
        <v>0</v>
      </c>
      <c r="W151" s="559">
        <f t="shared" si="78"/>
        <v>47.355328043279194</v>
      </c>
      <c r="X151" s="471">
        <f t="shared" si="81"/>
        <v>32</v>
      </c>
      <c r="Y151" s="471">
        <f t="shared" si="82"/>
        <v>17.142857142857142</v>
      </c>
      <c r="Z151" s="471">
        <f t="shared" si="83"/>
        <v>61.818181818181813</v>
      </c>
      <c r="AA151" s="471">
        <f t="shared" si="84"/>
        <v>27.267243112809169</v>
      </c>
      <c r="AB151" s="560">
        <f t="shared" si="85"/>
        <v>5.2445723253989014</v>
      </c>
      <c r="AC151" s="494">
        <f t="shared" si="86"/>
        <v>33.162023262104405</v>
      </c>
      <c r="AD151" s="473">
        <f t="shared" si="87"/>
        <v>57.199999999999996</v>
      </c>
      <c r="AE151" s="473">
        <f t="shared" si="88"/>
        <v>47.9</v>
      </c>
      <c r="AF151" s="473">
        <f t="shared" si="89"/>
        <v>54.7</v>
      </c>
      <c r="AG151" s="473">
        <f t="shared" si="90"/>
        <v>36.799999999999997</v>
      </c>
      <c r="AH151" s="473">
        <f t="shared" si="91"/>
        <v>15.1</v>
      </c>
      <c r="AI151" s="468">
        <f t="shared" si="92"/>
        <v>54.400000000000006</v>
      </c>
      <c r="AJ151" s="473">
        <f>IF(VLOOKUP(TRUE,$V$2:$AY$206,COUNTA($V$1:AR$1),FALSE)="",AR151,IF(AR151="","",(AR151/VLOOKUP(TRUE,$V$2:$AY$206,COUNTA($V$1:AR$1),FALSE))*100))</f>
        <v>75</v>
      </c>
      <c r="AK151" s="473">
        <f>IF(VLOOKUP(TRUE,$V$2:$AY$206,COUNTA($V$1:AS$1),FALSE)="",AS151,IF(AS151="","",(AS151/VLOOKUP(TRUE,$V$2:$AY$206,COUNTA($V$1:AS$1),FALSE))*100))</f>
        <v>25.000002980232239</v>
      </c>
      <c r="AL151" s="473">
        <f>IF(VLOOKUP(TRUE,$V$2:$AY$206,COUNTA($V$1:AT$1),FALSE)="",AT151,IF(AT151="","",(AT151/VLOOKUP(TRUE,$V$2:$AY$206,COUNTA($V$1:AT$1),FALSE))*100))</f>
        <v>40</v>
      </c>
      <c r="AM151" s="473">
        <f>IF(VLOOKUP(TRUE,$V$2:$AY$206,COUNTA($V$1:AU$1),FALSE)="",AU151,IF(AU151="","",(AU151/VLOOKUP(TRUE,$V$2:$AY$206,COUNTA($V$1:AU$1),FALSE))*100))</f>
        <v>50</v>
      </c>
      <c r="AN151" s="473">
        <f>IF(VLOOKUP(TRUE,$V$2:$AY$206,COUNTA($V$1:AV$1),FALSE)="",AV151,IF(AV151="","",(AV151/VLOOKUP(TRUE,$V$2:$AY$206,COUNTA($V$1:AV$1),FALSE))*100))</f>
        <v>46.978002786636353</v>
      </c>
      <c r="AO151" s="473">
        <f>IF(VLOOKUP(TRUE,$V$2:$AY$206,COUNTA($V$1:AW$1),FALSE)="",AW151,IF(AW151="","",(AW151/VLOOKUP(TRUE,$V$2:$AY$206,COUNTA($V$1:AW$1),FALSE))*100))</f>
        <v>66.666666666666671</v>
      </c>
      <c r="AP151" s="473">
        <f>IF(VLOOKUP(TRUE,$V$2:$AY$206,COUNTA($V$1:AX$1),FALSE)="",AX151,IF(AX151="","",(AX151/VLOOKUP(TRUE,$V$2:$AY$206,COUNTA($V$1:AX$1),FALSE))*100))</f>
        <v>75</v>
      </c>
      <c r="AQ151" s="473">
        <f>IF(VLOOKUP(TRUE,$V$2:$AY$206,COUNTA($V$1:AY$1),FALSE)="",AY151,IF(AY151="","",(AY151/VLOOKUP(TRUE,$V$2:$AY$206,COUNTA($V$1:AY$1),FALSE))*100))</f>
        <v>56.502012411753341</v>
      </c>
      <c r="AR151" s="475">
        <f>IF(BS151="","",BS151*VLOOKUP("UQ",IndexCalc[],3,FALSE))</f>
        <v>75</v>
      </c>
      <c r="AS151" s="471">
        <f>IF(BT151="","",BT151*VLOOKUP("Fneg",IndexCalc[],3,FALSE))</f>
        <v>25.000002980232239</v>
      </c>
      <c r="AT151" s="471">
        <f>IF(BU151="","",BU151*VLOOKUP("ABS",IndexCalc[],3,FALSE))</f>
        <v>40</v>
      </c>
      <c r="AU151" s="471">
        <f>IF(BV151="","",BV151*VLOOKUP("Cnrs",IndexCalc[],3,FALSE))</f>
        <v>50</v>
      </c>
      <c r="AV151" s="471">
        <f>IF(BO151="","",BO151*VLOOKUP("HEC",IndexCalc[],3,FALSE))</f>
        <v>46.978002786636353</v>
      </c>
      <c r="AW151" s="471">
        <f>IF(BP151="","",BP151*VLOOKUP("Aeres",IndexCalc[],3,FALSE))</f>
        <v>66.666666666666671</v>
      </c>
      <c r="AX151" s="471">
        <f>IF(BQ151="","",BQ151*VLOOKUP("Abdc",IndexCalc[],3,FALSE))</f>
        <v>75</v>
      </c>
      <c r="AY151" s="480">
        <f>IF(BR151="","",BR151*VLOOKUP("Vhb",IndexCalc[],3,FALSE))</f>
        <v>56.502012411753341</v>
      </c>
      <c r="AZ151" s="481">
        <v>8.0000000000000002E-3</v>
      </c>
      <c r="BA151" s="473">
        <v>1.2</v>
      </c>
      <c r="BB151" s="466">
        <v>34</v>
      </c>
      <c r="BC151" s="481">
        <v>1.3560000000000001</v>
      </c>
      <c r="BD151" s="481">
        <v>0.40100000000000002</v>
      </c>
      <c r="BE151" s="482">
        <v>1.226</v>
      </c>
      <c r="BF151" s="466" t="s">
        <v>134</v>
      </c>
      <c r="BG151" s="466" t="s">
        <v>127</v>
      </c>
      <c r="BH151" s="466" t="s">
        <v>139</v>
      </c>
      <c r="BI151" s="466"/>
      <c r="BJ151" s="466"/>
      <c r="BK151" s="483"/>
      <c r="BL151" s="466"/>
      <c r="BM151" s="466">
        <v>3</v>
      </c>
      <c r="BN151" s="466">
        <v>1</v>
      </c>
      <c r="BO151" s="537">
        <v>1.8791201114654541</v>
      </c>
      <c r="BP151" s="486">
        <v>2</v>
      </c>
      <c r="BQ151" s="487">
        <v>3</v>
      </c>
      <c r="BR151" s="488">
        <v>3.3901207447052002</v>
      </c>
      <c r="BS151" s="488">
        <v>3</v>
      </c>
      <c r="BT151" s="486">
        <v>1.0000001192092896</v>
      </c>
      <c r="BU151" s="488">
        <v>2</v>
      </c>
      <c r="BV151" s="489">
        <v>2</v>
      </c>
    </row>
    <row r="152" spans="1:74" x14ac:dyDescent="0.25">
      <c r="A152" s="554" t="s">
        <v>1330</v>
      </c>
      <c r="B152" s="529" t="s">
        <v>1444</v>
      </c>
      <c r="C152" s="497" t="s">
        <v>1224</v>
      </c>
      <c r="D152" s="529" t="s">
        <v>363</v>
      </c>
      <c r="E152" s="466">
        <f t="shared" si="79"/>
        <v>151</v>
      </c>
      <c r="F152" s="467">
        <f t="shared" si="62"/>
        <v>10</v>
      </c>
      <c r="G152" s="480">
        <f t="shared" si="63"/>
        <v>26.756828844333615</v>
      </c>
      <c r="H152" s="469" t="b">
        <f t="shared" si="64"/>
        <v>0</v>
      </c>
      <c r="I152" s="470">
        <f t="shared" si="65"/>
        <v>10000</v>
      </c>
      <c r="J152" s="470">
        <f t="shared" si="66"/>
        <v>10000</v>
      </c>
      <c r="K152" s="470">
        <f t="shared" si="67"/>
        <v>10000</v>
      </c>
      <c r="L152" s="470">
        <f t="shared" si="68"/>
        <v>10000</v>
      </c>
      <c r="M152" s="470">
        <f t="shared" si="69"/>
        <v>10000</v>
      </c>
      <c r="N152" s="470">
        <f t="shared" si="70"/>
        <v>10000</v>
      </c>
      <c r="O152" s="469" t="b">
        <f t="shared" si="71"/>
        <v>0</v>
      </c>
      <c r="P152" s="467">
        <f t="shared" si="72"/>
        <v>2</v>
      </c>
      <c r="Q152" s="467">
        <f t="shared" si="73"/>
        <v>8</v>
      </c>
      <c r="R152" s="472">
        <f t="shared" si="74"/>
        <v>47.298698385113916</v>
      </c>
      <c r="S152" s="475">
        <f t="shared" si="75"/>
        <v>21.819039282969818</v>
      </c>
      <c r="T152" s="480">
        <f t="shared" si="76"/>
        <v>53.66861316064994</v>
      </c>
      <c r="U152" s="471">
        <f t="shared" si="77"/>
        <v>52.574890528519951</v>
      </c>
      <c r="V152" s="471" t="b">
        <f t="shared" si="80"/>
        <v>0</v>
      </c>
      <c r="W152" s="555">
        <f t="shared" si="78"/>
        <v>47.298698385113916</v>
      </c>
      <c r="X152" s="466" t="str">
        <f t="shared" si="81"/>
        <v/>
      </c>
      <c r="Y152" s="466" t="str">
        <f t="shared" si="82"/>
        <v/>
      </c>
      <c r="Z152" s="466" t="str">
        <f t="shared" si="83"/>
        <v/>
      </c>
      <c r="AA152" s="466" t="str">
        <f t="shared" si="84"/>
        <v/>
      </c>
      <c r="AB152" s="556">
        <f t="shared" si="85"/>
        <v>9.2859011247711223</v>
      </c>
      <c r="AC152" s="500">
        <f t="shared" si="86"/>
        <v>34.352177441168514</v>
      </c>
      <c r="AD152" s="466" t="str">
        <f t="shared" si="87"/>
        <v/>
      </c>
      <c r="AE152" s="466" t="str">
        <f t="shared" si="88"/>
        <v/>
      </c>
      <c r="AF152" s="466" t="str">
        <f t="shared" si="89"/>
        <v/>
      </c>
      <c r="AG152" s="466" t="str">
        <f t="shared" si="90"/>
        <v/>
      </c>
      <c r="AH152" s="466">
        <f t="shared" si="91"/>
        <v>40.1</v>
      </c>
      <c r="AI152" s="484">
        <f t="shared" si="92"/>
        <v>56.3</v>
      </c>
      <c r="AJ152" s="466">
        <f>IF(VLOOKUP(TRUE,$V$2:$AY$206,COUNTA($V$1:AR$1),FALSE)="",AR152,IF(AR152="","",(AR152/VLOOKUP(TRUE,$V$2:$AY$206,COUNTA($V$1:AR$1),FALSE))*100))</f>
        <v>50</v>
      </c>
      <c r="AK152" s="466">
        <f>IF(VLOOKUP(TRUE,$V$2:$AY$206,COUNTA($V$1:AS$1),FALSE)="",AS152,IF(AS152="","",(AS152/VLOOKUP(TRUE,$V$2:$AY$206,COUNTA($V$1:AS$1),FALSE))*100))</f>
        <v>25.000026822090149</v>
      </c>
      <c r="AL152" s="466">
        <f>IF(VLOOKUP(TRUE,$V$2:$AY$206,COUNTA($V$1:AT$1),FALSE)="",AT152,IF(AT152="","",(AT152/VLOOKUP(TRUE,$V$2:$AY$206,COUNTA($V$1:AT$1),FALSE))*100))</f>
        <v>40</v>
      </c>
      <c r="AM152" s="466">
        <f>IF(VLOOKUP(TRUE,$V$2:$AY$206,COUNTA($V$1:AU$1),FALSE)="",AU152,IF(AU152="","",(AU152/VLOOKUP(TRUE,$V$2:$AY$206,COUNTA($V$1:AU$1),FALSE))*100))</f>
        <v>74.98510479927063</v>
      </c>
      <c r="AN152" s="466">
        <f>IF(VLOOKUP(TRUE,$V$2:$AY$206,COUNTA($V$1:AV$1),FALSE)="",AV152,IF(AV152="","",(AV152/VLOOKUP(TRUE,$V$2:$AY$206,COUNTA($V$1:AV$1),FALSE))*100))</f>
        <v>25</v>
      </c>
      <c r="AO152" s="466">
        <f>IF(VLOOKUP(TRUE,$V$2:$AY$206,COUNTA($V$1:AW$1),FALSE)="",AW152,IF(AW152="","",(AW152/VLOOKUP(TRUE,$V$2:$AY$206,COUNTA($V$1:AW$1),FALSE))*100))</f>
        <v>94.579895337422698</v>
      </c>
      <c r="AP152" s="466">
        <f>IF(VLOOKUP(TRUE,$V$2:$AY$206,COUNTA($V$1:AX$1),FALSE)="",AX152,IF(AX152="","",(AX152/VLOOKUP(TRUE,$V$2:$AY$206,COUNTA($V$1:AX$1),FALSE))*100))</f>
        <v>75</v>
      </c>
      <c r="AQ152" s="466">
        <f>IF(VLOOKUP(TRUE,$V$2:$AY$206,COUNTA($V$1:AY$1),FALSE)="",AY152,IF(AY152="","",(AY152/VLOOKUP(TRUE,$V$2:$AY$206,COUNTA($V$1:AY$1),FALSE))*100))</f>
        <v>44.783878326416016</v>
      </c>
      <c r="AR152" s="475">
        <f>IF(BS152="","",BS152*VLOOKUP("UQ",IndexCalc[],3,FALSE))</f>
        <v>50</v>
      </c>
      <c r="AS152" s="471">
        <f>IF(BT152="","",BT152*VLOOKUP("Fneg",IndexCalc[],3,FALSE))</f>
        <v>25.000026822090149</v>
      </c>
      <c r="AT152" s="471">
        <f>IF(BU152="","",BU152*VLOOKUP("ABS",IndexCalc[],3,FALSE))</f>
        <v>40</v>
      </c>
      <c r="AU152" s="471">
        <f>IF(BV152="","",BV152*VLOOKUP("Cnrs",IndexCalc[],3,FALSE))</f>
        <v>74.98510479927063</v>
      </c>
      <c r="AV152" s="471">
        <f>IF(BO152="","",BO152*VLOOKUP("HEC",IndexCalc[],3,FALSE))</f>
        <v>25</v>
      </c>
      <c r="AW152" s="471">
        <f>IF(BP152="","",BP152*VLOOKUP("Aeres",IndexCalc[],3,FALSE))</f>
        <v>94.579895337422698</v>
      </c>
      <c r="AX152" s="471">
        <f>IF(BQ152="","",BQ152*VLOOKUP("Abdc",IndexCalc[],3,FALSE))</f>
        <v>75</v>
      </c>
      <c r="AY152" s="480">
        <f>IF(BR152="","",BR152*VLOOKUP("Vhb",IndexCalc[],3,FALSE))</f>
        <v>44.783878326416016</v>
      </c>
      <c r="AZ152" s="466"/>
      <c r="BA152" s="466"/>
      <c r="BB152" s="466"/>
      <c r="BC152" s="466"/>
      <c r="BD152" s="466">
        <v>0.71</v>
      </c>
      <c r="BE152" s="484">
        <v>1.27</v>
      </c>
      <c r="BF152" s="466" t="s">
        <v>135</v>
      </c>
      <c r="BG152" s="466"/>
      <c r="BH152" s="466" t="s">
        <v>127</v>
      </c>
      <c r="BI152" s="466"/>
      <c r="BJ152" s="466"/>
      <c r="BK152" s="483">
        <v>3</v>
      </c>
      <c r="BL152" s="466"/>
      <c r="BM152" s="466">
        <v>2</v>
      </c>
      <c r="BN152" s="466"/>
      <c r="BO152" s="485">
        <v>1</v>
      </c>
      <c r="BP152" s="488">
        <v>2.8373968601226807</v>
      </c>
      <c r="BQ152" s="487">
        <v>3</v>
      </c>
      <c r="BR152" s="488">
        <v>2.6870326995849609</v>
      </c>
      <c r="BS152" s="486">
        <v>2</v>
      </c>
      <c r="BT152" s="486">
        <v>1.000001072883606</v>
      </c>
      <c r="BU152" s="488">
        <v>2</v>
      </c>
      <c r="BV152" s="261">
        <v>2.9994041919708252</v>
      </c>
    </row>
    <row r="153" spans="1:74" x14ac:dyDescent="0.25">
      <c r="A153" s="554" t="s">
        <v>1342</v>
      </c>
      <c r="B153" s="529"/>
      <c r="C153" s="497" t="s">
        <v>1237</v>
      </c>
      <c r="D153" s="529" t="s">
        <v>363</v>
      </c>
      <c r="E153" s="466">
        <f t="shared" si="79"/>
        <v>152</v>
      </c>
      <c r="F153" s="467">
        <f t="shared" si="62"/>
        <v>10</v>
      </c>
      <c r="G153" s="480">
        <f t="shared" si="63"/>
        <v>28.153449833997428</v>
      </c>
      <c r="H153" s="469" t="b">
        <f t="shared" si="64"/>
        <v>0</v>
      </c>
      <c r="I153" s="470">
        <f t="shared" si="65"/>
        <v>10000</v>
      </c>
      <c r="J153" s="470">
        <f t="shared" si="66"/>
        <v>10000</v>
      </c>
      <c r="K153" s="470">
        <f t="shared" si="67"/>
        <v>10000</v>
      </c>
      <c r="L153" s="470">
        <f t="shared" si="68"/>
        <v>10000</v>
      </c>
      <c r="M153" s="470">
        <f t="shared" si="69"/>
        <v>10000</v>
      </c>
      <c r="N153" s="470">
        <f t="shared" si="70"/>
        <v>10000</v>
      </c>
      <c r="O153" s="469" t="b">
        <f t="shared" si="71"/>
        <v>0</v>
      </c>
      <c r="P153" s="467">
        <f t="shared" si="72"/>
        <v>2</v>
      </c>
      <c r="Q153" s="467">
        <f t="shared" si="73"/>
        <v>8</v>
      </c>
      <c r="R153" s="472">
        <f t="shared" si="74"/>
        <v>46.917387500973462</v>
      </c>
      <c r="S153" s="475">
        <f t="shared" si="75"/>
        <v>12.992436267792757</v>
      </c>
      <c r="T153" s="480">
        <f t="shared" si="76"/>
        <v>55.398625309268638</v>
      </c>
      <c r="U153" s="471">
        <f t="shared" si="77"/>
        <v>47.638900247414902</v>
      </c>
      <c r="V153" s="471" t="b">
        <f t="shared" si="80"/>
        <v>0</v>
      </c>
      <c r="W153" s="555">
        <f t="shared" si="78"/>
        <v>46.917387500973462</v>
      </c>
      <c r="X153" s="466" t="str">
        <f t="shared" si="81"/>
        <v/>
      </c>
      <c r="Y153" s="466" t="str">
        <f t="shared" si="82"/>
        <v/>
      </c>
      <c r="Z153" s="466" t="str">
        <f t="shared" si="83"/>
        <v/>
      </c>
      <c r="AA153" s="466" t="str">
        <f t="shared" si="84"/>
        <v/>
      </c>
      <c r="AB153" s="556">
        <f t="shared" si="85"/>
        <v>4.2375098090504837</v>
      </c>
      <c r="AC153" s="500">
        <f t="shared" si="86"/>
        <v>21.74736272653503</v>
      </c>
      <c r="AD153" s="466" t="str">
        <f t="shared" si="87"/>
        <v/>
      </c>
      <c r="AE153" s="466" t="str">
        <f t="shared" si="88"/>
        <v/>
      </c>
      <c r="AF153" s="466" t="str">
        <f t="shared" si="89"/>
        <v/>
      </c>
      <c r="AG153" s="466" t="str">
        <f t="shared" si="90"/>
        <v/>
      </c>
      <c r="AH153" s="466">
        <f t="shared" si="91"/>
        <v>7.8</v>
      </c>
      <c r="AI153" s="484">
        <f t="shared" si="92"/>
        <v>25.4</v>
      </c>
      <c r="AJ153" s="466">
        <f>IF(VLOOKUP(TRUE,$V$2:$AY$206,COUNTA($V$1:AR$1),FALSE)="",AR153,IF(AR153="","",(AR153/VLOOKUP(TRUE,$V$2:$AY$206,COUNTA($V$1:AR$1),FALSE))*100))</f>
        <v>53.771215677261353</v>
      </c>
      <c r="AK153" s="466">
        <f>IF(VLOOKUP(TRUE,$V$2:$AY$206,COUNTA($V$1:AS$1),FALSE)="",AS153,IF(AS153="","",(AS153/VLOOKUP(TRUE,$V$2:$AY$206,COUNTA($V$1:AS$1),FALSE))*100))</f>
        <v>25.000002980232239</v>
      </c>
      <c r="AL153" s="466">
        <f>IF(VLOOKUP(TRUE,$V$2:$AY$206,COUNTA($V$1:AT$1),FALSE)="",AT153,IF(AT153="","",(AT153/VLOOKUP(TRUE,$V$2:$AY$206,COUNTA($V$1:AT$1),FALSE))*100))</f>
        <v>40</v>
      </c>
      <c r="AM153" s="466">
        <f>IF(VLOOKUP(TRUE,$V$2:$AY$206,COUNTA($V$1:AU$1),FALSE)="",AU153,IF(AU153="","",(AU153/VLOOKUP(TRUE,$V$2:$AY$206,COUNTA($V$1:AU$1),FALSE))*100))</f>
        <v>75</v>
      </c>
      <c r="AN153" s="466">
        <f>IF(VLOOKUP(TRUE,$V$2:$AY$206,COUNTA($V$1:AV$1),FALSE)="",AV153,IF(AV153="","",(AV153/VLOOKUP(TRUE,$V$2:$AY$206,COUNTA($V$1:AV$1),FALSE))*100))</f>
        <v>34.350389242172241</v>
      </c>
      <c r="AO153" s="466">
        <f>IF(VLOOKUP(TRUE,$V$2:$AY$206,COUNTA($V$1:AW$1),FALSE)="",AW153,IF(AW153="","",(AW153/VLOOKUP(TRUE,$V$2:$AY$206,COUNTA($V$1:AW$1),FALSE))*100))</f>
        <v>100</v>
      </c>
      <c r="AP153" s="466">
        <f>IF(VLOOKUP(TRUE,$V$2:$AY$206,COUNTA($V$1:AX$1),FALSE)="",AX153,IF(AX153="","",(AX153/VLOOKUP(TRUE,$V$2:$AY$206,COUNTA($V$1:AX$1),FALSE))*100))</f>
        <v>50</v>
      </c>
      <c r="AQ153" s="466">
        <f>IF(VLOOKUP(TRUE,$V$2:$AY$206,COUNTA($V$1:AY$1),FALSE)="",AY153,IF(AY153="","",(AY153/VLOOKUP(TRUE,$V$2:$AY$206,COUNTA($V$1:AY$1),FALSE))*100))</f>
        <v>65.067394574483245</v>
      </c>
      <c r="AR153" s="475">
        <f>IF(BS153="","",BS153*VLOOKUP("UQ",IndexCalc[],3,FALSE))</f>
        <v>53.771215677261353</v>
      </c>
      <c r="AS153" s="471">
        <f>IF(BT153="","",BT153*VLOOKUP("Fneg",IndexCalc[],3,FALSE))</f>
        <v>25.000002980232239</v>
      </c>
      <c r="AT153" s="471">
        <f>IF(BU153="","",BU153*VLOOKUP("ABS",IndexCalc[],3,FALSE))</f>
        <v>40</v>
      </c>
      <c r="AU153" s="471">
        <f>IF(BV153="","",BV153*VLOOKUP("Cnrs",IndexCalc[],3,FALSE))</f>
        <v>75</v>
      </c>
      <c r="AV153" s="471">
        <f>IF(BO153="","",BO153*VLOOKUP("HEC",IndexCalc[],3,FALSE))</f>
        <v>34.350389242172241</v>
      </c>
      <c r="AW153" s="471">
        <f>IF(BP153="","",BP153*VLOOKUP("Aeres",IndexCalc[],3,FALSE))</f>
        <v>100</v>
      </c>
      <c r="AX153" s="471">
        <f>IF(BQ153="","",BQ153*VLOOKUP("Abdc",IndexCalc[],3,FALSE))</f>
        <v>50</v>
      </c>
      <c r="AY153" s="480">
        <f>IF(BR153="","",BR153*VLOOKUP("Vhb",IndexCalc[],3,FALSE))</f>
        <v>65.067394574483245</v>
      </c>
      <c r="AZ153" s="466"/>
      <c r="BA153" s="466"/>
      <c r="BB153" s="466"/>
      <c r="BC153" s="466"/>
      <c r="BD153" s="466">
        <v>0.32400000000000001</v>
      </c>
      <c r="BE153" s="484">
        <v>0.80400000000000005</v>
      </c>
      <c r="BF153" s="466"/>
      <c r="BG153" s="466" t="s">
        <v>127</v>
      </c>
      <c r="BH153" s="466" t="s">
        <v>133</v>
      </c>
      <c r="BI153" s="466"/>
      <c r="BJ153" s="466"/>
      <c r="BK153" s="483"/>
      <c r="BL153" s="466"/>
      <c r="BM153" s="466">
        <v>2</v>
      </c>
      <c r="BN153" s="466">
        <v>2</v>
      </c>
      <c r="BO153" s="537">
        <v>1.3740155696868896</v>
      </c>
      <c r="BP153" s="486">
        <v>3</v>
      </c>
      <c r="BQ153" s="487">
        <v>2</v>
      </c>
      <c r="BR153" s="488">
        <v>3.9040436744689941</v>
      </c>
      <c r="BS153" s="488">
        <v>2.1508486270904541</v>
      </c>
      <c r="BT153" s="486">
        <v>1.0000001192092896</v>
      </c>
      <c r="BU153" s="488">
        <v>2</v>
      </c>
      <c r="BV153" s="489">
        <v>3</v>
      </c>
    </row>
    <row r="154" spans="1:74" x14ac:dyDescent="0.25">
      <c r="A154" s="554" t="s">
        <v>1285</v>
      </c>
      <c r="B154" s="529"/>
      <c r="C154" s="497" t="s">
        <v>509</v>
      </c>
      <c r="D154" s="529" t="s">
        <v>363</v>
      </c>
      <c r="E154" s="467">
        <f t="shared" si="79"/>
        <v>153</v>
      </c>
      <c r="F154" s="467">
        <f t="shared" si="62"/>
        <v>10</v>
      </c>
      <c r="G154" s="480">
        <f t="shared" si="63"/>
        <v>28.147507213136027</v>
      </c>
      <c r="H154" s="469" t="b">
        <f t="shared" si="64"/>
        <v>0</v>
      </c>
      <c r="I154" s="470">
        <f t="shared" si="65"/>
        <v>10000</v>
      </c>
      <c r="J154" s="470">
        <f t="shared" si="66"/>
        <v>10000</v>
      </c>
      <c r="K154" s="470">
        <f t="shared" si="67"/>
        <v>10000</v>
      </c>
      <c r="L154" s="470">
        <f t="shared" si="68"/>
        <v>10000</v>
      </c>
      <c r="M154" s="470">
        <f t="shared" si="69"/>
        <v>10000</v>
      </c>
      <c r="N154" s="470">
        <f t="shared" si="70"/>
        <v>10000</v>
      </c>
      <c r="O154" s="469" t="b">
        <f t="shared" si="71"/>
        <v>0</v>
      </c>
      <c r="P154" s="467">
        <f t="shared" si="72"/>
        <v>2</v>
      </c>
      <c r="Q154" s="467">
        <f t="shared" si="73"/>
        <v>8</v>
      </c>
      <c r="R154" s="472">
        <f t="shared" si="74"/>
        <v>46.89051576659832</v>
      </c>
      <c r="S154" s="475">
        <f t="shared" si="75"/>
        <v>12.507789045858068</v>
      </c>
      <c r="T154" s="480">
        <f t="shared" si="76"/>
        <v>55.486197446783386</v>
      </c>
      <c r="U154" s="471">
        <f t="shared" si="77"/>
        <v>47.708957957426705</v>
      </c>
      <c r="V154" s="471" t="b">
        <f t="shared" si="80"/>
        <v>0</v>
      </c>
      <c r="W154" s="555">
        <f t="shared" si="78"/>
        <v>46.89051576659832</v>
      </c>
      <c r="X154" s="471" t="str">
        <f t="shared" si="81"/>
        <v/>
      </c>
      <c r="Y154" s="471" t="str">
        <f t="shared" si="82"/>
        <v/>
      </c>
      <c r="Z154" s="471" t="str">
        <f t="shared" si="83"/>
        <v/>
      </c>
      <c r="AA154" s="471" t="str">
        <f t="shared" si="84"/>
        <v/>
      </c>
      <c r="AB154" s="560">
        <f t="shared" si="85"/>
        <v>5.2968872613131053</v>
      </c>
      <c r="AC154" s="494">
        <f t="shared" si="86"/>
        <v>19.71869083040303</v>
      </c>
      <c r="AD154" s="471" t="str">
        <f t="shared" si="87"/>
        <v/>
      </c>
      <c r="AE154" s="471" t="str">
        <f t="shared" si="88"/>
        <v/>
      </c>
      <c r="AF154" s="471" t="str">
        <f t="shared" si="89"/>
        <v/>
      </c>
      <c r="AG154" s="471" t="str">
        <f t="shared" si="90"/>
        <v/>
      </c>
      <c r="AH154" s="471">
        <f t="shared" si="91"/>
        <v>15.6</v>
      </c>
      <c r="AI154" s="480">
        <f t="shared" si="92"/>
        <v>17.599999999999998</v>
      </c>
      <c r="AJ154" s="471">
        <f>IF(VLOOKUP(TRUE,$V$2:$AY$206,COUNTA($V$1:AR$1),FALSE)="",AR154,IF(AR154="","",(AR154/VLOOKUP(TRUE,$V$2:$AY$206,COUNTA($V$1:AR$1),FALSE))*100))</f>
        <v>54.498958587646484</v>
      </c>
      <c r="AK154" s="471">
        <f>IF(VLOOKUP(TRUE,$V$2:$AY$206,COUNTA($V$1:AS$1),FALSE)="",AS154,IF(AS154="","",(AS154/VLOOKUP(TRUE,$V$2:$AY$206,COUNTA($V$1:AS$1),FALSE))*100))</f>
        <v>25.000020861625671</v>
      </c>
      <c r="AL154" s="471">
        <f>IF(VLOOKUP(TRUE,$V$2:$AY$206,COUNTA($V$1:AT$1),FALSE)="",AT154,IF(AT154="","",(AT154/VLOOKUP(TRUE,$V$2:$AY$206,COUNTA($V$1:AT$1),FALSE))*100))</f>
        <v>40</v>
      </c>
      <c r="AM154" s="471">
        <f>IF(VLOOKUP(TRUE,$V$2:$AY$206,COUNTA($V$1:AU$1),FALSE)="",AU154,IF(AU154="","",(AU154/VLOOKUP(TRUE,$V$2:$AY$206,COUNTA($V$1:AU$1),FALSE))*100))</f>
        <v>75</v>
      </c>
      <c r="AN154" s="471">
        <f>IF(VLOOKUP(TRUE,$V$2:$AY$206,COUNTA($V$1:AV$1),FALSE)="",AV154,IF(AV154="","",(AV154/VLOOKUP(TRUE,$V$2:$AY$206,COUNTA($V$1:AV$1),FALSE))*100))</f>
        <v>34.838026762008667</v>
      </c>
      <c r="AO154" s="471">
        <f>IF(VLOOKUP(TRUE,$V$2:$AY$206,COUNTA($V$1:AW$1),FALSE)="",AW154,IF(AW154="","",(AW154/VLOOKUP(TRUE,$V$2:$AY$206,COUNTA($V$1:AW$1),FALSE))*100))</f>
        <v>100</v>
      </c>
      <c r="AP154" s="560">
        <f>IF(VLOOKUP(TRUE,$V$2:$AY$206,COUNTA($V$1:AX$1),FALSE)="",AX154,IF(AX154="","",(AX154/VLOOKUP(TRUE,$V$2:$AY$206,COUNTA($V$1:AX$1),FALSE))*100))</f>
        <v>50</v>
      </c>
      <c r="AQ154" s="471">
        <f>IF(VLOOKUP(TRUE,$V$2:$AY$206,COUNTA($V$1:AY$1),FALSE)="",AY154,IF(AY154="","",(AY154/VLOOKUP(TRUE,$V$2:$AY$206,COUNTA($V$1:AY$1),FALSE))*100))</f>
        <v>64.552573362986251</v>
      </c>
      <c r="AR154" s="475">
        <f>IF(BS154="","",BS154*VLOOKUP("UQ",IndexCalc[],3,FALSE))</f>
        <v>54.498958587646484</v>
      </c>
      <c r="AS154" s="471">
        <f>IF(BT154="","",BT154*VLOOKUP("Fneg",IndexCalc[],3,FALSE))</f>
        <v>25.000020861625671</v>
      </c>
      <c r="AT154" s="471">
        <f>IF(BU154="","",BU154*VLOOKUP("ABS",IndexCalc[],3,FALSE))</f>
        <v>40</v>
      </c>
      <c r="AU154" s="471">
        <f>IF(BV154="","",BV154*VLOOKUP("Cnrs",IndexCalc[],3,FALSE))</f>
        <v>75</v>
      </c>
      <c r="AV154" s="471">
        <f>IF(BO154="","",BO154*VLOOKUP("HEC",IndexCalc[],3,FALSE))</f>
        <v>34.838026762008667</v>
      </c>
      <c r="AW154" s="471">
        <f>IF(BP154="","",BP154*VLOOKUP("Aeres",IndexCalc[],3,FALSE))</f>
        <v>100</v>
      </c>
      <c r="AX154" s="471">
        <f>IF(BQ154="","",BQ154*VLOOKUP("Abdc",IndexCalc[],3,FALSE))</f>
        <v>50</v>
      </c>
      <c r="AY154" s="480">
        <f>IF(BR154="","",BR154*VLOOKUP("Vhb",IndexCalc[],3,FALSE))</f>
        <v>64.552573362986251</v>
      </c>
      <c r="AZ154" s="481"/>
      <c r="BA154" s="473"/>
      <c r="BB154" s="466"/>
      <c r="BC154" s="481"/>
      <c r="BD154" s="481">
        <v>0.40500000000000003</v>
      </c>
      <c r="BE154" s="565">
        <v>0.72899999999999998</v>
      </c>
      <c r="BF154" s="466"/>
      <c r="BG154" s="466" t="s">
        <v>127</v>
      </c>
      <c r="BH154" s="495" t="s">
        <v>133</v>
      </c>
      <c r="BI154" s="466"/>
      <c r="BJ154" s="466"/>
      <c r="BK154" s="483"/>
      <c r="BL154" s="466"/>
      <c r="BM154" s="466">
        <v>2</v>
      </c>
      <c r="BN154" s="466">
        <v>2</v>
      </c>
      <c r="BO154" s="537">
        <v>1.3935210704803467</v>
      </c>
      <c r="BP154" s="486">
        <v>3</v>
      </c>
      <c r="BQ154" s="487">
        <v>2</v>
      </c>
      <c r="BR154" s="488">
        <v>3.8731544017791748</v>
      </c>
      <c r="BS154" s="488">
        <v>2.1799583435058594</v>
      </c>
      <c r="BT154" s="486">
        <v>1.0000008344650269</v>
      </c>
      <c r="BU154" s="488">
        <v>2</v>
      </c>
      <c r="BV154" s="489">
        <v>3</v>
      </c>
    </row>
    <row r="155" spans="1:74" x14ac:dyDescent="0.25">
      <c r="A155" s="554" t="s">
        <v>1321</v>
      </c>
      <c r="B155" s="529"/>
      <c r="C155" s="497" t="s">
        <v>1138</v>
      </c>
      <c r="D155" s="529" t="s">
        <v>363</v>
      </c>
      <c r="E155" s="466">
        <f t="shared" si="79"/>
        <v>154</v>
      </c>
      <c r="F155" s="467">
        <f t="shared" si="62"/>
        <v>10</v>
      </c>
      <c r="G155" s="480">
        <f t="shared" si="63"/>
        <v>22.423836448408171</v>
      </c>
      <c r="H155" s="469" t="b">
        <f t="shared" si="64"/>
        <v>0</v>
      </c>
      <c r="I155" s="470">
        <f t="shared" si="65"/>
        <v>10000</v>
      </c>
      <c r="J155" s="470">
        <f t="shared" si="66"/>
        <v>10000</v>
      </c>
      <c r="K155" s="470">
        <f t="shared" si="67"/>
        <v>10000</v>
      </c>
      <c r="L155" s="470">
        <f t="shared" si="68"/>
        <v>10000</v>
      </c>
      <c r="M155" s="470">
        <f t="shared" si="69"/>
        <v>10000</v>
      </c>
      <c r="N155" s="470">
        <f t="shared" si="70"/>
        <v>10000</v>
      </c>
      <c r="O155" s="469" t="b">
        <f t="shared" si="71"/>
        <v>0</v>
      </c>
      <c r="P155" s="467">
        <f t="shared" si="72"/>
        <v>2</v>
      </c>
      <c r="Q155" s="467">
        <f t="shared" si="73"/>
        <v>8</v>
      </c>
      <c r="R155" s="472">
        <f t="shared" si="74"/>
        <v>46.153386760446701</v>
      </c>
      <c r="S155" s="475">
        <f t="shared" si="75"/>
        <v>17.861941301292518</v>
      </c>
      <c r="T155" s="480">
        <f t="shared" si="76"/>
        <v>53.226248125235244</v>
      </c>
      <c r="U155" s="471">
        <f t="shared" si="77"/>
        <v>50.220998500188195</v>
      </c>
      <c r="V155" s="471" t="b">
        <f t="shared" si="80"/>
        <v>0</v>
      </c>
      <c r="W155" s="555">
        <f t="shared" si="78"/>
        <v>46.153386760446701</v>
      </c>
      <c r="X155" s="466" t="str">
        <f t="shared" si="81"/>
        <v/>
      </c>
      <c r="Y155" s="466" t="str">
        <f t="shared" si="82"/>
        <v/>
      </c>
      <c r="Z155" s="466" t="str">
        <f t="shared" si="83"/>
        <v/>
      </c>
      <c r="AA155" s="466" t="str">
        <f t="shared" si="84"/>
        <v/>
      </c>
      <c r="AB155" s="556">
        <f t="shared" si="85"/>
        <v>13.27279597528624</v>
      </c>
      <c r="AC155" s="500">
        <f t="shared" si="86"/>
        <v>22.451086627298796</v>
      </c>
      <c r="AD155" s="466" t="str">
        <f t="shared" si="87"/>
        <v/>
      </c>
      <c r="AE155" s="466" t="str">
        <f t="shared" si="88"/>
        <v/>
      </c>
      <c r="AF155" s="466" t="str">
        <f t="shared" si="89"/>
        <v/>
      </c>
      <c r="AG155" s="466" t="str">
        <f t="shared" si="90"/>
        <v/>
      </c>
      <c r="AH155" s="466">
        <f t="shared" si="91"/>
        <v>50</v>
      </c>
      <c r="AI155" s="484">
        <f t="shared" si="92"/>
        <v>26.400000000000002</v>
      </c>
      <c r="AJ155" s="466">
        <f>IF(VLOOKUP(TRUE,$V$2:$AY$206,COUNTA($V$1:AR$1),FALSE)="",AR155,IF(AR155="","",(AR155/VLOOKUP(TRUE,$V$2:$AY$206,COUNTA($V$1:AR$1),FALSE))*100))</f>
        <v>65.339875221252441</v>
      </c>
      <c r="AK155" s="466">
        <f>IF(VLOOKUP(TRUE,$V$2:$AY$206,COUNTA($V$1:AS$1),FALSE)="",AS155,IF(AS155="","",(AS155/VLOOKUP(TRUE,$V$2:$AY$206,COUNTA($V$1:AS$1),FALSE))*100))</f>
        <v>25</v>
      </c>
      <c r="AL155" s="466">
        <f>IF(VLOOKUP(TRUE,$V$2:$AY$206,COUNTA($V$1:AT$1),FALSE)="",AT155,IF(AT155="","",(AT155/VLOOKUP(TRUE,$V$2:$AY$206,COUNTA($V$1:AT$1),FALSE))*100))</f>
        <v>60</v>
      </c>
      <c r="AM155" s="466">
        <f>IF(VLOOKUP(TRUE,$V$2:$AY$206,COUNTA($V$1:AU$1),FALSE)="",AU155,IF(AU155="","",(AU155/VLOOKUP(TRUE,$V$2:$AY$206,COUNTA($V$1:AU$1),FALSE))*100))</f>
        <v>50</v>
      </c>
      <c r="AN155" s="466">
        <f>IF(VLOOKUP(TRUE,$V$2:$AY$206,COUNTA($V$1:AV$1),FALSE)="",AV155,IF(AV155="","",(AV155/VLOOKUP(TRUE,$V$2:$AY$206,COUNTA($V$1:AV$1),FALSE))*100))</f>
        <v>25</v>
      </c>
      <c r="AO155" s="466">
        <f>IF(VLOOKUP(TRUE,$V$2:$AY$206,COUNTA($V$1:AW$1),FALSE)="",AW155,IF(AW155="","",(AW155/VLOOKUP(TRUE,$V$2:$AY$206,COUNTA($V$1:AW$1),FALSE))*100))</f>
        <v>66.666666666666671</v>
      </c>
      <c r="AP155" s="466">
        <f>IF(VLOOKUP(TRUE,$V$2:$AY$206,COUNTA($V$1:AX$1),FALSE)="",AX155,IF(AX155="","",(AX155/VLOOKUP(TRUE,$V$2:$AY$206,COUNTA($V$1:AX$1),FALSE))*100))</f>
        <v>75</v>
      </c>
      <c r="AQ155" s="466">
        <f>IF(VLOOKUP(TRUE,$V$2:$AY$206,COUNTA($V$1:AY$1),FALSE)="",AY155,IF(AY155="","",(AY155/VLOOKUP(TRUE,$V$2:$AY$206,COUNTA($V$1:AY$1),FALSE))*100))</f>
        <v>58.803443113962814</v>
      </c>
      <c r="AR155" s="475">
        <f>IF(BS155="","",BS155*VLOOKUP("UQ",IndexCalc[],3,FALSE))</f>
        <v>65.339875221252441</v>
      </c>
      <c r="AS155" s="471">
        <f>IF(BT155="","",BT155*VLOOKUP("Fneg",IndexCalc[],3,FALSE))</f>
        <v>25</v>
      </c>
      <c r="AT155" s="471">
        <f>IF(BU155="","",BU155*VLOOKUP("ABS",IndexCalc[],3,FALSE))</f>
        <v>60</v>
      </c>
      <c r="AU155" s="471">
        <f>IF(BV155="","",BV155*VLOOKUP("Cnrs",IndexCalc[],3,FALSE))</f>
        <v>50</v>
      </c>
      <c r="AV155" s="471">
        <f>IF(BO155="","",BO155*VLOOKUP("HEC",IndexCalc[],3,FALSE))</f>
        <v>25</v>
      </c>
      <c r="AW155" s="471">
        <f>IF(BP155="","",BP155*VLOOKUP("Aeres",IndexCalc[],3,FALSE))</f>
        <v>66.666666666666671</v>
      </c>
      <c r="AX155" s="471">
        <f>IF(BQ155="","",BQ155*VLOOKUP("Abdc",IndexCalc[],3,FALSE))</f>
        <v>75</v>
      </c>
      <c r="AY155" s="480">
        <f>IF(BR155="","",BR155*VLOOKUP("Vhb",IndexCalc[],3,FALSE))</f>
        <v>58.803443113962814</v>
      </c>
      <c r="AZ155" s="466"/>
      <c r="BA155" s="466"/>
      <c r="BB155" s="466"/>
      <c r="BC155" s="466"/>
      <c r="BD155" s="563">
        <v>1.0148379802703857</v>
      </c>
      <c r="BE155" s="564">
        <v>0.83001667261123657</v>
      </c>
      <c r="BF155" s="466"/>
      <c r="BG155" s="466" t="s">
        <v>133</v>
      </c>
      <c r="BH155" s="466"/>
      <c r="BI155" s="466"/>
      <c r="BJ155" s="466"/>
      <c r="BK155" s="483"/>
      <c r="BL155" s="466"/>
      <c r="BM155" s="466"/>
      <c r="BN155" s="466">
        <v>3</v>
      </c>
      <c r="BO155" s="537">
        <v>1</v>
      </c>
      <c r="BP155" s="486">
        <v>2</v>
      </c>
      <c r="BQ155" s="488">
        <v>3</v>
      </c>
      <c r="BR155" s="488">
        <v>3.5282065868377686</v>
      </c>
      <c r="BS155" s="488">
        <v>2.6135950088500977</v>
      </c>
      <c r="BT155" s="488">
        <v>1</v>
      </c>
      <c r="BU155" s="488">
        <v>3</v>
      </c>
      <c r="BV155" s="489">
        <v>2</v>
      </c>
    </row>
    <row r="156" spans="1:74" x14ac:dyDescent="0.25">
      <c r="A156" s="554" t="s">
        <v>1353</v>
      </c>
      <c r="B156" s="529"/>
      <c r="C156" s="497" t="s">
        <v>1248</v>
      </c>
      <c r="D156" s="529" t="s">
        <v>363</v>
      </c>
      <c r="E156" s="466">
        <f t="shared" si="79"/>
        <v>155</v>
      </c>
      <c r="F156" s="467">
        <f t="shared" si="62"/>
        <v>10</v>
      </c>
      <c r="G156" s="480">
        <f t="shared" si="63"/>
        <v>27.854642539212072</v>
      </c>
      <c r="H156" s="469" t="b">
        <f t="shared" si="64"/>
        <v>0</v>
      </c>
      <c r="I156" s="470">
        <f t="shared" si="65"/>
        <v>10000</v>
      </c>
      <c r="J156" s="470">
        <f t="shared" si="66"/>
        <v>10000</v>
      </c>
      <c r="K156" s="470">
        <f t="shared" si="67"/>
        <v>10000</v>
      </c>
      <c r="L156" s="470">
        <f t="shared" si="68"/>
        <v>10000</v>
      </c>
      <c r="M156" s="470">
        <f t="shared" si="69"/>
        <v>10000</v>
      </c>
      <c r="N156" s="470">
        <f t="shared" si="70"/>
        <v>10000</v>
      </c>
      <c r="O156" s="469" t="b">
        <f t="shared" si="71"/>
        <v>0</v>
      </c>
      <c r="P156" s="467">
        <f t="shared" si="72"/>
        <v>2</v>
      </c>
      <c r="Q156" s="467">
        <f t="shared" si="73"/>
        <v>8</v>
      </c>
      <c r="R156" s="472">
        <f t="shared" si="74"/>
        <v>46.0568215635722</v>
      </c>
      <c r="S156" s="475">
        <f t="shared" si="75"/>
        <v>15.322522216690107</v>
      </c>
      <c r="T156" s="480">
        <f t="shared" si="76"/>
        <v>53.740396400292717</v>
      </c>
      <c r="U156" s="471">
        <f t="shared" si="77"/>
        <v>49.162317120234171</v>
      </c>
      <c r="V156" s="471" t="b">
        <f t="shared" si="80"/>
        <v>0</v>
      </c>
      <c r="W156" s="555">
        <f t="shared" si="78"/>
        <v>46.0568215635722</v>
      </c>
      <c r="X156" s="466" t="str">
        <f t="shared" si="81"/>
        <v/>
      </c>
      <c r="Y156" s="466" t="str">
        <f t="shared" si="82"/>
        <v/>
      </c>
      <c r="Z156" s="466" t="str">
        <f t="shared" si="83"/>
        <v/>
      </c>
      <c r="AA156" s="466" t="str">
        <f t="shared" si="84"/>
        <v/>
      </c>
      <c r="AB156" s="556">
        <f t="shared" si="85"/>
        <v>6.7878629348679054</v>
      </c>
      <c r="AC156" s="500">
        <f t="shared" si="86"/>
        <v>23.857181498512308</v>
      </c>
      <c r="AD156" s="466" t="str">
        <f t="shared" si="87"/>
        <v/>
      </c>
      <c r="AE156" s="466" t="str">
        <f t="shared" si="88"/>
        <v/>
      </c>
      <c r="AF156" s="466" t="str">
        <f t="shared" si="89"/>
        <v/>
      </c>
      <c r="AG156" s="466" t="str">
        <f t="shared" si="90"/>
        <v/>
      </c>
      <c r="AH156" s="466">
        <f t="shared" si="91"/>
        <v>28.4</v>
      </c>
      <c r="AI156" s="484">
        <f t="shared" si="92"/>
        <v>33.300000000000004</v>
      </c>
      <c r="AJ156" s="466">
        <f>IF(VLOOKUP(TRUE,$V$2:$AY$206,COUNTA($V$1:AR$1),FALSE)="",AR156,IF(AR156="","",(AR156/VLOOKUP(TRUE,$V$2:$AY$206,COUNTA($V$1:AR$1),FALSE))*100))</f>
        <v>56.644684076309204</v>
      </c>
      <c r="AK156" s="466">
        <f>IF(VLOOKUP(TRUE,$V$2:$AY$206,COUNTA($V$1:AS$1),FALSE)="",AS156,IF(AS156="","",(AS156/VLOOKUP(TRUE,$V$2:$AY$206,COUNTA($V$1:AS$1),FALSE))*100))</f>
        <v>25.000065565109253</v>
      </c>
      <c r="AL156" s="466">
        <f>IF(VLOOKUP(TRUE,$V$2:$AY$206,COUNTA($V$1:AT$1),FALSE)="",AT156,IF(AT156="","",(AT156/VLOOKUP(TRUE,$V$2:$AY$206,COUNTA($V$1:AT$1),FALSE))*100))</f>
        <v>40</v>
      </c>
      <c r="AM156" s="466">
        <f>IF(VLOOKUP(TRUE,$V$2:$AY$206,COUNTA($V$1:AU$1),FALSE)="",AU156,IF(AU156="","",(AU156/VLOOKUP(TRUE,$V$2:$AY$206,COUNTA($V$1:AU$1),FALSE))*100))</f>
        <v>75</v>
      </c>
      <c r="AN156" s="466">
        <f>IF(VLOOKUP(TRUE,$V$2:$AY$206,COUNTA($V$1:AV$1),FALSE)="",AV156,IF(AV156="","",(AV156/VLOOKUP(TRUE,$V$2:$AY$206,COUNTA($V$1:AV$1),FALSE))*100))</f>
        <v>25</v>
      </c>
      <c r="AO156" s="466">
        <f>IF(VLOOKUP(TRUE,$V$2:$AY$206,COUNTA($V$1:AW$1),FALSE)="",AW156,IF(AW156="","",(AW156/VLOOKUP(TRUE,$V$2:$AY$206,COUNTA($V$1:AW$1),FALSE))*100))</f>
        <v>100</v>
      </c>
      <c r="AP156" s="466">
        <f>IF(VLOOKUP(TRUE,$V$2:$AY$206,COUNTA($V$1:AX$1),FALSE)="",AX156,IF(AX156="","",(AX156/VLOOKUP(TRUE,$V$2:$AY$206,COUNTA($V$1:AX$1),FALSE))*100))</f>
        <v>50</v>
      </c>
      <c r="AQ156" s="466">
        <f>IF(VLOOKUP(TRUE,$V$2:$AY$206,COUNTA($V$1:AY$1),FALSE)="",AY156,IF(AY156="","",(AY156/VLOOKUP(TRUE,$V$2:$AY$206,COUNTA($V$1:AY$1),FALSE))*100))</f>
        <v>58.278421560923263</v>
      </c>
      <c r="AR156" s="475">
        <f>IF(BS156="","",BS156*VLOOKUP("UQ",IndexCalc[],3,FALSE))</f>
        <v>56.644684076309204</v>
      </c>
      <c r="AS156" s="471">
        <f>IF(BT156="","",BT156*VLOOKUP("Fneg",IndexCalc[],3,FALSE))</f>
        <v>25.000065565109253</v>
      </c>
      <c r="AT156" s="471">
        <f>IF(BU156="","",BU156*VLOOKUP("ABS",IndexCalc[],3,FALSE))</f>
        <v>40</v>
      </c>
      <c r="AU156" s="471">
        <f>IF(BV156="","",BV156*VLOOKUP("Cnrs",IndexCalc[],3,FALSE))</f>
        <v>75</v>
      </c>
      <c r="AV156" s="471">
        <f>IF(BO156="","",BO156*VLOOKUP("HEC",IndexCalc[],3,FALSE))</f>
        <v>25</v>
      </c>
      <c r="AW156" s="471">
        <f>IF(BP156="","",BP156*VLOOKUP("Aeres",IndexCalc[],3,FALSE))</f>
        <v>100</v>
      </c>
      <c r="AX156" s="471">
        <f>IF(BQ156="","",BQ156*VLOOKUP("Abdc",IndexCalc[],3,FALSE))</f>
        <v>50</v>
      </c>
      <c r="AY156" s="480">
        <f>IF(BR156="","",BR156*VLOOKUP("Vhb",IndexCalc[],3,FALSE))</f>
        <v>58.278421560923263</v>
      </c>
      <c r="AZ156" s="466"/>
      <c r="BA156" s="466"/>
      <c r="BB156" s="466"/>
      <c r="BC156" s="466"/>
      <c r="BD156" s="466">
        <v>0.51900000000000002</v>
      </c>
      <c r="BE156" s="484">
        <v>0.88200000000000001</v>
      </c>
      <c r="BF156" s="466" t="s">
        <v>135</v>
      </c>
      <c r="BG156" s="466" t="s">
        <v>127</v>
      </c>
      <c r="BH156" s="466" t="s">
        <v>133</v>
      </c>
      <c r="BI156" s="466"/>
      <c r="BJ156" s="466"/>
      <c r="BK156" s="483"/>
      <c r="BL156" s="466"/>
      <c r="BM156" s="466">
        <v>2</v>
      </c>
      <c r="BN156" s="466">
        <v>2</v>
      </c>
      <c r="BO156" s="485">
        <v>1</v>
      </c>
      <c r="BP156" s="486">
        <v>3</v>
      </c>
      <c r="BQ156" s="487">
        <v>2</v>
      </c>
      <c r="BR156" s="488">
        <v>3.4967052936553955</v>
      </c>
      <c r="BS156" s="488">
        <v>2.2657873630523682</v>
      </c>
      <c r="BT156" s="486">
        <v>1.0000026226043701</v>
      </c>
      <c r="BU156" s="488">
        <v>2</v>
      </c>
      <c r="BV156" s="489">
        <v>3</v>
      </c>
    </row>
    <row r="157" spans="1:74" x14ac:dyDescent="0.25">
      <c r="A157" s="554" t="s">
        <v>1378</v>
      </c>
      <c r="B157" s="529"/>
      <c r="C157" s="497" t="s">
        <v>1273</v>
      </c>
      <c r="D157" s="529" t="s">
        <v>363</v>
      </c>
      <c r="E157" s="466">
        <f t="shared" si="79"/>
        <v>156</v>
      </c>
      <c r="F157" s="467">
        <f t="shared" si="62"/>
        <v>10</v>
      </c>
      <c r="G157" s="480">
        <f t="shared" si="63"/>
        <v>22.847238387817914</v>
      </c>
      <c r="H157" s="469" t="b">
        <f t="shared" si="64"/>
        <v>0</v>
      </c>
      <c r="I157" s="470">
        <f t="shared" si="65"/>
        <v>10000</v>
      </c>
      <c r="J157" s="470">
        <f t="shared" si="66"/>
        <v>10000</v>
      </c>
      <c r="K157" s="470">
        <f t="shared" si="67"/>
        <v>10000</v>
      </c>
      <c r="L157" s="470">
        <f t="shared" si="68"/>
        <v>10000</v>
      </c>
      <c r="M157" s="470">
        <f t="shared" si="69"/>
        <v>10000</v>
      </c>
      <c r="N157" s="470">
        <f t="shared" si="70"/>
        <v>10000</v>
      </c>
      <c r="O157" s="469" t="b">
        <f t="shared" si="71"/>
        <v>0</v>
      </c>
      <c r="P157" s="467">
        <f t="shared" si="72"/>
        <v>2</v>
      </c>
      <c r="Q157" s="467">
        <f t="shared" si="73"/>
        <v>8</v>
      </c>
      <c r="R157" s="472">
        <f t="shared" si="74"/>
        <v>44.929301243952992</v>
      </c>
      <c r="S157" s="475">
        <f t="shared" si="75"/>
        <v>11.811941673020895</v>
      </c>
      <c r="T157" s="480">
        <f t="shared" si="76"/>
        <v>53.208641136686012</v>
      </c>
      <c r="U157" s="471">
        <f t="shared" si="77"/>
        <v>44.906912909348804</v>
      </c>
      <c r="V157" s="471" t="b">
        <f t="shared" si="80"/>
        <v>0</v>
      </c>
      <c r="W157" s="555">
        <f t="shared" si="78"/>
        <v>44.929301243952992</v>
      </c>
      <c r="X157" s="466" t="str">
        <f t="shared" si="81"/>
        <v/>
      </c>
      <c r="Y157" s="466" t="str">
        <f t="shared" si="82"/>
        <v/>
      </c>
      <c r="Z157" s="466" t="str">
        <f t="shared" si="83"/>
        <v/>
      </c>
      <c r="AA157" s="466" t="str">
        <f t="shared" si="84"/>
        <v/>
      </c>
      <c r="AB157" s="556">
        <f t="shared" si="85"/>
        <v>4.0674862673293228</v>
      </c>
      <c r="AC157" s="500">
        <f t="shared" si="86"/>
        <v>19.556397078712468</v>
      </c>
      <c r="AD157" s="466" t="str">
        <f t="shared" si="87"/>
        <v/>
      </c>
      <c r="AE157" s="466" t="str">
        <f t="shared" si="88"/>
        <v/>
      </c>
      <c r="AF157" s="466" t="str">
        <f t="shared" si="89"/>
        <v/>
      </c>
      <c r="AG157" s="466" t="str">
        <f t="shared" si="90"/>
        <v/>
      </c>
      <c r="AH157" s="466">
        <f t="shared" si="91"/>
        <v>6.3</v>
      </c>
      <c r="AI157" s="484">
        <f t="shared" si="92"/>
        <v>17.100000000000001</v>
      </c>
      <c r="AJ157" s="466">
        <f>IF(VLOOKUP(TRUE,$V$2:$AY$206,COUNTA($V$1:AR$1),FALSE)="",AR157,IF(AR157="","",(AR157/VLOOKUP(TRUE,$V$2:$AY$206,COUNTA($V$1:AR$1),FALSE))*100))</f>
        <v>59.46459174156189</v>
      </c>
      <c r="AK157" s="466">
        <f>IF(VLOOKUP(TRUE,$V$2:$AY$206,COUNTA($V$1:AS$1),FALSE)="",AS157,IF(AS157="","",(AS157/VLOOKUP(TRUE,$V$2:$AY$206,COUNTA($V$1:AS$1),FALSE))*100))</f>
        <v>25</v>
      </c>
      <c r="AL157" s="466">
        <f>IF(VLOOKUP(TRUE,$V$2:$AY$206,COUNTA($V$1:AT$1),FALSE)="",AT157,IF(AT157="","",(AT157/VLOOKUP(TRUE,$V$2:$AY$206,COUNTA($V$1:AT$1),FALSE))*100))</f>
        <v>40</v>
      </c>
      <c r="AM157" s="466">
        <f>IF(VLOOKUP(TRUE,$V$2:$AY$206,COUNTA($V$1:AU$1),FALSE)="",AU157,IF(AU157="","",(AU157/VLOOKUP(TRUE,$V$2:$AY$206,COUNTA($V$1:AU$1),FALSE))*100))</f>
        <v>50</v>
      </c>
      <c r="AN157" s="466">
        <f>IF(VLOOKUP(TRUE,$V$2:$AY$206,COUNTA($V$1:AV$1),FALSE)="",AV157,IF(AV157="","",(AV157/VLOOKUP(TRUE,$V$2:$AY$206,COUNTA($V$1:AV$1),FALSE))*100))</f>
        <v>45.94748318195343</v>
      </c>
      <c r="AO157" s="466">
        <f>IF(VLOOKUP(TRUE,$V$2:$AY$206,COUNTA($V$1:AW$1),FALSE)="",AW157,IF(AW157="","",(AW157/VLOOKUP(TRUE,$V$2:$AY$206,COUNTA($V$1:AW$1),FALSE))*100))</f>
        <v>66.666666666666671</v>
      </c>
      <c r="AP157" s="466">
        <f>IF(VLOOKUP(TRUE,$V$2:$AY$206,COUNTA($V$1:AX$1),FALSE)="",AX157,IF(AX157="","",(AX157/VLOOKUP(TRUE,$V$2:$AY$206,COUNTA($V$1:AX$1),FALSE))*100))</f>
        <v>75</v>
      </c>
      <c r="AQ157" s="466">
        <f>IF(VLOOKUP(TRUE,$V$2:$AY$206,COUNTA($V$1:AY$1),FALSE)="",AY157,IF(AY157="","",(AY157/VLOOKUP(TRUE,$V$2:$AY$206,COUNTA($V$1:AY$1),FALSE))*100))</f>
        <v>63.590387503306076</v>
      </c>
      <c r="AR157" s="475">
        <f>IF(BS157="","",BS157*VLOOKUP("UQ",IndexCalc[],3,FALSE))</f>
        <v>59.46459174156189</v>
      </c>
      <c r="AS157" s="471">
        <f>IF(BT157="","",BT157*VLOOKUP("Fneg",IndexCalc[],3,FALSE))</f>
        <v>25</v>
      </c>
      <c r="AT157" s="471">
        <f>IF(BU157="","",BU157*VLOOKUP("ABS",IndexCalc[],3,FALSE))</f>
        <v>40</v>
      </c>
      <c r="AU157" s="471">
        <f>IF(BV157="","",BV157*VLOOKUP("Cnrs",IndexCalc[],3,FALSE))</f>
        <v>50</v>
      </c>
      <c r="AV157" s="471">
        <f>IF(BO157="","",BO157*VLOOKUP("HEC",IndexCalc[],3,FALSE))</f>
        <v>45.94748318195343</v>
      </c>
      <c r="AW157" s="471">
        <f>IF(BP157="","",BP157*VLOOKUP("Aeres",IndexCalc[],3,FALSE))</f>
        <v>66.666666666666671</v>
      </c>
      <c r="AX157" s="471">
        <f>IF(BQ157="","",BQ157*VLOOKUP("Abdc",IndexCalc[],3,FALSE))</f>
        <v>75</v>
      </c>
      <c r="AY157" s="480">
        <f>IF(BR157="","",BR157*VLOOKUP("Vhb",IndexCalc[],3,FALSE))</f>
        <v>63.590387503306076</v>
      </c>
      <c r="AZ157" s="466"/>
      <c r="BA157" s="466"/>
      <c r="BB157" s="466"/>
      <c r="BC157" s="466"/>
      <c r="BD157" s="466">
        <v>0.311</v>
      </c>
      <c r="BE157" s="484">
        <v>0.72299999999999998</v>
      </c>
      <c r="BF157" s="466"/>
      <c r="BG157" s="466" t="s">
        <v>133</v>
      </c>
      <c r="BH157" s="466" t="s">
        <v>127</v>
      </c>
      <c r="BI157" s="466"/>
      <c r="BJ157" s="466"/>
      <c r="BK157" s="483"/>
      <c r="BL157" s="466"/>
      <c r="BM157" s="466">
        <v>2</v>
      </c>
      <c r="BN157" s="466">
        <v>3</v>
      </c>
      <c r="BO157" s="537">
        <v>1.8378993272781372</v>
      </c>
      <c r="BP157" s="486">
        <v>2</v>
      </c>
      <c r="BQ157" s="487">
        <v>3</v>
      </c>
      <c r="BR157" s="488">
        <v>3.8154232501983643</v>
      </c>
      <c r="BS157" s="488">
        <v>2.3785836696624756</v>
      </c>
      <c r="BT157" s="486">
        <v>1</v>
      </c>
      <c r="BU157" s="488">
        <v>2</v>
      </c>
      <c r="BV157" s="489">
        <v>2</v>
      </c>
    </row>
    <row r="158" spans="1:74" x14ac:dyDescent="0.25">
      <c r="A158" s="554" t="s">
        <v>1379</v>
      </c>
      <c r="B158" s="529"/>
      <c r="C158" s="497" t="s">
        <v>1274</v>
      </c>
      <c r="D158" s="529" t="s">
        <v>363</v>
      </c>
      <c r="E158" s="466">
        <f t="shared" si="79"/>
        <v>157</v>
      </c>
      <c r="F158" s="467">
        <f t="shared" si="62"/>
        <v>10</v>
      </c>
      <c r="G158" s="480">
        <f t="shared" si="63"/>
        <v>24.786389679071871</v>
      </c>
      <c r="H158" s="469" t="b">
        <f t="shared" si="64"/>
        <v>0</v>
      </c>
      <c r="I158" s="470">
        <f t="shared" si="65"/>
        <v>10000</v>
      </c>
      <c r="J158" s="470">
        <f t="shared" si="66"/>
        <v>10000</v>
      </c>
      <c r="K158" s="470">
        <f t="shared" si="67"/>
        <v>10000</v>
      </c>
      <c r="L158" s="470">
        <f t="shared" si="68"/>
        <v>10000</v>
      </c>
      <c r="M158" s="470">
        <f t="shared" si="69"/>
        <v>10000</v>
      </c>
      <c r="N158" s="470">
        <f t="shared" si="70"/>
        <v>10000</v>
      </c>
      <c r="O158" s="469" t="b">
        <f t="shared" si="71"/>
        <v>0</v>
      </c>
      <c r="P158" s="467">
        <f t="shared" si="72"/>
        <v>2</v>
      </c>
      <c r="Q158" s="467">
        <f t="shared" si="73"/>
        <v>8</v>
      </c>
      <c r="R158" s="472">
        <f t="shared" si="74"/>
        <v>44.618415151770854</v>
      </c>
      <c r="S158" s="475">
        <f t="shared" si="75"/>
        <v>19.423858596563047</v>
      </c>
      <c r="T158" s="480">
        <f t="shared" si="76"/>
        <v>50.917054290572807</v>
      </c>
      <c r="U158" s="471">
        <f t="shared" si="77"/>
        <v>48.673643432458242</v>
      </c>
      <c r="V158" s="471" t="b">
        <f t="shared" si="80"/>
        <v>0</v>
      </c>
      <c r="W158" s="555">
        <f t="shared" si="78"/>
        <v>44.618415151770854</v>
      </c>
      <c r="X158" s="466" t="str">
        <f t="shared" si="81"/>
        <v/>
      </c>
      <c r="Y158" s="466" t="str">
        <f t="shared" si="82"/>
        <v/>
      </c>
      <c r="Z158" s="466" t="str">
        <f t="shared" si="83"/>
        <v/>
      </c>
      <c r="AA158" s="466" t="str">
        <f t="shared" si="84"/>
        <v/>
      </c>
      <c r="AB158" s="556">
        <f t="shared" si="85"/>
        <v>6.9840439445461682</v>
      </c>
      <c r="AC158" s="500">
        <f t="shared" si="86"/>
        <v>31.863673248579929</v>
      </c>
      <c r="AD158" s="466" t="str">
        <f t="shared" si="87"/>
        <v/>
      </c>
      <c r="AE158" s="466" t="str">
        <f t="shared" si="88"/>
        <v/>
      </c>
      <c r="AF158" s="466" t="str">
        <f t="shared" si="89"/>
        <v/>
      </c>
      <c r="AG158" s="466" t="str">
        <f t="shared" si="90"/>
        <v/>
      </c>
      <c r="AH158" s="466">
        <f t="shared" si="91"/>
        <v>29.9</v>
      </c>
      <c r="AI158" s="484">
        <f t="shared" si="92"/>
        <v>49.5</v>
      </c>
      <c r="AJ158" s="466">
        <f>IF(VLOOKUP(TRUE,$V$2:$AY$206,COUNTA($V$1:AR$1),FALSE)="",AR158,IF(AR158="","",(AR158/VLOOKUP(TRUE,$V$2:$AY$206,COUNTA($V$1:AR$1),FALSE))*100))</f>
        <v>44.687756896018982</v>
      </c>
      <c r="AK158" s="466">
        <f>IF(VLOOKUP(TRUE,$V$2:$AY$206,COUNTA($V$1:AS$1),FALSE)="",AS158,IF(AS158="","",(AS158/VLOOKUP(TRUE,$V$2:$AY$206,COUNTA($V$1:AS$1),FALSE))*100))</f>
        <v>25</v>
      </c>
      <c r="AL158" s="466">
        <f>IF(VLOOKUP(TRUE,$V$2:$AY$206,COUNTA($V$1:AT$1),FALSE)="",AT158,IF(AT158="","",(AT158/VLOOKUP(TRUE,$V$2:$AY$206,COUNTA($V$1:AT$1),FALSE))*100))</f>
        <v>28.225038051605221</v>
      </c>
      <c r="AM158" s="466">
        <f>IF(VLOOKUP(TRUE,$V$2:$AY$206,COUNTA($V$1:AU$1),FALSE)="",AU158,IF(AU158="","",(AU158/VLOOKUP(TRUE,$V$2:$AY$206,COUNTA($V$1:AU$1),FALSE))*100))</f>
        <v>66.655963659286499</v>
      </c>
      <c r="AN158" s="466">
        <f>IF(VLOOKUP(TRUE,$V$2:$AY$206,COUNTA($V$1:AV$1),FALSE)="",AV158,IF(AV158="","",(AV158/VLOOKUP(TRUE,$V$2:$AY$206,COUNTA($V$1:AV$1),FALSE))*100))</f>
        <v>76.205897331237793</v>
      </c>
      <c r="AO158" s="466">
        <f>IF(VLOOKUP(TRUE,$V$2:$AY$206,COUNTA($V$1:AW$1),FALSE)="",AW158,IF(AW158="","",(AW158/VLOOKUP(TRUE,$V$2:$AY$206,COUNTA($V$1:AW$1),FALSE))*100))</f>
        <v>76.229373613993332</v>
      </c>
      <c r="AP158" s="466">
        <f>IF(VLOOKUP(TRUE,$V$2:$AY$206,COUNTA($V$1:AX$1),FALSE)="",AX158,IF(AX158="","",(AX158/VLOOKUP(TRUE,$V$2:$AY$206,COUNTA($V$1:AX$1),FALSE))*100))</f>
        <v>25</v>
      </c>
      <c r="AQ158" s="466">
        <f>IF(VLOOKUP(TRUE,$V$2:$AY$206,COUNTA($V$1:AY$1),FALSE)="",AY158,IF(AY158="","",(AY158/VLOOKUP(TRUE,$V$2:$AY$206,COUNTA($V$1:AY$1),FALSE))*100))</f>
        <v>65.332404772440597</v>
      </c>
      <c r="AR158" s="475">
        <f>IF(BS158="","",BS158*VLOOKUP("UQ",IndexCalc[],3,FALSE))</f>
        <v>44.687756896018982</v>
      </c>
      <c r="AS158" s="471">
        <f>IF(BT158="","",BT158*VLOOKUP("Fneg",IndexCalc[],3,FALSE))</f>
        <v>25</v>
      </c>
      <c r="AT158" s="471">
        <f>IF(BU158="","",BU158*VLOOKUP("ABS",IndexCalc[],3,FALSE))</f>
        <v>28.225038051605225</v>
      </c>
      <c r="AU158" s="471">
        <f>IF(BV158="","",BV158*VLOOKUP("Cnrs",IndexCalc[],3,FALSE))</f>
        <v>66.655963659286499</v>
      </c>
      <c r="AV158" s="471">
        <f>IF(BO158="","",BO158*VLOOKUP("HEC",IndexCalc[],3,FALSE))</f>
        <v>76.205897331237793</v>
      </c>
      <c r="AW158" s="471">
        <f>IF(BP158="","",BP158*VLOOKUP("Aeres",IndexCalc[],3,FALSE))</f>
        <v>76.229373613993332</v>
      </c>
      <c r="AX158" s="471">
        <f>IF(BQ158="","",BQ158*VLOOKUP("Abdc",IndexCalc[],3,FALSE))</f>
        <v>25</v>
      </c>
      <c r="AY158" s="480">
        <f>IF(BR158="","",BR158*VLOOKUP("Vhb",IndexCalc[],3,FALSE))</f>
        <v>65.332404772440597</v>
      </c>
      <c r="AZ158" s="466"/>
      <c r="BA158" s="466"/>
      <c r="BB158" s="466"/>
      <c r="BC158" s="466"/>
      <c r="BD158" s="466">
        <v>0.53400000000000003</v>
      </c>
      <c r="BE158" s="484">
        <v>1.1779999999999999</v>
      </c>
      <c r="BF158" s="466"/>
      <c r="BG158" s="466"/>
      <c r="BH158" s="466" t="s">
        <v>135</v>
      </c>
      <c r="BI158" s="466"/>
      <c r="BJ158" s="466"/>
      <c r="BK158" s="483"/>
      <c r="BL158" s="466"/>
      <c r="BM158" s="466"/>
      <c r="BN158" s="466"/>
      <c r="BO158" s="537">
        <v>3.0482358932495117</v>
      </c>
      <c r="BP158" s="488">
        <v>2.2868812084197998</v>
      </c>
      <c r="BQ158" s="487">
        <v>1</v>
      </c>
      <c r="BR158" s="488">
        <v>3.9199442863464355</v>
      </c>
      <c r="BS158" s="488">
        <v>1.7875102758407593</v>
      </c>
      <c r="BT158" s="488">
        <v>1</v>
      </c>
      <c r="BU158" s="488">
        <v>1.4112519025802612</v>
      </c>
      <c r="BV158" s="540">
        <v>2.66623854637146</v>
      </c>
    </row>
    <row r="159" spans="1:74" x14ac:dyDescent="0.25">
      <c r="A159" s="554" t="s">
        <v>1298</v>
      </c>
      <c r="B159" s="529"/>
      <c r="C159" s="497" t="s">
        <v>1115</v>
      </c>
      <c r="D159" s="529" t="s">
        <v>363</v>
      </c>
      <c r="E159" s="466">
        <f t="shared" si="79"/>
        <v>158</v>
      </c>
      <c r="F159" s="467">
        <f t="shared" si="62"/>
        <v>10</v>
      </c>
      <c r="G159" s="480">
        <f t="shared" si="63"/>
        <v>22.216983274045393</v>
      </c>
      <c r="H159" s="469" t="b">
        <f t="shared" si="64"/>
        <v>0</v>
      </c>
      <c r="I159" s="470">
        <f t="shared" si="65"/>
        <v>10000</v>
      </c>
      <c r="J159" s="470">
        <f t="shared" si="66"/>
        <v>10000</v>
      </c>
      <c r="K159" s="470">
        <f t="shared" si="67"/>
        <v>10000</v>
      </c>
      <c r="L159" s="470">
        <f t="shared" si="68"/>
        <v>10000</v>
      </c>
      <c r="M159" s="470">
        <f t="shared" si="69"/>
        <v>10000</v>
      </c>
      <c r="N159" s="470">
        <f t="shared" si="70"/>
        <v>10000</v>
      </c>
      <c r="O159" s="469" t="b">
        <f t="shared" si="71"/>
        <v>0</v>
      </c>
      <c r="P159" s="467">
        <f t="shared" si="72"/>
        <v>2</v>
      </c>
      <c r="Q159" s="467">
        <f t="shared" si="73"/>
        <v>8</v>
      </c>
      <c r="R159" s="472">
        <f t="shared" si="74"/>
        <v>43.844200539678269</v>
      </c>
      <c r="S159" s="475">
        <f t="shared" si="75"/>
        <v>15.219664713193657</v>
      </c>
      <c r="T159" s="480">
        <f t="shared" si="76"/>
        <v>51.000334496299423</v>
      </c>
      <c r="U159" s="471">
        <f t="shared" si="77"/>
        <v>45.35026759703954</v>
      </c>
      <c r="V159" s="471" t="b">
        <f t="shared" si="80"/>
        <v>0</v>
      </c>
      <c r="W159" s="555">
        <f t="shared" si="78"/>
        <v>43.844200539678269</v>
      </c>
      <c r="X159" s="466" t="str">
        <f t="shared" si="81"/>
        <v/>
      </c>
      <c r="Y159" s="466" t="str">
        <f t="shared" si="82"/>
        <v/>
      </c>
      <c r="Z159" s="466" t="str">
        <f t="shared" si="83"/>
        <v/>
      </c>
      <c r="AA159" s="466" t="str">
        <f t="shared" si="84"/>
        <v/>
      </c>
      <c r="AB159" s="556">
        <f t="shared" si="85"/>
        <v>4.0936437352864248</v>
      </c>
      <c r="AC159" s="500">
        <f t="shared" si="86"/>
        <v>26.34568569110089</v>
      </c>
      <c r="AD159" s="466" t="str">
        <f t="shared" si="87"/>
        <v/>
      </c>
      <c r="AE159" s="466" t="str">
        <f t="shared" si="88"/>
        <v/>
      </c>
      <c r="AF159" s="466" t="str">
        <f t="shared" si="89"/>
        <v/>
      </c>
      <c r="AG159" s="466" t="str">
        <f t="shared" si="90"/>
        <v/>
      </c>
      <c r="AH159" s="466">
        <f t="shared" si="91"/>
        <v>6.8000000000000007</v>
      </c>
      <c r="AI159" s="484">
        <f t="shared" si="92"/>
        <v>38.700000000000003</v>
      </c>
      <c r="AJ159" s="466">
        <f>IF(VLOOKUP(TRUE,$V$2:$AY$206,COUNTA($V$1:AR$1),FALSE)="",AR159,IF(AR159="","",(AR159/VLOOKUP(TRUE,$V$2:$AY$206,COUNTA($V$1:AR$1),FALSE))*100))</f>
        <v>51.827806234359741</v>
      </c>
      <c r="AK159" s="466">
        <f>IF(VLOOKUP(TRUE,$V$2:$AY$206,COUNTA($V$1:AS$1),FALSE)="",AS159,IF(AS159="","",(AS159/VLOOKUP(TRUE,$V$2:$AY$206,COUNTA($V$1:AS$1),FALSE))*100))</f>
        <v>25</v>
      </c>
      <c r="AL159" s="466">
        <f>IF(VLOOKUP(TRUE,$V$2:$AY$206,COUNTA($V$1:AT$1),FALSE)="",AT159,IF(AT159="","",(AT159/VLOOKUP(TRUE,$V$2:$AY$206,COUNTA($V$1:AT$1),FALSE))*100))</f>
        <v>40</v>
      </c>
      <c r="AM159" s="466">
        <f>IF(VLOOKUP(TRUE,$V$2:$AY$206,COUNTA($V$1:AU$1),FALSE)="",AU159,IF(AU159="","",(AU159/VLOOKUP(TRUE,$V$2:$AY$206,COUNTA($V$1:AU$1),FALSE))*100))</f>
        <v>61.678284406661987</v>
      </c>
      <c r="AN159" s="466">
        <f>IF(VLOOKUP(TRUE,$V$2:$AY$206,COUNTA($V$1:AV$1),FALSE)="",AV159,IF(AV159="","",(AV159/VLOOKUP(TRUE,$V$2:$AY$206,COUNTA($V$1:AV$1),FALSE))*100))</f>
        <v>36.041107773780823</v>
      </c>
      <c r="AO159" s="466">
        <f>IF(VLOOKUP(TRUE,$V$2:$AY$206,COUNTA($V$1:AW$1),FALSE)="",AW159,IF(AW159="","",(AW159/VLOOKUP(TRUE,$V$2:$AY$206,COUNTA($V$1:AW$1),FALSE))*100))</f>
        <v>80.405426025390625</v>
      </c>
      <c r="AP159" s="466">
        <f>IF(VLOOKUP(TRUE,$V$2:$AY$206,COUNTA($V$1:AX$1),FALSE)="",AX159,IF(AX159="","",(AX159/VLOOKUP(TRUE,$V$2:$AY$206,COUNTA($V$1:AX$1),FALSE))*100))</f>
        <v>50</v>
      </c>
      <c r="AQ159" s="466">
        <f>IF(VLOOKUP(TRUE,$V$2:$AY$206,COUNTA($V$1:AY$1),FALSE)="",AY159,IF(AY159="","",(AY159/VLOOKUP(TRUE,$V$2:$AY$206,COUNTA($V$1:AY$1),FALSE))*100))</f>
        <v>63.050051530202232</v>
      </c>
      <c r="AR159" s="475">
        <f>IF(BS159="","",BS159*VLOOKUP("UQ",IndexCalc[],3,FALSE))</f>
        <v>51.827806234359741</v>
      </c>
      <c r="AS159" s="471">
        <f>IF(BT159="","",BT159*VLOOKUP("Fneg",IndexCalc[],3,FALSE))</f>
        <v>25</v>
      </c>
      <c r="AT159" s="471">
        <f>IF(BU159="","",BU159*VLOOKUP("ABS",IndexCalc[],3,FALSE))</f>
        <v>40</v>
      </c>
      <c r="AU159" s="471">
        <f>IF(BV159="","",BV159*VLOOKUP("Cnrs",IndexCalc[],3,FALSE))</f>
        <v>61.678284406661987</v>
      </c>
      <c r="AV159" s="471">
        <f>IF(BO159="","",BO159*VLOOKUP("HEC",IndexCalc[],3,FALSE))</f>
        <v>36.041107773780823</v>
      </c>
      <c r="AW159" s="471">
        <f>IF(BP159="","",BP159*VLOOKUP("Aeres",IndexCalc[],3,FALSE))</f>
        <v>80.405426025390625</v>
      </c>
      <c r="AX159" s="471">
        <f>IF(BQ159="","",BQ159*VLOOKUP("Abdc",IndexCalc[],3,FALSE))</f>
        <v>50</v>
      </c>
      <c r="AY159" s="480">
        <f>IF(BR159="","",BR159*VLOOKUP("Vhb",IndexCalc[],3,FALSE))</f>
        <v>63.050051530202232</v>
      </c>
      <c r="AZ159" s="466"/>
      <c r="BA159" s="466"/>
      <c r="BB159" s="466"/>
      <c r="BC159" s="466"/>
      <c r="BD159" s="466">
        <v>0.313</v>
      </c>
      <c r="BE159" s="484">
        <v>0.97399999999999998</v>
      </c>
      <c r="BF159" s="466"/>
      <c r="BG159" s="466"/>
      <c r="BH159" s="466" t="s">
        <v>133</v>
      </c>
      <c r="BI159" s="466"/>
      <c r="BJ159" s="466"/>
      <c r="BK159" s="483"/>
      <c r="BL159" s="466"/>
      <c r="BM159" s="466">
        <v>2</v>
      </c>
      <c r="BN159" s="466"/>
      <c r="BO159" s="537">
        <v>1.4416443109512329</v>
      </c>
      <c r="BP159" s="488">
        <v>2.4121627807617188</v>
      </c>
      <c r="BQ159" s="487">
        <v>2</v>
      </c>
      <c r="BR159" s="488">
        <v>3.7830030918121338</v>
      </c>
      <c r="BS159" s="488">
        <v>2.0731122493743896</v>
      </c>
      <c r="BT159" s="486">
        <v>1</v>
      </c>
      <c r="BU159" s="488">
        <v>2</v>
      </c>
      <c r="BV159" s="540">
        <v>2.4671313762664795</v>
      </c>
    </row>
    <row r="160" spans="1:74" x14ac:dyDescent="0.25">
      <c r="A160" s="558" t="s">
        <v>114</v>
      </c>
      <c r="B160" s="529" t="s">
        <v>340</v>
      </c>
      <c r="C160" s="541" t="s">
        <v>227</v>
      </c>
      <c r="D160" s="529" t="s">
        <v>363</v>
      </c>
      <c r="E160" s="466">
        <f t="shared" si="79"/>
        <v>159</v>
      </c>
      <c r="F160" s="467">
        <f t="shared" si="62"/>
        <v>10</v>
      </c>
      <c r="G160" s="468">
        <f t="shared" si="63"/>
        <v>21.420538708280013</v>
      </c>
      <c r="H160" s="469" t="b">
        <f t="shared" si="64"/>
        <v>0</v>
      </c>
      <c r="I160" s="470">
        <f t="shared" si="65"/>
        <v>10000</v>
      </c>
      <c r="J160" s="470">
        <f t="shared" si="66"/>
        <v>10000</v>
      </c>
      <c r="K160" s="470">
        <f t="shared" si="67"/>
        <v>10000</v>
      </c>
      <c r="L160" s="470">
        <f t="shared" si="68"/>
        <v>10000</v>
      </c>
      <c r="M160" s="470">
        <f t="shared" si="69"/>
        <v>10000</v>
      </c>
      <c r="N160" s="470">
        <f t="shared" si="70"/>
        <v>10000</v>
      </c>
      <c r="O160" s="469" t="b">
        <f t="shared" si="71"/>
        <v>0</v>
      </c>
      <c r="P160" s="467">
        <f t="shared" si="72"/>
        <v>2</v>
      </c>
      <c r="Q160" s="467">
        <f t="shared" si="73"/>
        <v>8</v>
      </c>
      <c r="R160" s="472">
        <f t="shared" si="74"/>
        <v>43.665638394742537</v>
      </c>
      <c r="S160" s="475">
        <f t="shared" si="75"/>
        <v>15.049950716839856</v>
      </c>
      <c r="T160" s="480">
        <f t="shared" si="76"/>
        <v>50.819560314218208</v>
      </c>
      <c r="U160" s="471">
        <f t="shared" si="77"/>
        <v>46.32564825137456</v>
      </c>
      <c r="V160" s="473" t="b">
        <f t="shared" si="80"/>
        <v>0</v>
      </c>
      <c r="W160" s="559">
        <f t="shared" si="78"/>
        <v>43.665638394742537</v>
      </c>
      <c r="X160" s="471" t="str">
        <f t="shared" si="81"/>
        <v/>
      </c>
      <c r="Y160" s="471" t="str">
        <f t="shared" si="82"/>
        <v/>
      </c>
      <c r="Z160" s="471">
        <f t="shared" si="83"/>
        <v>32.727272727272727</v>
      </c>
      <c r="AA160" s="471" t="str">
        <f t="shared" si="84"/>
        <v/>
      </c>
      <c r="AB160" s="560">
        <f t="shared" si="85"/>
        <v>6.5132095213183359</v>
      </c>
      <c r="AC160" s="494">
        <f t="shared" si="86"/>
        <v>23.586691912361374</v>
      </c>
      <c r="AD160" s="473" t="str">
        <f t="shared" si="87"/>
        <v/>
      </c>
      <c r="AE160" s="473" t="str">
        <f t="shared" si="88"/>
        <v/>
      </c>
      <c r="AF160" s="473">
        <f t="shared" si="89"/>
        <v>10.5</v>
      </c>
      <c r="AG160" s="473" t="str">
        <f t="shared" si="90"/>
        <v/>
      </c>
      <c r="AH160" s="473">
        <f t="shared" si="91"/>
        <v>25.4</v>
      </c>
      <c r="AI160" s="468">
        <f t="shared" si="92"/>
        <v>31.3</v>
      </c>
      <c r="AJ160" s="473">
        <f>IF(VLOOKUP(TRUE,$V$2:$AY$206,COUNTA($V$1:AR$1),FALSE)="",AR160,IF(AR160="","",(AR160/VLOOKUP(TRUE,$V$2:$AY$206,COUNTA($V$1:AR$1),FALSE))*100))</f>
        <v>53.400325775146484</v>
      </c>
      <c r="AK160" s="473">
        <f>IF(VLOOKUP(TRUE,$V$2:$AY$206,COUNTA($V$1:AS$1),FALSE)="",AS160,IF(AS160="","",(AS160/VLOOKUP(TRUE,$V$2:$AY$206,COUNTA($V$1:AS$1),FALSE))*100))</f>
        <v>25.000002980232239</v>
      </c>
      <c r="AL160" s="473">
        <f>IF(VLOOKUP(TRUE,$V$2:$AY$206,COUNTA($V$1:AT$1),FALSE)="",AT160,IF(AT160="","",(AT160/VLOOKUP(TRUE,$V$2:$AY$206,COUNTA($V$1:AT$1),FALSE))*100))</f>
        <v>40</v>
      </c>
      <c r="AM160" s="473">
        <f>IF(VLOOKUP(TRUE,$V$2:$AY$206,COUNTA($V$1:AU$1),FALSE)="",AU160,IF(AU160="","",(AU160/VLOOKUP(TRUE,$V$2:$AY$206,COUNTA($V$1:AU$1),FALSE))*100))</f>
        <v>61.420083045959473</v>
      </c>
      <c r="AN160" s="473">
        <f>IF(VLOOKUP(TRUE,$V$2:$AY$206,COUNTA($V$1:AV$1),FALSE)="",AV160,IF(AV160="","",(AV160/VLOOKUP(TRUE,$V$2:$AY$206,COUNTA($V$1:AV$1),FALSE))*100))</f>
        <v>37.132936716079712</v>
      </c>
      <c r="AO160" s="473">
        <f>IF(VLOOKUP(TRUE,$V$2:$AY$206,COUNTA($V$1:AW$1),FALSE)="",AW160,IF(AW160="","",(AW160/VLOOKUP(TRUE,$V$2:$AY$206,COUNTA($V$1:AW$1),FALSE))*100))</f>
        <v>77.716334660847991</v>
      </c>
      <c r="AP160" s="473">
        <f>IF(VLOOKUP(TRUE,$V$2:$AY$206,COUNTA($V$1:AX$1),FALSE)="",AX160,IF(AX160="","",(AX160/VLOOKUP(TRUE,$V$2:$AY$206,COUNTA($V$1:AX$1),FALSE))*100))</f>
        <v>50</v>
      </c>
      <c r="AQ160" s="473">
        <f>IF(VLOOKUP(TRUE,$V$2:$AY$206,COUNTA($V$1:AY$1),FALSE)="",AY160,IF(AY160="","",(AY160/VLOOKUP(TRUE,$V$2:$AY$206,COUNTA($V$1:AY$1),FALSE))*100))</f>
        <v>61.886799335479751</v>
      </c>
      <c r="AR160" s="475">
        <f>IF(BS160="","",BS160*VLOOKUP("UQ",IndexCalc[],3,FALSE))</f>
        <v>53.400325775146484</v>
      </c>
      <c r="AS160" s="471">
        <f>IF(BT160="","",BT160*VLOOKUP("Fneg",IndexCalc[],3,FALSE))</f>
        <v>25.000002980232239</v>
      </c>
      <c r="AT160" s="471">
        <f>IF(BU160="","",BU160*VLOOKUP("ABS",IndexCalc[],3,FALSE))</f>
        <v>40</v>
      </c>
      <c r="AU160" s="471">
        <f>IF(BV160="","",BV160*VLOOKUP("Cnrs",IndexCalc[],3,FALSE))</f>
        <v>61.420083045959473</v>
      </c>
      <c r="AV160" s="471">
        <f>IF(BO160="","",BO160*VLOOKUP("HEC",IndexCalc[],3,FALSE))</f>
        <v>37.132936716079712</v>
      </c>
      <c r="AW160" s="471">
        <f>IF(BP160="","",BP160*VLOOKUP("Aeres",IndexCalc[],3,FALSE))</f>
        <v>77.716334660847991</v>
      </c>
      <c r="AX160" s="471">
        <f>IF(BQ160="","",BQ160*VLOOKUP("Abdc",IndexCalc[],3,FALSE))</f>
        <v>50</v>
      </c>
      <c r="AY160" s="480">
        <f>IF(BR160="","",BR160*VLOOKUP("Vhb",IndexCalc[],3,FALSE))</f>
        <v>61.886799335479743</v>
      </c>
      <c r="AZ160" s="481"/>
      <c r="BA160" s="473"/>
      <c r="BB160" s="466">
        <v>18</v>
      </c>
      <c r="BC160" s="481"/>
      <c r="BD160" s="481">
        <v>0.498</v>
      </c>
      <c r="BE160" s="482">
        <v>0.872</v>
      </c>
      <c r="BF160" s="466"/>
      <c r="BG160" s="466"/>
      <c r="BH160" s="466" t="s">
        <v>133</v>
      </c>
      <c r="BI160" s="466"/>
      <c r="BJ160" s="466"/>
      <c r="BK160" s="483"/>
      <c r="BL160" s="466"/>
      <c r="BM160" s="466">
        <v>2</v>
      </c>
      <c r="BN160" s="466"/>
      <c r="BO160" s="537">
        <v>1.4853174686431885</v>
      </c>
      <c r="BP160" s="488">
        <v>2.3314900398254395</v>
      </c>
      <c r="BQ160" s="487">
        <v>2</v>
      </c>
      <c r="BR160" s="488">
        <v>3.7132079601287842</v>
      </c>
      <c r="BS160" s="488">
        <v>2.1360130310058594</v>
      </c>
      <c r="BT160" s="486">
        <v>1.0000001192092896</v>
      </c>
      <c r="BU160" s="488">
        <v>2</v>
      </c>
      <c r="BV160" s="540">
        <v>2.4568033218383789</v>
      </c>
    </row>
    <row r="161" spans="1:74" x14ac:dyDescent="0.25">
      <c r="A161" s="554" t="s">
        <v>1319</v>
      </c>
      <c r="B161" s="529"/>
      <c r="C161" s="497" t="s">
        <v>1136</v>
      </c>
      <c r="D161" s="529" t="s">
        <v>363</v>
      </c>
      <c r="E161" s="466">
        <f t="shared" si="79"/>
        <v>160</v>
      </c>
      <c r="F161" s="467">
        <f t="shared" si="62"/>
        <v>10</v>
      </c>
      <c r="G161" s="480">
        <f t="shared" si="63"/>
        <v>22.390431570771167</v>
      </c>
      <c r="H161" s="469" t="b">
        <f t="shared" si="64"/>
        <v>0</v>
      </c>
      <c r="I161" s="470">
        <f t="shared" si="65"/>
        <v>10000</v>
      </c>
      <c r="J161" s="470">
        <f t="shared" si="66"/>
        <v>10000</v>
      </c>
      <c r="K161" s="470">
        <f t="shared" si="67"/>
        <v>10000</v>
      </c>
      <c r="L161" s="470">
        <f t="shared" si="68"/>
        <v>10000</v>
      </c>
      <c r="M161" s="470">
        <f t="shared" si="69"/>
        <v>10000</v>
      </c>
      <c r="N161" s="470">
        <f t="shared" si="70"/>
        <v>10000</v>
      </c>
      <c r="O161" s="469" t="b">
        <f t="shared" si="71"/>
        <v>0</v>
      </c>
      <c r="P161" s="467">
        <f t="shared" si="72"/>
        <v>2</v>
      </c>
      <c r="Q161" s="467">
        <f t="shared" si="73"/>
        <v>8</v>
      </c>
      <c r="R161" s="472">
        <f t="shared" si="74"/>
        <v>43.552314714912306</v>
      </c>
      <c r="S161" s="475">
        <f t="shared" si="75"/>
        <v>13.801975231983912</v>
      </c>
      <c r="T161" s="480">
        <f t="shared" si="76"/>
        <v>50.989899585644409</v>
      </c>
      <c r="U161" s="471">
        <f t="shared" si="77"/>
        <v>44.601919668515528</v>
      </c>
      <c r="V161" s="471" t="b">
        <f t="shared" si="80"/>
        <v>0</v>
      </c>
      <c r="W161" s="555">
        <f t="shared" si="78"/>
        <v>43.552314714912306</v>
      </c>
      <c r="X161" s="466" t="str">
        <f t="shared" si="81"/>
        <v/>
      </c>
      <c r="Y161" s="466" t="str">
        <f t="shared" si="82"/>
        <v/>
      </c>
      <c r="Z161" s="466" t="str">
        <f t="shared" si="83"/>
        <v/>
      </c>
      <c r="AA161" s="466" t="str">
        <f t="shared" si="84"/>
        <v/>
      </c>
      <c r="AB161" s="556">
        <f t="shared" si="85"/>
        <v>4.747580434213968</v>
      </c>
      <c r="AC161" s="500">
        <f t="shared" si="86"/>
        <v>22.856370029753855</v>
      </c>
      <c r="AD161" s="466" t="str">
        <f t="shared" si="87"/>
        <v/>
      </c>
      <c r="AE161" s="466" t="str">
        <f t="shared" si="88"/>
        <v/>
      </c>
      <c r="AF161" s="466" t="str">
        <f t="shared" si="89"/>
        <v/>
      </c>
      <c r="AG161" s="466" t="str">
        <f t="shared" si="90"/>
        <v/>
      </c>
      <c r="AH161" s="466">
        <f t="shared" si="91"/>
        <v>10.7</v>
      </c>
      <c r="AI161" s="484">
        <f t="shared" si="92"/>
        <v>27.400000000000002</v>
      </c>
      <c r="AJ161" s="466">
        <f>IF(VLOOKUP(TRUE,$V$2:$AY$206,COUNTA($V$1:AR$1),FALSE)="",AR161,IF(AR161="","",(AR161/VLOOKUP(TRUE,$V$2:$AY$206,COUNTA($V$1:AR$1),FALSE))*100))</f>
        <v>75</v>
      </c>
      <c r="AK161" s="466">
        <f>IF(VLOOKUP(TRUE,$V$2:$AY$206,COUNTA($V$1:AS$1),FALSE)="",AS161,IF(AS161="","",(AS161/VLOOKUP(TRUE,$V$2:$AY$206,COUNTA($V$1:AS$1),FALSE))*100))</f>
        <v>25</v>
      </c>
      <c r="AL161" s="466">
        <f>IF(VLOOKUP(TRUE,$V$2:$AY$206,COUNTA($V$1:AT$1),FALSE)="",AT161,IF(AT161="","",(AT161/VLOOKUP(TRUE,$V$2:$AY$206,COUNTA($V$1:AT$1),FALSE))*100))</f>
        <v>40</v>
      </c>
      <c r="AM161" s="466">
        <f>IF(VLOOKUP(TRUE,$V$2:$AY$206,COUNTA($V$1:AU$1),FALSE)="",AU161,IF(AU161="","",(AU161/VLOOKUP(TRUE,$V$2:$AY$206,COUNTA($V$1:AU$1),FALSE))*100))</f>
        <v>50</v>
      </c>
      <c r="AN161" s="466">
        <f>IF(VLOOKUP(TRUE,$V$2:$AY$206,COUNTA($V$1:AV$1),FALSE)="",AV161,IF(AV161="","",(AV161/VLOOKUP(TRUE,$V$2:$AY$206,COUNTA($V$1:AV$1),FALSE))*100))</f>
        <v>34.585863351821899</v>
      </c>
      <c r="AO161" s="466">
        <f>IF(VLOOKUP(TRUE,$V$2:$AY$206,COUNTA($V$1:AW$1),FALSE)="",AW161,IF(AW161="","",(AW161/VLOOKUP(TRUE,$V$2:$AY$206,COUNTA($V$1:AW$1),FALSE))*100))</f>
        <v>66.666666666666671</v>
      </c>
      <c r="AP161" s="466">
        <f>IF(VLOOKUP(TRUE,$V$2:$AY$206,COUNTA($V$1:AX$1),FALSE)="",AX161,IF(AX161="","",(AX161/VLOOKUP(TRUE,$V$2:$AY$206,COUNTA($V$1:AX$1),FALSE))*100))</f>
        <v>50</v>
      </c>
      <c r="AQ161" s="466">
        <f>IF(VLOOKUP(TRUE,$V$2:$AY$206,COUNTA($V$1:AY$1),FALSE)="",AY161,IF(AY161="","",(AY161/VLOOKUP(TRUE,$V$2:$AY$206,COUNTA($V$1:AY$1),FALSE))*100))</f>
        <v>66.666666666666671</v>
      </c>
      <c r="AR161" s="475">
        <f>IF(BS161="","",BS161*VLOOKUP("UQ",IndexCalc[],3,FALSE))</f>
        <v>75</v>
      </c>
      <c r="AS161" s="471">
        <f>IF(BT161="","",BT161*VLOOKUP("Fneg",IndexCalc[],3,FALSE))</f>
        <v>25</v>
      </c>
      <c r="AT161" s="471">
        <f>IF(BU161="","",BU161*VLOOKUP("ABS",IndexCalc[],3,FALSE))</f>
        <v>40</v>
      </c>
      <c r="AU161" s="471">
        <f>IF(BV161="","",BV161*VLOOKUP("Cnrs",IndexCalc[],3,FALSE))</f>
        <v>50</v>
      </c>
      <c r="AV161" s="471">
        <f>IF(BO161="","",BO161*VLOOKUP("HEC",IndexCalc[],3,FALSE))</f>
        <v>34.585863351821899</v>
      </c>
      <c r="AW161" s="471">
        <f>IF(BP161="","",BP161*VLOOKUP("Aeres",IndexCalc[],3,FALSE))</f>
        <v>66.666666666666671</v>
      </c>
      <c r="AX161" s="471">
        <f>IF(BQ161="","",BQ161*VLOOKUP("Abdc",IndexCalc[],3,FALSE))</f>
        <v>50</v>
      </c>
      <c r="AY161" s="480">
        <f>IF(BR161="","",BR161*VLOOKUP("Vhb",IndexCalc[],3,FALSE))</f>
        <v>66.666666666666671</v>
      </c>
      <c r="AZ161" s="466"/>
      <c r="BA161" s="466"/>
      <c r="BB161" s="466"/>
      <c r="BC161" s="466"/>
      <c r="BD161" s="466">
        <v>0.36299999999999999</v>
      </c>
      <c r="BE161" s="484">
        <v>0.84499999999999997</v>
      </c>
      <c r="BF161" s="466"/>
      <c r="BG161" s="466" t="s">
        <v>133</v>
      </c>
      <c r="BH161" s="466" t="s">
        <v>133</v>
      </c>
      <c r="BI161" s="466" t="s">
        <v>133</v>
      </c>
      <c r="BJ161" s="466"/>
      <c r="BK161" s="483">
        <v>2</v>
      </c>
      <c r="BL161" s="466">
        <v>4</v>
      </c>
      <c r="BM161" s="466">
        <v>2</v>
      </c>
      <c r="BN161" s="466">
        <v>3</v>
      </c>
      <c r="BO161" s="537">
        <v>1.383434534072876</v>
      </c>
      <c r="BP161" s="486">
        <v>2</v>
      </c>
      <c r="BQ161" s="487">
        <v>2</v>
      </c>
      <c r="BR161" s="486">
        <v>4</v>
      </c>
      <c r="BS161" s="486">
        <v>3</v>
      </c>
      <c r="BT161" s="486">
        <v>1</v>
      </c>
      <c r="BU161" s="486">
        <v>2</v>
      </c>
      <c r="BV161" s="489">
        <v>2</v>
      </c>
    </row>
    <row r="162" spans="1:74" x14ac:dyDescent="0.25">
      <c r="A162" s="554" t="s">
        <v>1290</v>
      </c>
      <c r="B162" s="529"/>
      <c r="C162" s="497" t="s">
        <v>1013</v>
      </c>
      <c r="D162" s="529" t="s">
        <v>363</v>
      </c>
      <c r="E162" s="466">
        <f t="shared" si="79"/>
        <v>161</v>
      </c>
      <c r="F162" s="467">
        <f t="shared" si="62"/>
        <v>10</v>
      </c>
      <c r="G162" s="480">
        <f t="shared" si="63"/>
        <v>21.733075460128752</v>
      </c>
      <c r="H162" s="469" t="b">
        <f t="shared" si="64"/>
        <v>0</v>
      </c>
      <c r="I162" s="470">
        <f t="shared" si="65"/>
        <v>10000</v>
      </c>
      <c r="J162" s="470">
        <f t="shared" si="66"/>
        <v>10000</v>
      </c>
      <c r="K162" s="470">
        <f t="shared" si="67"/>
        <v>10000</v>
      </c>
      <c r="L162" s="470">
        <f t="shared" si="68"/>
        <v>10000</v>
      </c>
      <c r="M162" s="470">
        <f t="shared" si="69"/>
        <v>10000</v>
      </c>
      <c r="N162" s="470">
        <f t="shared" si="70"/>
        <v>10000</v>
      </c>
      <c r="O162" s="469" t="b">
        <f t="shared" si="71"/>
        <v>0</v>
      </c>
      <c r="P162" s="467">
        <f t="shared" si="72"/>
        <v>2</v>
      </c>
      <c r="Q162" s="467">
        <f t="shared" si="73"/>
        <v>8</v>
      </c>
      <c r="R162" s="472">
        <f t="shared" si="74"/>
        <v>43.514036690886847</v>
      </c>
      <c r="S162" s="475">
        <f t="shared" si="75"/>
        <v>14.716114181757124</v>
      </c>
      <c r="T162" s="480">
        <f t="shared" si="76"/>
        <v>50.713517318169281</v>
      </c>
      <c r="U162" s="471">
        <f t="shared" si="77"/>
        <v>46.490813854535425</v>
      </c>
      <c r="V162" s="471" t="b">
        <f t="shared" si="80"/>
        <v>0</v>
      </c>
      <c r="W162" s="555">
        <f t="shared" si="78"/>
        <v>43.514036690886847</v>
      </c>
      <c r="X162" s="466" t="str">
        <f t="shared" si="81"/>
        <v/>
      </c>
      <c r="Y162" s="466" t="str">
        <f t="shared" si="82"/>
        <v/>
      </c>
      <c r="Z162" s="466" t="str">
        <f t="shared" si="83"/>
        <v/>
      </c>
      <c r="AA162" s="466" t="str">
        <f t="shared" si="84"/>
        <v/>
      </c>
      <c r="AB162" s="556">
        <f t="shared" si="85"/>
        <v>10.227621490344807</v>
      </c>
      <c r="AC162" s="500">
        <f t="shared" si="86"/>
        <v>19.204606873169443</v>
      </c>
      <c r="AD162" s="466" t="str">
        <f t="shared" si="87"/>
        <v/>
      </c>
      <c r="AE162" s="466" t="str">
        <f t="shared" si="88"/>
        <v/>
      </c>
      <c r="AF162" s="466" t="str">
        <f t="shared" si="89"/>
        <v/>
      </c>
      <c r="AG162" s="466" t="str">
        <f t="shared" si="90"/>
        <v/>
      </c>
      <c r="AH162" s="466">
        <f t="shared" si="91"/>
        <v>43.1</v>
      </c>
      <c r="AI162" s="484">
        <f t="shared" si="92"/>
        <v>16.100000000000001</v>
      </c>
      <c r="AJ162" s="466">
        <f>IF(VLOOKUP(TRUE,$V$2:$AY$206,COUNTA($V$1:AR$1),FALSE)="",AR162,IF(AR162="","",(AR162/VLOOKUP(TRUE,$V$2:$AY$206,COUNTA($V$1:AR$1),FALSE))*100))</f>
        <v>57.870668172836304</v>
      </c>
      <c r="AK162" s="466">
        <f>IF(VLOOKUP(TRUE,$V$2:$AY$206,COUNTA($V$1:AS$1),FALSE)="",AS162,IF(AS162="","",(AS162/VLOOKUP(TRUE,$V$2:$AY$206,COUNTA($V$1:AS$1),FALSE))*100))</f>
        <v>25</v>
      </c>
      <c r="AL162" s="466">
        <f>IF(VLOOKUP(TRUE,$V$2:$AY$206,COUNTA($V$1:AT$1),FALSE)="",AT162,IF(AT162="","",(AT162/VLOOKUP(TRUE,$V$2:$AY$206,COUNTA($V$1:AT$1),FALSE))*100))</f>
        <v>40</v>
      </c>
      <c r="AM162" s="466">
        <f>IF(VLOOKUP(TRUE,$V$2:$AY$206,COUNTA($V$1:AU$1),FALSE)="",AU162,IF(AU162="","",(AU162/VLOOKUP(TRUE,$V$2:$AY$206,COUNTA($V$1:AU$1),FALSE))*100))</f>
        <v>50</v>
      </c>
      <c r="AN162" s="466">
        <f>IF(VLOOKUP(TRUE,$V$2:$AY$206,COUNTA($V$1:AV$1),FALSE)="",AV162,IF(AV162="","",(AV162/VLOOKUP(TRUE,$V$2:$AY$206,COUNTA($V$1:AV$1),FALSE))*100))</f>
        <v>31.220245361328125</v>
      </c>
      <c r="AO162" s="466">
        <f>IF(VLOOKUP(TRUE,$V$2:$AY$206,COUNTA($V$1:AW$1),FALSE)="",AW162,IF(AW162="","",(AW162/VLOOKUP(TRUE,$V$2:$AY$206,COUNTA($V$1:AW$1),FALSE))*100))</f>
        <v>66.666666666666671</v>
      </c>
      <c r="AP162" s="466">
        <f>IF(VLOOKUP(TRUE,$V$2:$AY$206,COUNTA($V$1:AX$1),FALSE)="",AX162,IF(AX162="","",(AX162/VLOOKUP(TRUE,$V$2:$AY$206,COUNTA($V$1:AX$1),FALSE))*100))</f>
        <v>75</v>
      </c>
      <c r="AQ162" s="466">
        <f>IF(VLOOKUP(TRUE,$V$2:$AY$206,COUNTA($V$1:AY$1),FALSE)="",AY162,IF(AY162="","",(AY162/VLOOKUP(TRUE,$V$2:$AY$206,COUNTA($V$1:AY$1),FALSE))*100))</f>
        <v>59.950558344523117</v>
      </c>
      <c r="AR162" s="475">
        <f>IF(BS162="","",BS162*VLOOKUP("UQ",IndexCalc[],3,FALSE))</f>
        <v>57.870668172836304</v>
      </c>
      <c r="AS162" s="471">
        <f>IF(BT162="","",BT162*VLOOKUP("Fneg",IndexCalc[],3,FALSE))</f>
        <v>25</v>
      </c>
      <c r="AT162" s="471">
        <f>IF(BU162="","",BU162*VLOOKUP("ABS",IndexCalc[],3,FALSE))</f>
        <v>40</v>
      </c>
      <c r="AU162" s="471">
        <f>IF(BV162="","",BV162*VLOOKUP("Cnrs",IndexCalc[],3,FALSE))</f>
        <v>50</v>
      </c>
      <c r="AV162" s="471">
        <f>IF(BO162="","",BO162*VLOOKUP("HEC",IndexCalc[],3,FALSE))</f>
        <v>31.220245361328125</v>
      </c>
      <c r="AW162" s="471">
        <f>IF(BP162="","",BP162*VLOOKUP("Aeres",IndexCalc[],3,FALSE))</f>
        <v>66.666666666666671</v>
      </c>
      <c r="AX162" s="471">
        <f>IF(BQ162="","",BQ162*VLOOKUP("Abdc",IndexCalc[],3,FALSE))</f>
        <v>75</v>
      </c>
      <c r="AY162" s="480">
        <f>IF(BR162="","",BR162*VLOOKUP("Vhb",IndexCalc[],3,FALSE))</f>
        <v>59.950558344523117</v>
      </c>
      <c r="AZ162" s="466"/>
      <c r="BA162" s="466"/>
      <c r="BB162" s="466"/>
      <c r="BC162" s="466"/>
      <c r="BD162" s="563">
        <v>0.78200393915176392</v>
      </c>
      <c r="BE162" s="564">
        <v>0.70999431610107422</v>
      </c>
      <c r="BF162" s="466"/>
      <c r="BG162" s="466" t="s">
        <v>133</v>
      </c>
      <c r="BH162" s="466" t="s">
        <v>127</v>
      </c>
      <c r="BI162" s="466"/>
      <c r="BJ162" s="466"/>
      <c r="BK162" s="483"/>
      <c r="BL162" s="466"/>
      <c r="BM162" s="466">
        <v>2</v>
      </c>
      <c r="BN162" s="466">
        <v>3</v>
      </c>
      <c r="BO162" s="537">
        <v>1.248809814453125</v>
      </c>
      <c r="BP162" s="486">
        <v>2</v>
      </c>
      <c r="BQ162" s="487">
        <v>3</v>
      </c>
      <c r="BR162" s="488">
        <v>3.5970335006713867</v>
      </c>
      <c r="BS162" s="488">
        <v>2.3148267269134521</v>
      </c>
      <c r="BT162" s="486">
        <v>1</v>
      </c>
      <c r="BU162" s="488">
        <v>2</v>
      </c>
      <c r="BV162" s="489">
        <v>2</v>
      </c>
    </row>
    <row r="163" spans="1:74" x14ac:dyDescent="0.25">
      <c r="A163" s="558" t="s">
        <v>117</v>
      </c>
      <c r="B163" s="529" t="s">
        <v>343</v>
      </c>
      <c r="C163" s="541" t="s">
        <v>230</v>
      </c>
      <c r="D163" s="529" t="s">
        <v>363</v>
      </c>
      <c r="E163" s="466">
        <f t="shared" si="79"/>
        <v>162</v>
      </c>
      <c r="F163" s="467">
        <f t="shared" si="62"/>
        <v>10</v>
      </c>
      <c r="G163" s="468">
        <f t="shared" si="63"/>
        <v>21.651823751528514</v>
      </c>
      <c r="H163" s="469" t="b">
        <f t="shared" si="64"/>
        <v>0</v>
      </c>
      <c r="I163" s="470">
        <f t="shared" si="65"/>
        <v>10000</v>
      </c>
      <c r="J163" s="470">
        <f t="shared" si="66"/>
        <v>10000</v>
      </c>
      <c r="K163" s="470">
        <f t="shared" si="67"/>
        <v>10000</v>
      </c>
      <c r="L163" s="470">
        <f t="shared" si="68"/>
        <v>10000</v>
      </c>
      <c r="M163" s="470">
        <f t="shared" si="69"/>
        <v>10000</v>
      </c>
      <c r="N163" s="470">
        <f t="shared" si="70"/>
        <v>10000</v>
      </c>
      <c r="O163" s="469" t="b">
        <f t="shared" si="71"/>
        <v>0</v>
      </c>
      <c r="P163" s="467">
        <f t="shared" si="72"/>
        <v>2</v>
      </c>
      <c r="Q163" s="467">
        <f t="shared" si="73"/>
        <v>8</v>
      </c>
      <c r="R163" s="472">
        <f t="shared" si="74"/>
        <v>43.437423550669351</v>
      </c>
      <c r="S163" s="475">
        <f t="shared" si="75"/>
        <v>14.349645890712726</v>
      </c>
      <c r="T163" s="480">
        <f t="shared" si="76"/>
        <v>50.709367965658508</v>
      </c>
      <c r="U163" s="471">
        <f t="shared" si="77"/>
        <v>45.317494372526809</v>
      </c>
      <c r="V163" s="473" t="b">
        <f t="shared" si="80"/>
        <v>0</v>
      </c>
      <c r="W163" s="559">
        <f t="shared" si="78"/>
        <v>43.437423550669351</v>
      </c>
      <c r="X163" s="471">
        <f t="shared" si="81"/>
        <v>4</v>
      </c>
      <c r="Y163" s="471">
        <f t="shared" si="82"/>
        <v>4.2857142857142856</v>
      </c>
      <c r="Z163" s="471">
        <f t="shared" si="83"/>
        <v>36.363636363636367</v>
      </c>
      <c r="AA163" s="471">
        <f t="shared" si="84"/>
        <v>14.578725115624373</v>
      </c>
      <c r="AB163" s="560">
        <f t="shared" si="85"/>
        <v>5.5453832069055711</v>
      </c>
      <c r="AC163" s="494">
        <f t="shared" si="86"/>
        <v>23.153908574519878</v>
      </c>
      <c r="AD163" s="473">
        <f t="shared" si="87"/>
        <v>7.1999999999999993</v>
      </c>
      <c r="AE163" s="473">
        <f t="shared" si="88"/>
        <v>4.1000000000000005</v>
      </c>
      <c r="AF163" s="473">
        <f t="shared" si="89"/>
        <v>15.7</v>
      </c>
      <c r="AG163" s="473">
        <f t="shared" si="90"/>
        <v>9.4</v>
      </c>
      <c r="AH163" s="473">
        <f t="shared" si="91"/>
        <v>17.599999999999998</v>
      </c>
      <c r="AI163" s="468">
        <f t="shared" si="92"/>
        <v>29.9</v>
      </c>
      <c r="AJ163" s="473">
        <f>IF(VLOOKUP(TRUE,$V$2:$AY$206,COUNTA($V$1:AR$1),FALSE)="",AR163,IF(AR163="","",(AR163/VLOOKUP(TRUE,$V$2:$AY$206,COUNTA($V$1:AR$1),FALSE))*100))</f>
        <v>52.758216857910156</v>
      </c>
      <c r="AK163" s="473">
        <f>IF(VLOOKUP(TRUE,$V$2:$AY$206,COUNTA($V$1:AS$1),FALSE)="",AS163,IF(AS163="","",(AS163/VLOOKUP(TRUE,$V$2:$AY$206,COUNTA($V$1:AS$1),FALSE))*100))</f>
        <v>25</v>
      </c>
      <c r="AL163" s="473">
        <f>IF(VLOOKUP(TRUE,$V$2:$AY$206,COUNTA($V$1:AT$1),FALSE)="",AT163,IF(AT163="","",(AT163/VLOOKUP(TRUE,$V$2:$AY$206,COUNTA($V$1:AT$1),FALSE))*100))</f>
        <v>40</v>
      </c>
      <c r="AM163" s="473">
        <f>IF(VLOOKUP(TRUE,$V$2:$AY$206,COUNTA($V$1:AU$1),FALSE)="",AU163,IF(AU163="","",(AU163/VLOOKUP(TRUE,$V$2:$AY$206,COUNTA($V$1:AU$1),FALSE))*100))</f>
        <v>61.226773262023926</v>
      </c>
      <c r="AN163" s="473">
        <f>IF(VLOOKUP(TRUE,$V$2:$AY$206,COUNTA($V$1:AV$1),FALSE)="",AV163,IF(AV163="","",(AV163/VLOOKUP(TRUE,$V$2:$AY$206,COUNTA($V$1:AV$1),FALSE))*100))</f>
        <v>36.791768670082092</v>
      </c>
      <c r="AO163" s="473">
        <f>IF(VLOOKUP(TRUE,$V$2:$AY$206,COUNTA($V$1:AW$1),FALSE)="",AW163,IF(AW163="","",(AW163/VLOOKUP(TRUE,$V$2:$AY$206,COUNTA($V$1:AW$1),FALSE))*100))</f>
        <v>77.8206745783488</v>
      </c>
      <c r="AP163" s="473">
        <f>IF(VLOOKUP(TRUE,$V$2:$AY$206,COUNTA($V$1:AX$1),FALSE)="",AX163,IF(AX163="","",(AX163/VLOOKUP(TRUE,$V$2:$AY$206,COUNTA($V$1:AX$1),FALSE))*100))</f>
        <v>50</v>
      </c>
      <c r="AQ163" s="473">
        <f>IF(VLOOKUP(TRUE,$V$2:$AY$206,COUNTA($V$1:AY$1),FALSE)="",AY163,IF(AY163="","",(AY163/VLOOKUP(TRUE,$V$2:$AY$206,COUNTA($V$1:AY$1),FALSE))*100))</f>
        <v>62.07751035690309</v>
      </c>
      <c r="AR163" s="475">
        <f>IF(BS163="","",BS163*VLOOKUP("UQ",IndexCalc[],3,FALSE))</f>
        <v>52.758216857910156</v>
      </c>
      <c r="AS163" s="471">
        <f>IF(BT163="","",BT163*VLOOKUP("Fneg",IndexCalc[],3,FALSE))</f>
        <v>25</v>
      </c>
      <c r="AT163" s="471">
        <f>IF(BU163="","",BU163*VLOOKUP("ABS",IndexCalc[],3,FALSE))</f>
        <v>40</v>
      </c>
      <c r="AU163" s="471">
        <f>IF(BV163="","",BV163*VLOOKUP("Cnrs",IndexCalc[],3,FALSE))</f>
        <v>61.226773262023926</v>
      </c>
      <c r="AV163" s="471">
        <f>IF(BO163="","",BO163*VLOOKUP("HEC",IndexCalc[],3,FALSE))</f>
        <v>36.791768670082092</v>
      </c>
      <c r="AW163" s="471">
        <f>IF(BP163="","",BP163*VLOOKUP("Aeres",IndexCalc[],3,FALSE))</f>
        <v>77.8206745783488</v>
      </c>
      <c r="AX163" s="471">
        <f>IF(BQ163="","",BQ163*VLOOKUP("Abdc",IndexCalc[],3,FALSE))</f>
        <v>50</v>
      </c>
      <c r="AY163" s="480">
        <f>IF(BR163="","",BR163*VLOOKUP("Vhb",IndexCalc[],3,FALSE))</f>
        <v>62.077510356903083</v>
      </c>
      <c r="AZ163" s="481">
        <v>1E-3</v>
      </c>
      <c r="BA163" s="473">
        <v>0.3</v>
      </c>
      <c r="BB163" s="466">
        <v>20</v>
      </c>
      <c r="BC163" s="481">
        <v>0.72499999999999998</v>
      </c>
      <c r="BD163" s="481">
        <v>0.42399999999999999</v>
      </c>
      <c r="BE163" s="482">
        <v>0.85599999999999998</v>
      </c>
      <c r="BF163" s="466"/>
      <c r="BG163" s="466"/>
      <c r="BH163" s="466" t="s">
        <v>133</v>
      </c>
      <c r="BI163" s="466"/>
      <c r="BJ163" s="466"/>
      <c r="BK163" s="483"/>
      <c r="BL163" s="466"/>
      <c r="BM163" s="466">
        <v>2</v>
      </c>
      <c r="BN163" s="466"/>
      <c r="BO163" s="537">
        <v>1.4716707468032837</v>
      </c>
      <c r="BP163" s="488">
        <v>2.3346202373504639</v>
      </c>
      <c r="BQ163" s="487">
        <v>2</v>
      </c>
      <c r="BR163" s="488">
        <v>3.7246506214141846</v>
      </c>
      <c r="BS163" s="488">
        <v>2.1103286743164063</v>
      </c>
      <c r="BT163" s="486">
        <v>1</v>
      </c>
      <c r="BU163" s="488">
        <v>2</v>
      </c>
      <c r="BV163" s="540">
        <v>2.449070930480957</v>
      </c>
    </row>
    <row r="164" spans="1:74" x14ac:dyDescent="0.25">
      <c r="A164" s="554" t="s">
        <v>1320</v>
      </c>
      <c r="B164" s="529"/>
      <c r="C164" s="497" t="s">
        <v>1137</v>
      </c>
      <c r="D164" s="529" t="s">
        <v>363</v>
      </c>
      <c r="E164" s="466">
        <f t="shared" si="79"/>
        <v>163</v>
      </c>
      <c r="F164" s="467">
        <f t="shared" si="62"/>
        <v>10</v>
      </c>
      <c r="G164" s="480">
        <f t="shared" si="63"/>
        <v>18.951937974568114</v>
      </c>
      <c r="H164" s="469" t="b">
        <f t="shared" si="64"/>
        <v>0</v>
      </c>
      <c r="I164" s="470">
        <f t="shared" si="65"/>
        <v>10000</v>
      </c>
      <c r="J164" s="470">
        <f t="shared" si="66"/>
        <v>10000</v>
      </c>
      <c r="K164" s="470">
        <f t="shared" si="67"/>
        <v>10000</v>
      </c>
      <c r="L164" s="470">
        <f t="shared" si="68"/>
        <v>10000</v>
      </c>
      <c r="M164" s="470">
        <f t="shared" si="69"/>
        <v>10000</v>
      </c>
      <c r="N164" s="470">
        <f t="shared" si="70"/>
        <v>10000</v>
      </c>
      <c r="O164" s="469" t="b">
        <f t="shared" si="71"/>
        <v>0</v>
      </c>
      <c r="P164" s="467">
        <f t="shared" si="72"/>
        <v>2</v>
      </c>
      <c r="Q164" s="467">
        <f t="shared" si="73"/>
        <v>8</v>
      </c>
      <c r="R164" s="472">
        <f t="shared" si="74"/>
        <v>42.825842315305451</v>
      </c>
      <c r="S164" s="475">
        <f t="shared" si="75"/>
        <v>17.403960100557317</v>
      </c>
      <c r="T164" s="480">
        <f t="shared" si="76"/>
        <v>49.181312868992492</v>
      </c>
      <c r="U164" s="471">
        <f t="shared" si="77"/>
        <v>46.835050295193994</v>
      </c>
      <c r="V164" s="471" t="b">
        <f t="shared" si="80"/>
        <v>0</v>
      </c>
      <c r="W164" s="555">
        <f t="shared" si="78"/>
        <v>42.825842315305451</v>
      </c>
      <c r="X164" s="466" t="str">
        <f t="shared" si="81"/>
        <v/>
      </c>
      <c r="Y164" s="466" t="str">
        <f t="shared" si="82"/>
        <v/>
      </c>
      <c r="Z164" s="466" t="str">
        <f t="shared" si="83"/>
        <v/>
      </c>
      <c r="AA164" s="466" t="str">
        <f t="shared" si="84"/>
        <v/>
      </c>
      <c r="AB164" s="556">
        <f t="shared" si="85"/>
        <v>8.0565001307873398</v>
      </c>
      <c r="AC164" s="500">
        <f t="shared" si="86"/>
        <v>26.751420070327292</v>
      </c>
      <c r="AD164" s="466" t="str">
        <f t="shared" si="87"/>
        <v/>
      </c>
      <c r="AE164" s="466" t="str">
        <f t="shared" si="88"/>
        <v/>
      </c>
      <c r="AF164" s="466" t="str">
        <f t="shared" si="89"/>
        <v/>
      </c>
      <c r="AG164" s="466" t="str">
        <f t="shared" si="90"/>
        <v/>
      </c>
      <c r="AH164" s="466">
        <f t="shared" si="91"/>
        <v>34.799999999999997</v>
      </c>
      <c r="AI164" s="484">
        <f t="shared" si="92"/>
        <v>40.1</v>
      </c>
      <c r="AJ164" s="466">
        <f>IF(VLOOKUP(TRUE,$V$2:$AY$206,COUNTA($V$1:AR$1),FALSE)="",AR164,IF(AR164="","",(AR164/VLOOKUP(TRUE,$V$2:$AY$206,COUNTA($V$1:AR$1),FALSE))*100))</f>
        <v>56.363463401794434</v>
      </c>
      <c r="AK164" s="466">
        <f>IF(VLOOKUP(TRUE,$V$2:$AY$206,COUNTA($V$1:AS$1),FALSE)="",AS164,IF(AS164="","",(AS164/VLOOKUP(TRUE,$V$2:$AY$206,COUNTA($V$1:AS$1),FALSE))*100))</f>
        <v>25.000473856925964</v>
      </c>
      <c r="AL164" s="466">
        <f>IF(VLOOKUP(TRUE,$V$2:$AY$206,COUNTA($V$1:AT$1),FALSE)="",AT164,IF(AT164="","",(AT164/VLOOKUP(TRUE,$V$2:$AY$206,COUNTA($V$1:AT$1),FALSE))*100))</f>
        <v>40</v>
      </c>
      <c r="AM164" s="466">
        <f>IF(VLOOKUP(TRUE,$V$2:$AY$206,COUNTA($V$1:AU$1),FALSE)="",AU164,IF(AU164="","",(AU164/VLOOKUP(TRUE,$V$2:$AY$206,COUNTA($V$1:AU$1),FALSE))*100))</f>
        <v>50</v>
      </c>
      <c r="AN164" s="466">
        <f>IF(VLOOKUP(TRUE,$V$2:$AY$206,COUNTA($V$1:AV$1),FALSE)="",AV164,IF(AV164="","",(AV164/VLOOKUP(TRUE,$V$2:$AY$206,COUNTA($V$1:AV$1),FALSE))*100))</f>
        <v>38.753232359886169</v>
      </c>
      <c r="AO164" s="466">
        <f>IF(VLOOKUP(TRUE,$V$2:$AY$206,COUNTA($V$1:AW$1),FALSE)="",AW164,IF(AW164="","",(AW164/VLOOKUP(TRUE,$V$2:$AY$206,COUNTA($V$1:AW$1),FALSE))*100))</f>
        <v>66.666666666666671</v>
      </c>
      <c r="AP164" s="466">
        <f>IF(VLOOKUP(TRUE,$V$2:$AY$206,COUNTA($V$1:AX$1),FALSE)="",AX164,IF(AX164="","",(AX164/VLOOKUP(TRUE,$V$2:$AY$206,COUNTA($V$1:AX$1),FALSE))*100))</f>
        <v>50</v>
      </c>
      <c r="AQ164" s="466">
        <f>IF(VLOOKUP(TRUE,$V$2:$AY$206,COUNTA($V$1:AY$1),FALSE)="",AY164,IF(AY164="","",(AY164/VLOOKUP(TRUE,$V$2:$AY$206,COUNTA($V$1:AY$1),FALSE))*100))</f>
        <v>66.666666666666671</v>
      </c>
      <c r="AR164" s="475">
        <f>IF(BS164="","",BS164*VLOOKUP("UQ",IndexCalc[],3,FALSE))</f>
        <v>56.363463401794434</v>
      </c>
      <c r="AS164" s="471">
        <f>IF(BT164="","",BT164*VLOOKUP("Fneg",IndexCalc[],3,FALSE))</f>
        <v>25.000473856925964</v>
      </c>
      <c r="AT164" s="471">
        <f>IF(BU164="","",BU164*VLOOKUP("ABS",IndexCalc[],3,FALSE))</f>
        <v>40</v>
      </c>
      <c r="AU164" s="471">
        <f>IF(BV164="","",BV164*VLOOKUP("Cnrs",IndexCalc[],3,FALSE))</f>
        <v>50</v>
      </c>
      <c r="AV164" s="471">
        <f>IF(BO164="","",BO164*VLOOKUP("HEC",IndexCalc[],3,FALSE))</f>
        <v>38.753232359886169</v>
      </c>
      <c r="AW164" s="471">
        <f>IF(BP164="","",BP164*VLOOKUP("Aeres",IndexCalc[],3,FALSE))</f>
        <v>66.666666666666671</v>
      </c>
      <c r="AX164" s="471">
        <f>IF(BQ164="","",BQ164*VLOOKUP("Abdc",IndexCalc[],3,FALSE))</f>
        <v>50</v>
      </c>
      <c r="AY164" s="480">
        <f>IF(BR164="","",BR164*VLOOKUP("Vhb",IndexCalc[],3,FALSE))</f>
        <v>66.666666666666671</v>
      </c>
      <c r="AZ164" s="466"/>
      <c r="BA164" s="466"/>
      <c r="BB164" s="466"/>
      <c r="BC164" s="466"/>
      <c r="BD164" s="466">
        <v>0.61599999999999999</v>
      </c>
      <c r="BE164" s="484">
        <v>0.98899999999999999</v>
      </c>
      <c r="BF164" s="466"/>
      <c r="BG164" s="466" t="s">
        <v>133</v>
      </c>
      <c r="BH164" s="466" t="s">
        <v>133</v>
      </c>
      <c r="BI164" s="466" t="s">
        <v>133</v>
      </c>
      <c r="BJ164" s="466"/>
      <c r="BK164" s="483"/>
      <c r="BL164" s="466"/>
      <c r="BM164" s="466">
        <v>2</v>
      </c>
      <c r="BN164" s="466">
        <v>3</v>
      </c>
      <c r="BO164" s="537">
        <v>1.5501292943954468</v>
      </c>
      <c r="BP164" s="486">
        <v>2</v>
      </c>
      <c r="BQ164" s="487">
        <v>2</v>
      </c>
      <c r="BR164" s="486">
        <v>4</v>
      </c>
      <c r="BS164" s="488">
        <v>2.2545385360717773</v>
      </c>
      <c r="BT164" s="486">
        <v>1.0000189542770386</v>
      </c>
      <c r="BU164" s="488">
        <v>2</v>
      </c>
      <c r="BV164" s="489">
        <v>2</v>
      </c>
    </row>
    <row r="165" spans="1:74" x14ac:dyDescent="0.25">
      <c r="A165" s="554" t="s">
        <v>539</v>
      </c>
      <c r="B165" s="529" t="s">
        <v>810</v>
      </c>
      <c r="C165" s="497" t="s">
        <v>1267</v>
      </c>
      <c r="D165" s="529" t="s">
        <v>363</v>
      </c>
      <c r="E165" s="466">
        <f t="shared" si="79"/>
        <v>164</v>
      </c>
      <c r="F165" s="467">
        <f t="shared" si="62"/>
        <v>10</v>
      </c>
      <c r="G165" s="480">
        <f t="shared" si="63"/>
        <v>20.374710368570227</v>
      </c>
      <c r="H165" s="469" t="b">
        <f t="shared" si="64"/>
        <v>0</v>
      </c>
      <c r="I165" s="470">
        <f t="shared" si="65"/>
        <v>10000</v>
      </c>
      <c r="J165" s="470">
        <f t="shared" si="66"/>
        <v>10000</v>
      </c>
      <c r="K165" s="470">
        <f t="shared" si="67"/>
        <v>10000</v>
      </c>
      <c r="L165" s="470">
        <f t="shared" si="68"/>
        <v>10000</v>
      </c>
      <c r="M165" s="470">
        <f t="shared" si="69"/>
        <v>10000</v>
      </c>
      <c r="N165" s="470">
        <f t="shared" si="70"/>
        <v>10000</v>
      </c>
      <c r="O165" s="469" t="b">
        <f t="shared" si="71"/>
        <v>0</v>
      </c>
      <c r="P165" s="467">
        <f t="shared" si="72"/>
        <v>2</v>
      </c>
      <c r="Q165" s="467">
        <f t="shared" si="73"/>
        <v>8</v>
      </c>
      <c r="R165" s="472">
        <f t="shared" si="74"/>
        <v>42.052519336675758</v>
      </c>
      <c r="S165" s="475">
        <f t="shared" si="75"/>
        <v>11.095894253925264</v>
      </c>
      <c r="T165" s="480">
        <f t="shared" si="76"/>
        <v>49.791675607363388</v>
      </c>
      <c r="U165" s="471">
        <f t="shared" si="77"/>
        <v>42.86334048589071</v>
      </c>
      <c r="V165" s="471" t="b">
        <f t="shared" si="80"/>
        <v>0</v>
      </c>
      <c r="W165" s="555">
        <f t="shared" si="78"/>
        <v>42.052519336675758</v>
      </c>
      <c r="X165" s="466" t="str">
        <f t="shared" si="81"/>
        <v/>
      </c>
      <c r="Y165" s="466" t="str">
        <f t="shared" si="82"/>
        <v/>
      </c>
      <c r="Z165" s="466" t="str">
        <f t="shared" si="83"/>
        <v/>
      </c>
      <c r="AA165" s="466" t="str">
        <f t="shared" si="84"/>
        <v/>
      </c>
      <c r="AB165" s="556">
        <f t="shared" si="85"/>
        <v>5.6107768767983259</v>
      </c>
      <c r="AC165" s="500">
        <f t="shared" si="86"/>
        <v>16.581011631052203</v>
      </c>
      <c r="AD165" s="466" t="str">
        <f t="shared" si="87"/>
        <v/>
      </c>
      <c r="AE165" s="466" t="str">
        <f t="shared" si="88"/>
        <v/>
      </c>
      <c r="AF165" s="466" t="str">
        <f t="shared" si="89"/>
        <v/>
      </c>
      <c r="AG165" s="466" t="str">
        <f t="shared" si="90"/>
        <v/>
      </c>
      <c r="AH165" s="466">
        <f t="shared" si="91"/>
        <v>18.600000000000001</v>
      </c>
      <c r="AI165" s="484">
        <f t="shared" si="92"/>
        <v>11.700000000000001</v>
      </c>
      <c r="AJ165" s="466">
        <f>IF(VLOOKUP(TRUE,$V$2:$AY$206,COUNTA($V$1:AR$1),FALSE)="",AR165,IF(AR165="","",(AR165/VLOOKUP(TRUE,$V$2:$AY$206,COUNTA($V$1:AR$1),FALSE))*100))</f>
        <v>50</v>
      </c>
      <c r="AK165" s="466">
        <f>IF(VLOOKUP(TRUE,$V$2:$AY$206,COUNTA($V$1:AS$1),FALSE)="",AS165,IF(AS165="","",(AS165/VLOOKUP(TRUE,$V$2:$AY$206,COUNTA($V$1:AS$1),FALSE))*100))</f>
        <v>25.00007152557373</v>
      </c>
      <c r="AL165" s="466">
        <f>IF(VLOOKUP(TRUE,$V$2:$AY$206,COUNTA($V$1:AT$1),FALSE)="",AT165,IF(AT165="","",(AT165/VLOOKUP(TRUE,$V$2:$AY$206,COUNTA($V$1:AT$1),FALSE))*100))</f>
        <v>40</v>
      </c>
      <c r="AM165" s="466">
        <f>IF(VLOOKUP(TRUE,$V$2:$AY$206,COUNTA($V$1:AU$1),FALSE)="",AU165,IF(AU165="","",(AU165/VLOOKUP(TRUE,$V$2:$AY$206,COUNTA($V$1:AU$1),FALSE))*100))</f>
        <v>50</v>
      </c>
      <c r="AN165" s="466">
        <f>IF(VLOOKUP(TRUE,$V$2:$AY$206,COUNTA($V$1:AV$1),FALSE)="",AV165,IF(AV165="","",(AV165/VLOOKUP(TRUE,$V$2:$AY$206,COUNTA($V$1:AV$1),FALSE))*100))</f>
        <v>50</v>
      </c>
      <c r="AO165" s="466">
        <f>IF(VLOOKUP(TRUE,$V$2:$AY$206,COUNTA($V$1:AW$1),FALSE)="",AW165,IF(AW165="","",(AW165/VLOOKUP(TRUE,$V$2:$AY$206,COUNTA($V$1:AW$1),FALSE))*100))</f>
        <v>66.666666666666671</v>
      </c>
      <c r="AP165" s="466">
        <f>IF(VLOOKUP(TRUE,$V$2:$AY$206,COUNTA($V$1:AX$1),FALSE)="",AX165,IF(AX165="","",(AX165/VLOOKUP(TRUE,$V$2:$AY$206,COUNTA($V$1:AX$1),FALSE))*100))</f>
        <v>50</v>
      </c>
      <c r="AQ165" s="466">
        <f>IF(VLOOKUP(TRUE,$V$2:$AY$206,COUNTA($V$1:AY$1),FALSE)="",AY165,IF(AY165="","",(AY165/VLOOKUP(TRUE,$V$2:$AY$206,COUNTA($V$1:AY$1),FALSE))*100))</f>
        <v>66.666666666666671</v>
      </c>
      <c r="AR165" s="475">
        <f>IF(BS165="","",BS165*VLOOKUP("UQ",IndexCalc[],3,FALSE))</f>
        <v>50</v>
      </c>
      <c r="AS165" s="471">
        <f>IF(BT165="","",BT165*VLOOKUP("Fneg",IndexCalc[],3,FALSE))</f>
        <v>25.00007152557373</v>
      </c>
      <c r="AT165" s="471">
        <f>IF(BU165="","",BU165*VLOOKUP("ABS",IndexCalc[],3,FALSE))</f>
        <v>40</v>
      </c>
      <c r="AU165" s="471">
        <f>IF(BV165="","",BV165*VLOOKUP("Cnrs",IndexCalc[],3,FALSE))</f>
        <v>50</v>
      </c>
      <c r="AV165" s="471">
        <f>IF(BO165="","",BO165*VLOOKUP("HEC",IndexCalc[],3,FALSE))</f>
        <v>50</v>
      </c>
      <c r="AW165" s="471">
        <f>IF(BP165="","",BP165*VLOOKUP("Aeres",IndexCalc[],3,FALSE))</f>
        <v>66.666666666666671</v>
      </c>
      <c r="AX165" s="471">
        <f>IF(BQ165="","",BQ165*VLOOKUP("Abdc",IndexCalc[],3,FALSE))</f>
        <v>50</v>
      </c>
      <c r="AY165" s="480">
        <f>IF(BR165="","",BR165*VLOOKUP("Vhb",IndexCalc[],3,FALSE))</f>
        <v>66.666666666666671</v>
      </c>
      <c r="AZ165" s="466"/>
      <c r="BA165" s="466"/>
      <c r="BB165" s="466"/>
      <c r="BC165" s="466"/>
      <c r="BD165" s="466">
        <v>0.42899999999999999</v>
      </c>
      <c r="BE165" s="484">
        <v>0.61299999999999999</v>
      </c>
      <c r="BF165" s="466" t="s">
        <v>133</v>
      </c>
      <c r="BG165" s="466"/>
      <c r="BH165" s="466" t="s">
        <v>133</v>
      </c>
      <c r="BI165" s="466" t="s">
        <v>133</v>
      </c>
      <c r="BJ165" s="466"/>
      <c r="BK165" s="483">
        <v>3</v>
      </c>
      <c r="BL165" s="466"/>
      <c r="BM165" s="466">
        <v>2</v>
      </c>
      <c r="BN165" s="466">
        <v>3</v>
      </c>
      <c r="BO165" s="485">
        <v>2</v>
      </c>
      <c r="BP165" s="488">
        <v>2</v>
      </c>
      <c r="BQ165" s="487">
        <v>2</v>
      </c>
      <c r="BR165" s="486">
        <v>4</v>
      </c>
      <c r="BS165" s="486">
        <v>2</v>
      </c>
      <c r="BT165" s="486">
        <v>1.0000028610229492</v>
      </c>
      <c r="BU165" s="488">
        <v>2</v>
      </c>
      <c r="BV165" s="489">
        <v>2</v>
      </c>
    </row>
    <row r="166" spans="1:74" x14ac:dyDescent="0.25">
      <c r="A166" s="554" t="s">
        <v>1352</v>
      </c>
      <c r="B166" s="529"/>
      <c r="C166" s="497" t="s">
        <v>1247</v>
      </c>
      <c r="D166" s="529" t="s">
        <v>363</v>
      </c>
      <c r="E166" s="466">
        <f t="shared" si="79"/>
        <v>165</v>
      </c>
      <c r="F166" s="467">
        <f t="shared" si="62"/>
        <v>10</v>
      </c>
      <c r="G166" s="480">
        <f t="shared" si="63"/>
        <v>18.816544037104464</v>
      </c>
      <c r="H166" s="469" t="b">
        <f t="shared" si="64"/>
        <v>0</v>
      </c>
      <c r="I166" s="470">
        <f t="shared" si="65"/>
        <v>10000</v>
      </c>
      <c r="J166" s="470">
        <f t="shared" si="66"/>
        <v>10000</v>
      </c>
      <c r="K166" s="470">
        <f t="shared" si="67"/>
        <v>10000</v>
      </c>
      <c r="L166" s="470">
        <f t="shared" si="68"/>
        <v>10000</v>
      </c>
      <c r="M166" s="470">
        <f t="shared" si="69"/>
        <v>10000</v>
      </c>
      <c r="N166" s="470">
        <f t="shared" si="70"/>
        <v>10000</v>
      </c>
      <c r="O166" s="469" t="b">
        <f t="shared" si="71"/>
        <v>0</v>
      </c>
      <c r="P166" s="467">
        <f t="shared" si="72"/>
        <v>2</v>
      </c>
      <c r="Q166" s="467">
        <f t="shared" si="73"/>
        <v>8</v>
      </c>
      <c r="R166" s="472">
        <f t="shared" si="74"/>
        <v>41.494353539538054</v>
      </c>
      <c r="S166" s="475">
        <f t="shared" si="75"/>
        <v>15.534750058212218</v>
      </c>
      <c r="T166" s="480">
        <f t="shared" si="76"/>
        <v>47.984254409869514</v>
      </c>
      <c r="U166" s="471">
        <f t="shared" si="77"/>
        <v>44.307403527895609</v>
      </c>
      <c r="V166" s="471" t="b">
        <f t="shared" si="80"/>
        <v>0</v>
      </c>
      <c r="W166" s="555">
        <f t="shared" si="78"/>
        <v>41.494353539538054</v>
      </c>
      <c r="X166" s="466" t="str">
        <f t="shared" si="81"/>
        <v/>
      </c>
      <c r="Y166" s="466" t="str">
        <f t="shared" si="82"/>
        <v/>
      </c>
      <c r="Z166" s="466" t="str">
        <f t="shared" si="83"/>
        <v/>
      </c>
      <c r="AA166" s="466" t="str">
        <f t="shared" si="84"/>
        <v/>
      </c>
      <c r="AB166" s="556">
        <f t="shared" si="85"/>
        <v>6.2385561077687672</v>
      </c>
      <c r="AC166" s="500">
        <f t="shared" si="86"/>
        <v>24.830944008655667</v>
      </c>
      <c r="AD166" s="466" t="str">
        <f t="shared" si="87"/>
        <v/>
      </c>
      <c r="AE166" s="466" t="str">
        <f t="shared" si="88"/>
        <v/>
      </c>
      <c r="AF166" s="466" t="str">
        <f t="shared" si="89"/>
        <v/>
      </c>
      <c r="AG166" s="466" t="str">
        <f t="shared" si="90"/>
        <v/>
      </c>
      <c r="AH166" s="466">
        <f t="shared" si="91"/>
        <v>23.5</v>
      </c>
      <c r="AI166" s="484">
        <f t="shared" si="92"/>
        <v>35.699999999999996</v>
      </c>
      <c r="AJ166" s="466">
        <f>IF(VLOOKUP(TRUE,$V$2:$AY$206,COUNTA($V$1:AR$1),FALSE)="",AR166,IF(AR166="","",(AR166/VLOOKUP(TRUE,$V$2:$AY$206,COUNTA($V$1:AR$1),FALSE))*100))</f>
        <v>53.990638256072998</v>
      </c>
      <c r="AK166" s="466">
        <f>IF(VLOOKUP(TRUE,$V$2:$AY$206,COUNTA($V$1:AS$1),FALSE)="",AS166,IF(AS166="","",(AS166/VLOOKUP(TRUE,$V$2:$AY$206,COUNTA($V$1:AS$1),FALSE))*100))</f>
        <v>25.000005960464478</v>
      </c>
      <c r="AL166" s="466">
        <f>IF(VLOOKUP(TRUE,$V$2:$AY$206,COUNTA($V$1:AT$1),FALSE)="",AT166,IF(AT166="","",(AT166/VLOOKUP(TRUE,$V$2:$AY$206,COUNTA($V$1:AT$1),FALSE))*100))</f>
        <v>40</v>
      </c>
      <c r="AM166" s="466">
        <f>IF(VLOOKUP(TRUE,$V$2:$AY$206,COUNTA($V$1:AU$1),FALSE)="",AU166,IF(AU166="","",(AU166/VLOOKUP(TRUE,$V$2:$AY$206,COUNTA($V$1:AU$1),FALSE))*100))</f>
        <v>50</v>
      </c>
      <c r="AN166" s="466">
        <f>IF(VLOOKUP(TRUE,$V$2:$AY$206,COUNTA($V$1:AV$1),FALSE)="",AV166,IF(AV166="","",(AV166/VLOOKUP(TRUE,$V$2:$AY$206,COUNTA($V$1:AV$1),FALSE))*100))</f>
        <v>36.04729175567627</v>
      </c>
      <c r="AO166" s="466">
        <f>IF(VLOOKUP(TRUE,$V$2:$AY$206,COUNTA($V$1:AW$1),FALSE)="",AW166,IF(AW166="","",(AW166/VLOOKUP(TRUE,$V$2:$AY$206,COUNTA($V$1:AW$1),FALSE))*100))</f>
        <v>66.666666666666671</v>
      </c>
      <c r="AP166" s="466">
        <f>IF(VLOOKUP(TRUE,$V$2:$AY$206,COUNTA($V$1:AX$1),FALSE)="",AX166,IF(AX166="","",(AX166/VLOOKUP(TRUE,$V$2:$AY$206,COUNTA($V$1:AX$1),FALSE))*100))</f>
        <v>50</v>
      </c>
      <c r="AQ166" s="466">
        <f>IF(VLOOKUP(TRUE,$V$2:$AY$206,COUNTA($V$1:AY$1),FALSE)="",AY166,IF(AY166="","",(AY166/VLOOKUP(TRUE,$V$2:$AY$206,COUNTA($V$1:AY$1),FALSE))*100))</f>
        <v>62.169432640075698</v>
      </c>
      <c r="AR166" s="475">
        <f>IF(BS166="","",BS166*VLOOKUP("UQ",IndexCalc[],3,FALSE))</f>
        <v>53.990638256072998</v>
      </c>
      <c r="AS166" s="471">
        <f>IF(BT166="","",BT166*VLOOKUP("Fneg",IndexCalc[],3,FALSE))</f>
        <v>25.000005960464478</v>
      </c>
      <c r="AT166" s="471">
        <f>IF(BU166="","",BU166*VLOOKUP("ABS",IndexCalc[],3,FALSE))</f>
        <v>40</v>
      </c>
      <c r="AU166" s="471">
        <f>IF(BV166="","",BV166*VLOOKUP("Cnrs",IndexCalc[],3,FALSE))</f>
        <v>50</v>
      </c>
      <c r="AV166" s="471">
        <f>IF(BO166="","",BO166*VLOOKUP("HEC",IndexCalc[],3,FALSE))</f>
        <v>36.04729175567627</v>
      </c>
      <c r="AW166" s="471">
        <f>IF(BP166="","",BP166*VLOOKUP("Aeres",IndexCalc[],3,FALSE))</f>
        <v>66.666666666666671</v>
      </c>
      <c r="AX166" s="471">
        <f>IF(BQ166="","",BQ166*VLOOKUP("Abdc",IndexCalc[],3,FALSE))</f>
        <v>50</v>
      </c>
      <c r="AY166" s="480">
        <f>IF(BR166="","",BR166*VLOOKUP("Vhb",IndexCalc[],3,FALSE))</f>
        <v>62.169432640075691</v>
      </c>
      <c r="AZ166" s="466"/>
      <c r="BA166" s="466"/>
      <c r="BB166" s="466"/>
      <c r="BC166" s="466"/>
      <c r="BD166" s="466">
        <v>0.47699999999999998</v>
      </c>
      <c r="BE166" s="484">
        <v>0.91800000000000004</v>
      </c>
      <c r="BF166" s="466"/>
      <c r="BG166" s="466" t="s">
        <v>133</v>
      </c>
      <c r="BH166" s="466" t="s">
        <v>133</v>
      </c>
      <c r="BI166" s="466"/>
      <c r="BJ166" s="466"/>
      <c r="BK166" s="483"/>
      <c r="BL166" s="466"/>
      <c r="BM166" s="466">
        <v>2</v>
      </c>
      <c r="BN166" s="466">
        <v>3</v>
      </c>
      <c r="BO166" s="537">
        <v>1.4418916702270508</v>
      </c>
      <c r="BP166" s="486">
        <v>2</v>
      </c>
      <c r="BQ166" s="487">
        <v>2</v>
      </c>
      <c r="BR166" s="488">
        <v>3.730165958404541</v>
      </c>
      <c r="BS166" s="488">
        <v>2.1596255302429199</v>
      </c>
      <c r="BT166" s="486">
        <v>1.0000002384185791</v>
      </c>
      <c r="BU166" s="488">
        <v>2</v>
      </c>
      <c r="BV166" s="489">
        <v>2</v>
      </c>
    </row>
    <row r="167" spans="1:74" x14ac:dyDescent="0.25">
      <c r="A167" s="554" t="s">
        <v>1300</v>
      </c>
      <c r="B167" s="529"/>
      <c r="C167" s="497" t="s">
        <v>1117</v>
      </c>
      <c r="D167" s="529" t="s">
        <v>363</v>
      </c>
      <c r="E167" s="466">
        <f t="shared" si="79"/>
        <v>166</v>
      </c>
      <c r="F167" s="467">
        <f t="shared" si="62"/>
        <v>10</v>
      </c>
      <c r="G167" s="480">
        <f t="shared" si="63"/>
        <v>22.897809540293068</v>
      </c>
      <c r="H167" s="469" t="b">
        <f t="shared" si="64"/>
        <v>0</v>
      </c>
      <c r="I167" s="470">
        <f t="shared" si="65"/>
        <v>10000</v>
      </c>
      <c r="J167" s="470">
        <f t="shared" si="66"/>
        <v>10000</v>
      </c>
      <c r="K167" s="470">
        <f t="shared" si="67"/>
        <v>10000</v>
      </c>
      <c r="L167" s="470">
        <f t="shared" si="68"/>
        <v>10000</v>
      </c>
      <c r="M167" s="470">
        <f t="shared" si="69"/>
        <v>10000</v>
      </c>
      <c r="N167" s="470">
        <f t="shared" si="70"/>
        <v>10000</v>
      </c>
      <c r="O167" s="469" t="b">
        <f t="shared" si="71"/>
        <v>0</v>
      </c>
      <c r="P167" s="467">
        <f t="shared" si="72"/>
        <v>2</v>
      </c>
      <c r="Q167" s="467">
        <f t="shared" si="73"/>
        <v>8</v>
      </c>
      <c r="R167" s="472">
        <f t="shared" si="74"/>
        <v>41.373677209945711</v>
      </c>
      <c r="S167" s="475">
        <f t="shared" si="75"/>
        <v>6.0549656348039651</v>
      </c>
      <c r="T167" s="480">
        <f t="shared" si="76"/>
        <v>50.203355103731155</v>
      </c>
      <c r="U167" s="471">
        <f t="shared" si="77"/>
        <v>40.292684082984927</v>
      </c>
      <c r="V167" s="471" t="b">
        <f t="shared" si="80"/>
        <v>0</v>
      </c>
      <c r="W167" s="555">
        <f t="shared" si="78"/>
        <v>41.373677209945711</v>
      </c>
      <c r="X167" s="466" t="str">
        <f t="shared" si="81"/>
        <v/>
      </c>
      <c r="Y167" s="466" t="str">
        <f t="shared" si="82"/>
        <v/>
      </c>
      <c r="Z167" s="466" t="str">
        <f t="shared" si="83"/>
        <v/>
      </c>
      <c r="AA167" s="466" t="str">
        <f t="shared" si="84"/>
        <v/>
      </c>
      <c r="AB167" s="556">
        <f t="shared" si="85"/>
        <v>2.6157467957101757</v>
      </c>
      <c r="AC167" s="500">
        <f t="shared" si="86"/>
        <v>9.4941844738977537</v>
      </c>
      <c r="AD167" s="466" t="str">
        <f t="shared" si="87"/>
        <v/>
      </c>
      <c r="AE167" s="466" t="str">
        <f t="shared" si="88"/>
        <v/>
      </c>
      <c r="AF167" s="466" t="str">
        <f t="shared" si="89"/>
        <v/>
      </c>
      <c r="AG167" s="466" t="str">
        <f t="shared" si="90"/>
        <v/>
      </c>
      <c r="AH167" s="466">
        <f t="shared" si="91"/>
        <v>0.4</v>
      </c>
      <c r="AI167" s="484">
        <f t="shared" si="92"/>
        <v>0.89999999999999991</v>
      </c>
      <c r="AJ167" s="466">
        <f>IF(VLOOKUP(TRUE,$V$2:$AY$206,COUNTA($V$1:AR$1),FALSE)="",AR167,IF(AR167="","",(AR167/VLOOKUP(TRUE,$V$2:$AY$206,COUNTA($V$1:AR$1),FALSE))*100))</f>
        <v>58.080112934112549</v>
      </c>
      <c r="AK167" s="466">
        <f>IF(VLOOKUP(TRUE,$V$2:$AY$206,COUNTA($V$1:AS$1),FALSE)="",AS167,IF(AS167="","",(AS167/VLOOKUP(TRUE,$V$2:$AY$206,COUNTA($V$1:AS$1),FALSE))*100))</f>
        <v>25</v>
      </c>
      <c r="AL167" s="466">
        <f>IF(VLOOKUP(TRUE,$V$2:$AY$206,COUNTA($V$1:AT$1),FALSE)="",AT167,IF(AT167="","",(AT167/VLOOKUP(TRUE,$V$2:$AY$206,COUNTA($V$1:AT$1),FALSE))*100))</f>
        <v>28.815481662750241</v>
      </c>
      <c r="AM167" s="466">
        <f>IF(VLOOKUP(TRUE,$V$2:$AY$206,COUNTA($V$1:AU$1),FALSE)="",AU167,IF(AU167="","",(AU167/VLOOKUP(TRUE,$V$2:$AY$206,COUNTA($V$1:AU$1),FALSE))*100))</f>
        <v>55.578798055648804</v>
      </c>
      <c r="AN167" s="466">
        <f>IF(VLOOKUP(TRUE,$V$2:$AY$206,COUNTA($V$1:AV$1),FALSE)="",AV167,IF(AV167="","",(AV167/VLOOKUP(TRUE,$V$2:$AY$206,COUNTA($V$1:AV$1),FALSE))*100))</f>
        <v>63.226020336151123</v>
      </c>
      <c r="AO167" s="466">
        <f>IF(VLOOKUP(TRUE,$V$2:$AY$206,COUNTA($V$1:AW$1),FALSE)="",AW167,IF(AW167="","",(AW167/VLOOKUP(TRUE,$V$2:$AY$206,COUNTA($V$1:AW$1),FALSE))*100))</f>
        <v>62.99823919932048</v>
      </c>
      <c r="AP167" s="466">
        <f>IF(VLOOKUP(TRUE,$V$2:$AY$206,COUNTA($V$1:AX$1),FALSE)="",AX167,IF(AX167="","",(AX167/VLOOKUP(TRUE,$V$2:$AY$206,COUNTA($V$1:AX$1),FALSE))*100))</f>
        <v>50</v>
      </c>
      <c r="AQ167" s="466">
        <f>IF(VLOOKUP(TRUE,$V$2:$AY$206,COUNTA($V$1:AY$1),FALSE)="",AY167,IF(AY167="","",(AY167/VLOOKUP(TRUE,$V$2:$AY$206,COUNTA($V$1:AY$1),FALSE))*100))</f>
        <v>57.928188641866051</v>
      </c>
      <c r="AR167" s="475">
        <f>IF(BS167="","",BS167*VLOOKUP("UQ",IndexCalc[],3,FALSE))</f>
        <v>58.080112934112549</v>
      </c>
      <c r="AS167" s="471">
        <f>IF(BT167="","",BT167*VLOOKUP("Fneg",IndexCalc[],3,FALSE))</f>
        <v>25</v>
      </c>
      <c r="AT167" s="471">
        <f>IF(BU167="","",BU167*VLOOKUP("ABS",IndexCalc[],3,FALSE))</f>
        <v>28.815481662750244</v>
      </c>
      <c r="AU167" s="471">
        <f>IF(BV167="","",BV167*VLOOKUP("Cnrs",IndexCalc[],3,FALSE))</f>
        <v>55.578798055648804</v>
      </c>
      <c r="AV167" s="471">
        <f>IF(BO167="","",BO167*VLOOKUP("HEC",IndexCalc[],3,FALSE))</f>
        <v>63.226020336151123</v>
      </c>
      <c r="AW167" s="471">
        <f>IF(BP167="","",BP167*VLOOKUP("Aeres",IndexCalc[],3,FALSE))</f>
        <v>62.99823919932048</v>
      </c>
      <c r="AX167" s="471">
        <f>IF(BQ167="","",BQ167*VLOOKUP("Abdc",IndexCalc[],3,FALSE))</f>
        <v>50</v>
      </c>
      <c r="AY167" s="480">
        <f>IF(BR167="","",BR167*VLOOKUP("Vhb",IndexCalc[],3,FALSE))</f>
        <v>57.928188641866051</v>
      </c>
      <c r="AZ167" s="466"/>
      <c r="BA167" s="466"/>
      <c r="BB167" s="466"/>
      <c r="BC167" s="466"/>
      <c r="BD167" s="466">
        <v>0.2</v>
      </c>
      <c r="BE167" s="484">
        <v>0.35099999999999998</v>
      </c>
      <c r="BF167" s="466"/>
      <c r="BG167" s="466"/>
      <c r="BH167" s="466" t="s">
        <v>133</v>
      </c>
      <c r="BI167" s="466"/>
      <c r="BJ167" s="466"/>
      <c r="BK167" s="483"/>
      <c r="BL167" s="466"/>
      <c r="BM167" s="466"/>
      <c r="BN167" s="466"/>
      <c r="BO167" s="537">
        <v>2.5290408134460449</v>
      </c>
      <c r="BP167" s="488">
        <v>1.8899471759796143</v>
      </c>
      <c r="BQ167" s="487">
        <v>2</v>
      </c>
      <c r="BR167" s="488">
        <v>3.4756913185119629</v>
      </c>
      <c r="BS167" s="488">
        <v>2.323204517364502</v>
      </c>
      <c r="BT167" s="488">
        <v>1</v>
      </c>
      <c r="BU167" s="488">
        <v>1.4407740831375122</v>
      </c>
      <c r="BV167" s="540">
        <v>2.2231519222259521</v>
      </c>
    </row>
    <row r="168" spans="1:74" x14ac:dyDescent="0.25">
      <c r="A168" s="554" t="s">
        <v>1365</v>
      </c>
      <c r="B168" s="529"/>
      <c r="C168" s="497" t="s">
        <v>1259</v>
      </c>
      <c r="D168" s="529" t="s">
        <v>363</v>
      </c>
      <c r="E168" s="466">
        <f t="shared" si="79"/>
        <v>167</v>
      </c>
      <c r="F168" s="467">
        <f t="shared" si="62"/>
        <v>10</v>
      </c>
      <c r="G168" s="480">
        <f t="shared" si="63"/>
        <v>19.019464180479488</v>
      </c>
      <c r="H168" s="469" t="b">
        <f t="shared" si="64"/>
        <v>0</v>
      </c>
      <c r="I168" s="470">
        <f t="shared" si="65"/>
        <v>10000</v>
      </c>
      <c r="J168" s="470">
        <f t="shared" si="66"/>
        <v>10000</v>
      </c>
      <c r="K168" s="470">
        <f t="shared" si="67"/>
        <v>10000</v>
      </c>
      <c r="L168" s="470">
        <f t="shared" si="68"/>
        <v>10000</v>
      </c>
      <c r="M168" s="470">
        <f t="shared" si="69"/>
        <v>10000</v>
      </c>
      <c r="N168" s="470">
        <f t="shared" si="70"/>
        <v>10000</v>
      </c>
      <c r="O168" s="469" t="b">
        <f t="shared" si="71"/>
        <v>0</v>
      </c>
      <c r="P168" s="467">
        <f t="shared" si="72"/>
        <v>2</v>
      </c>
      <c r="Q168" s="467">
        <f t="shared" si="73"/>
        <v>8</v>
      </c>
      <c r="R168" s="472">
        <f t="shared" si="74"/>
        <v>41.275433225455778</v>
      </c>
      <c r="S168" s="475">
        <f t="shared" si="75"/>
        <v>14.754934524610132</v>
      </c>
      <c r="T168" s="480">
        <f t="shared" si="76"/>
        <v>47.905557900667191</v>
      </c>
      <c r="U168" s="471">
        <f t="shared" si="77"/>
        <v>43.51444632053375</v>
      </c>
      <c r="V168" s="471" t="b">
        <f t="shared" si="80"/>
        <v>0</v>
      </c>
      <c r="W168" s="555">
        <f t="shared" si="78"/>
        <v>41.275433225455778</v>
      </c>
      <c r="X168" s="466" t="str">
        <f t="shared" si="81"/>
        <v/>
      </c>
      <c r="Y168" s="466" t="str">
        <f t="shared" si="82"/>
        <v/>
      </c>
      <c r="Z168" s="466" t="str">
        <f t="shared" si="83"/>
        <v/>
      </c>
      <c r="AA168" s="466" t="str">
        <f t="shared" si="84"/>
        <v/>
      </c>
      <c r="AB168" s="556">
        <f t="shared" si="85"/>
        <v>5.571540674862673</v>
      </c>
      <c r="AC168" s="500">
        <f t="shared" si="86"/>
        <v>23.938328374357589</v>
      </c>
      <c r="AD168" s="466" t="str">
        <f t="shared" si="87"/>
        <v/>
      </c>
      <c r="AE168" s="466" t="str">
        <f t="shared" si="88"/>
        <v/>
      </c>
      <c r="AF168" s="466" t="str">
        <f t="shared" si="89"/>
        <v/>
      </c>
      <c r="AG168" s="466" t="str">
        <f t="shared" si="90"/>
        <v/>
      </c>
      <c r="AH168" s="466">
        <f t="shared" si="91"/>
        <v>18.099999999999998</v>
      </c>
      <c r="AI168" s="484">
        <f t="shared" si="92"/>
        <v>33.800000000000004</v>
      </c>
      <c r="AJ168" s="466">
        <f>IF(VLOOKUP(TRUE,$V$2:$AY$206,COUNTA($V$1:AR$1),FALSE)="",AR168,IF(AR168="","",(AR168/VLOOKUP(TRUE,$V$2:$AY$206,COUNTA($V$1:AR$1),FALSE))*100))</f>
        <v>53.53502631187439</v>
      </c>
      <c r="AK168" s="466">
        <f>IF(VLOOKUP(TRUE,$V$2:$AY$206,COUNTA($V$1:AS$1),FALSE)="",AS168,IF(AS168="","",(AS168/VLOOKUP(TRUE,$V$2:$AY$206,COUNTA($V$1:AS$1),FALSE))*100))</f>
        <v>25.000002980232239</v>
      </c>
      <c r="AL168" s="466">
        <f>IF(VLOOKUP(TRUE,$V$2:$AY$206,COUNTA($V$1:AT$1),FALSE)="",AT168,IF(AT168="","",(AT168/VLOOKUP(TRUE,$V$2:$AY$206,COUNTA($V$1:AT$1),FALSE))*100))</f>
        <v>40</v>
      </c>
      <c r="AM168" s="466">
        <f>IF(VLOOKUP(TRUE,$V$2:$AY$206,COUNTA($V$1:AU$1),FALSE)="",AU168,IF(AU168="","",(AU168/VLOOKUP(TRUE,$V$2:$AY$206,COUNTA($V$1:AU$1),FALSE))*100))</f>
        <v>50</v>
      </c>
      <c r="AN168" s="466">
        <f>IF(VLOOKUP(TRUE,$V$2:$AY$206,COUNTA($V$1:AV$1),FALSE)="",AV168,IF(AV168="","",(AV168/VLOOKUP(TRUE,$V$2:$AY$206,COUNTA($V$1:AV$1),FALSE))*100))</f>
        <v>35.85793673992157</v>
      </c>
      <c r="AO168" s="466">
        <f>IF(VLOOKUP(TRUE,$V$2:$AY$206,COUNTA($V$1:AW$1),FALSE)="",AW168,IF(AW168="","",(AW168/VLOOKUP(TRUE,$V$2:$AY$206,COUNTA($V$1:AW$1),FALSE))*100))</f>
        <v>66.666666666666671</v>
      </c>
      <c r="AP168" s="466">
        <f>IF(VLOOKUP(TRUE,$V$2:$AY$206,COUNTA($V$1:AX$1),FALSE)="",AX168,IF(AX168="","",(AX168/VLOOKUP(TRUE,$V$2:$AY$206,COUNTA($V$1:AX$1),FALSE))*100))</f>
        <v>50</v>
      </c>
      <c r="AQ168" s="466">
        <f>IF(VLOOKUP(TRUE,$V$2:$AY$206,COUNTA($V$1:AY$1),FALSE)="",AY168,IF(AY168="","",(AY168/VLOOKUP(TRUE,$V$2:$AY$206,COUNTA($V$1:AY$1),FALSE))*100))</f>
        <v>62.184830506642662</v>
      </c>
      <c r="AR168" s="475">
        <f>IF(BS168="","",BS168*VLOOKUP("UQ",IndexCalc[],3,FALSE))</f>
        <v>53.53502631187439</v>
      </c>
      <c r="AS168" s="471">
        <f>IF(BT168="","",BT168*VLOOKUP("Fneg",IndexCalc[],3,FALSE))</f>
        <v>25.000002980232239</v>
      </c>
      <c r="AT168" s="471">
        <f>IF(BU168="","",BU168*VLOOKUP("ABS",IndexCalc[],3,FALSE))</f>
        <v>40</v>
      </c>
      <c r="AU168" s="471">
        <f>IF(BV168="","",BV168*VLOOKUP("Cnrs",IndexCalc[],3,FALSE))</f>
        <v>50</v>
      </c>
      <c r="AV168" s="471">
        <f>IF(BO168="","",BO168*VLOOKUP("HEC",IndexCalc[],3,FALSE))</f>
        <v>35.85793673992157</v>
      </c>
      <c r="AW168" s="471">
        <f>IF(BP168="","",BP168*VLOOKUP("Aeres",IndexCalc[],3,FALSE))</f>
        <v>66.666666666666671</v>
      </c>
      <c r="AX168" s="471">
        <f>IF(BQ168="","",BQ168*VLOOKUP("Abdc",IndexCalc[],3,FALSE))</f>
        <v>50</v>
      </c>
      <c r="AY168" s="480">
        <f>IF(BR168="","",BR168*VLOOKUP("Vhb",IndexCalc[],3,FALSE))</f>
        <v>62.184830506642662</v>
      </c>
      <c r="AZ168" s="466"/>
      <c r="BA168" s="466"/>
      <c r="BB168" s="466"/>
      <c r="BC168" s="466"/>
      <c r="BD168" s="466">
        <v>0.42599999999999999</v>
      </c>
      <c r="BE168" s="484">
        <v>0.88500000000000001</v>
      </c>
      <c r="BF168" s="466"/>
      <c r="BG168" s="466" t="s">
        <v>133</v>
      </c>
      <c r="BH168" s="466" t="s">
        <v>133</v>
      </c>
      <c r="BI168" s="466"/>
      <c r="BJ168" s="466"/>
      <c r="BK168" s="483"/>
      <c r="BL168" s="466"/>
      <c r="BM168" s="466">
        <v>2</v>
      </c>
      <c r="BN168" s="466">
        <v>3</v>
      </c>
      <c r="BO168" s="537">
        <v>1.4343174695968628</v>
      </c>
      <c r="BP168" s="486">
        <v>2</v>
      </c>
      <c r="BQ168" s="487">
        <v>2</v>
      </c>
      <c r="BR168" s="488">
        <v>3.7310898303985596</v>
      </c>
      <c r="BS168" s="488">
        <v>2.1414010524749756</v>
      </c>
      <c r="BT168" s="486">
        <v>1.0000001192092896</v>
      </c>
      <c r="BU168" s="488">
        <v>2</v>
      </c>
      <c r="BV168" s="489">
        <v>2</v>
      </c>
    </row>
    <row r="169" spans="1:74" x14ac:dyDescent="0.25">
      <c r="A169" s="554" t="s">
        <v>1376</v>
      </c>
      <c r="B169" s="529"/>
      <c r="C169" s="497" t="s">
        <v>1271</v>
      </c>
      <c r="D169" s="529" t="s">
        <v>363</v>
      </c>
      <c r="E169" s="466">
        <f t="shared" si="79"/>
        <v>168</v>
      </c>
      <c r="F169" s="467">
        <f t="shared" si="62"/>
        <v>10</v>
      </c>
      <c r="G169" s="480">
        <f t="shared" si="63"/>
        <v>19.269509146388089</v>
      </c>
      <c r="H169" s="469" t="b">
        <f t="shared" si="64"/>
        <v>0</v>
      </c>
      <c r="I169" s="470">
        <f t="shared" si="65"/>
        <v>10000</v>
      </c>
      <c r="J169" s="470">
        <f t="shared" si="66"/>
        <v>10000</v>
      </c>
      <c r="K169" s="470">
        <f t="shared" si="67"/>
        <v>10000</v>
      </c>
      <c r="L169" s="470">
        <f t="shared" si="68"/>
        <v>10000</v>
      </c>
      <c r="M169" s="470">
        <f t="shared" si="69"/>
        <v>10000</v>
      </c>
      <c r="N169" s="470">
        <f t="shared" si="70"/>
        <v>10000</v>
      </c>
      <c r="O169" s="469" t="b">
        <f t="shared" si="71"/>
        <v>0</v>
      </c>
      <c r="P169" s="467">
        <f t="shared" si="72"/>
        <v>2</v>
      </c>
      <c r="Q169" s="467">
        <f t="shared" si="73"/>
        <v>8</v>
      </c>
      <c r="R169" s="472">
        <f t="shared" si="74"/>
        <v>40.913251853695087</v>
      </c>
      <c r="S169" s="475">
        <f t="shared" si="75"/>
        <v>13.093951228810205</v>
      </c>
      <c r="T169" s="480">
        <f t="shared" si="76"/>
        <v>47.868077009916306</v>
      </c>
      <c r="U169" s="471">
        <f t="shared" si="77"/>
        <v>42.494461607933047</v>
      </c>
      <c r="V169" s="471" t="b">
        <f t="shared" si="80"/>
        <v>0</v>
      </c>
      <c r="W169" s="555">
        <f t="shared" si="78"/>
        <v>40.913251853695087</v>
      </c>
      <c r="X169" s="466" t="str">
        <f t="shared" si="81"/>
        <v/>
      </c>
      <c r="Y169" s="466" t="str">
        <f t="shared" si="82"/>
        <v/>
      </c>
      <c r="Z169" s="466" t="str">
        <f t="shared" si="83"/>
        <v/>
      </c>
      <c r="AA169" s="466" t="str">
        <f t="shared" si="84"/>
        <v/>
      </c>
      <c r="AB169" s="556">
        <f t="shared" si="85"/>
        <v>5.8200366204551397</v>
      </c>
      <c r="AC169" s="500">
        <f t="shared" si="86"/>
        <v>20.367865837165269</v>
      </c>
      <c r="AD169" s="466" t="str">
        <f t="shared" si="87"/>
        <v/>
      </c>
      <c r="AE169" s="466" t="str">
        <f t="shared" si="88"/>
        <v/>
      </c>
      <c r="AF169" s="466" t="str">
        <f t="shared" si="89"/>
        <v/>
      </c>
      <c r="AG169" s="466" t="str">
        <f t="shared" si="90"/>
        <v/>
      </c>
      <c r="AH169" s="466">
        <f t="shared" si="91"/>
        <v>21.5</v>
      </c>
      <c r="AI169" s="484">
        <f t="shared" si="92"/>
        <v>20.5</v>
      </c>
      <c r="AJ169" s="466">
        <f>IF(VLOOKUP(TRUE,$V$2:$AY$206,COUNTA($V$1:AR$1),FALSE)="",AR169,IF(AR169="","",(AR169/VLOOKUP(TRUE,$V$2:$AY$206,COUNTA($V$1:AR$1),FALSE))*100))</f>
        <v>53.696084022521973</v>
      </c>
      <c r="AK169" s="466">
        <f>IF(VLOOKUP(TRUE,$V$2:$AY$206,COUNTA($V$1:AS$1),FALSE)="",AS169,IF(AS169="","",(AS169/VLOOKUP(TRUE,$V$2:$AY$206,COUNTA($V$1:AS$1),FALSE))*100))</f>
        <v>25.000008940696716</v>
      </c>
      <c r="AL169" s="466">
        <f>IF(VLOOKUP(TRUE,$V$2:$AY$206,COUNTA($V$1:AT$1),FALSE)="",AT169,IF(AT169="","",(AT169/VLOOKUP(TRUE,$V$2:$AY$206,COUNTA($V$1:AT$1),FALSE))*100))</f>
        <v>40</v>
      </c>
      <c r="AM169" s="466">
        <f>IF(VLOOKUP(TRUE,$V$2:$AY$206,COUNTA($V$1:AU$1),FALSE)="",AU169,IF(AU169="","",(AU169/VLOOKUP(TRUE,$V$2:$AY$206,COUNTA($V$1:AU$1),FALSE))*100))</f>
        <v>50</v>
      </c>
      <c r="AN169" s="466">
        <f>IF(VLOOKUP(TRUE,$V$2:$AY$206,COUNTA($V$1:AV$1),FALSE)="",AV169,IF(AV169="","",(AV169/VLOOKUP(TRUE,$V$2:$AY$206,COUNTA($V$1:AV$1),FALSE))*100))</f>
        <v>36.177024245262146</v>
      </c>
      <c r="AO169" s="466">
        <f>IF(VLOOKUP(TRUE,$V$2:$AY$206,COUNTA($V$1:AW$1),FALSE)="",AW169,IF(AW169="","",(AW169/VLOOKUP(TRUE,$V$2:$AY$206,COUNTA($V$1:AW$1),FALSE))*100))</f>
        <v>66.666666666666671</v>
      </c>
      <c r="AP169" s="466">
        <f>IF(VLOOKUP(TRUE,$V$2:$AY$206,COUNTA($V$1:AX$1),FALSE)="",AX169,IF(AX169="","",(AX169/VLOOKUP(TRUE,$V$2:$AY$206,COUNTA($V$1:AX$1),FALSE))*100))</f>
        <v>50</v>
      </c>
      <c r="AQ169" s="466">
        <f>IF(VLOOKUP(TRUE,$V$2:$AY$206,COUNTA($V$1:AY$1),FALSE)="",AY169,IF(AY169="","",(AY169/VLOOKUP(TRUE,$V$2:$AY$206,COUNTA($V$1:AY$1),FALSE))*100))</f>
        <v>61.404832204182945</v>
      </c>
      <c r="AR169" s="475">
        <f>IF(BS169="","",BS169*VLOOKUP("UQ",IndexCalc[],3,FALSE))</f>
        <v>53.696084022521973</v>
      </c>
      <c r="AS169" s="471">
        <f>IF(BT169="","",BT169*VLOOKUP("Fneg",IndexCalc[],3,FALSE))</f>
        <v>25.000008940696716</v>
      </c>
      <c r="AT169" s="471">
        <f>IF(BU169="","",BU169*VLOOKUP("ABS",IndexCalc[],3,FALSE))</f>
        <v>40</v>
      </c>
      <c r="AU169" s="471">
        <f>IF(BV169="","",BV169*VLOOKUP("Cnrs",IndexCalc[],3,FALSE))</f>
        <v>50</v>
      </c>
      <c r="AV169" s="471">
        <f>IF(BO169="","",BO169*VLOOKUP("HEC",IndexCalc[],3,FALSE))</f>
        <v>36.177024245262146</v>
      </c>
      <c r="AW169" s="471">
        <f>IF(BP169="","",BP169*VLOOKUP("Aeres",IndexCalc[],3,FALSE))</f>
        <v>66.666666666666671</v>
      </c>
      <c r="AX169" s="471">
        <f>IF(BQ169="","",BQ169*VLOOKUP("Abdc",IndexCalc[],3,FALSE))</f>
        <v>50</v>
      </c>
      <c r="AY169" s="480">
        <f>IF(BR169="","",BR169*VLOOKUP("Vhb",IndexCalc[],3,FALSE))</f>
        <v>61.404832204182945</v>
      </c>
      <c r="AZ169" s="466"/>
      <c r="BA169" s="466"/>
      <c r="BB169" s="466"/>
      <c r="BC169" s="466"/>
      <c r="BD169" s="466">
        <v>0.44500000000000001</v>
      </c>
      <c r="BE169" s="484">
        <v>0.753</v>
      </c>
      <c r="BF169" s="466"/>
      <c r="BG169" s="466" t="s">
        <v>133</v>
      </c>
      <c r="BH169" s="466" t="s">
        <v>133</v>
      </c>
      <c r="BI169" s="466"/>
      <c r="BJ169" s="466"/>
      <c r="BK169" s="483"/>
      <c r="BL169" s="466"/>
      <c r="BM169" s="466">
        <v>2</v>
      </c>
      <c r="BN169" s="466">
        <v>3</v>
      </c>
      <c r="BO169" s="537">
        <v>1.4470809698104858</v>
      </c>
      <c r="BP169" s="486">
        <v>2</v>
      </c>
      <c r="BQ169" s="487">
        <v>2</v>
      </c>
      <c r="BR169" s="488">
        <v>3.6842899322509766</v>
      </c>
      <c r="BS169" s="488">
        <v>2.1478433609008789</v>
      </c>
      <c r="BT169" s="486">
        <v>1.0000003576278687</v>
      </c>
      <c r="BU169" s="488">
        <v>2</v>
      </c>
      <c r="BV169" s="489">
        <v>2</v>
      </c>
    </row>
    <row r="170" spans="1:74" x14ac:dyDescent="0.25">
      <c r="A170" s="554" t="s">
        <v>1311</v>
      </c>
      <c r="B170" s="529" t="s">
        <v>1442</v>
      </c>
      <c r="C170" s="497" t="s">
        <v>1128</v>
      </c>
      <c r="D170" s="529" t="s">
        <v>363</v>
      </c>
      <c r="E170" s="466">
        <f t="shared" si="79"/>
        <v>169</v>
      </c>
      <c r="F170" s="467">
        <f t="shared" si="62"/>
        <v>10</v>
      </c>
      <c r="G170" s="480">
        <f t="shared" si="63"/>
        <v>21.523004151908637</v>
      </c>
      <c r="H170" s="469" t="b">
        <f t="shared" si="64"/>
        <v>0</v>
      </c>
      <c r="I170" s="470">
        <f t="shared" si="65"/>
        <v>10000</v>
      </c>
      <c r="J170" s="470">
        <f t="shared" si="66"/>
        <v>10000</v>
      </c>
      <c r="K170" s="470">
        <f t="shared" si="67"/>
        <v>10000</v>
      </c>
      <c r="L170" s="470">
        <f t="shared" si="68"/>
        <v>10000</v>
      </c>
      <c r="M170" s="470">
        <f t="shared" si="69"/>
        <v>10000</v>
      </c>
      <c r="N170" s="470">
        <f t="shared" si="70"/>
        <v>10000</v>
      </c>
      <c r="O170" s="469" t="b">
        <f t="shared" si="71"/>
        <v>0</v>
      </c>
      <c r="P170" s="467">
        <f t="shared" si="72"/>
        <v>2</v>
      </c>
      <c r="Q170" s="467">
        <f t="shared" si="73"/>
        <v>8</v>
      </c>
      <c r="R170" s="472">
        <f t="shared" si="74"/>
        <v>40.709014055092631</v>
      </c>
      <c r="S170" s="475">
        <f t="shared" si="75"/>
        <v>16.032785559492815</v>
      </c>
      <c r="T170" s="480">
        <f t="shared" si="76"/>
        <v>46.878071178992599</v>
      </c>
      <c r="U170" s="471">
        <f t="shared" si="77"/>
        <v>44.262456943194067</v>
      </c>
      <c r="V170" s="471" t="b">
        <f t="shared" si="80"/>
        <v>0</v>
      </c>
      <c r="W170" s="555">
        <f t="shared" si="78"/>
        <v>40.709014055092631</v>
      </c>
      <c r="X170" s="466" t="str">
        <f t="shared" si="81"/>
        <v/>
      </c>
      <c r="Y170" s="466" t="str">
        <f t="shared" si="82"/>
        <v/>
      </c>
      <c r="Z170" s="466" t="str">
        <f t="shared" si="83"/>
        <v/>
      </c>
      <c r="AA170" s="466" t="str">
        <f t="shared" si="84"/>
        <v/>
      </c>
      <c r="AB170" s="556">
        <f t="shared" si="85"/>
        <v>7.964948992937483</v>
      </c>
      <c r="AC170" s="500">
        <f t="shared" si="86"/>
        <v>24.100622126048147</v>
      </c>
      <c r="AD170" s="466" t="str">
        <f t="shared" si="87"/>
        <v/>
      </c>
      <c r="AE170" s="466" t="str">
        <f t="shared" si="88"/>
        <v/>
      </c>
      <c r="AF170" s="466" t="str">
        <f t="shared" si="89"/>
        <v/>
      </c>
      <c r="AG170" s="466" t="str">
        <f t="shared" si="90"/>
        <v/>
      </c>
      <c r="AH170" s="466">
        <f t="shared" si="91"/>
        <v>33.300000000000004</v>
      </c>
      <c r="AI170" s="484">
        <f t="shared" si="92"/>
        <v>34.300000000000004</v>
      </c>
      <c r="AJ170" s="466">
        <f>IF(VLOOKUP(TRUE,$V$2:$AY$206,COUNTA($V$1:AR$1),FALSE)="",AR170,IF(AR170="","",(AR170/VLOOKUP(TRUE,$V$2:$AY$206,COUNTA($V$1:AR$1),FALSE))*100))</f>
        <v>58.426368236541748</v>
      </c>
      <c r="AK170" s="466">
        <f>IF(VLOOKUP(TRUE,$V$2:$AY$206,COUNTA($V$1:AS$1),FALSE)="",AS170,IF(AS170="","",(AS170/VLOOKUP(TRUE,$V$2:$AY$206,COUNTA($V$1:AS$1),FALSE))*100))</f>
        <v>25.000005960464478</v>
      </c>
      <c r="AL170" s="466">
        <f>IF(VLOOKUP(TRUE,$V$2:$AY$206,COUNTA($V$1:AT$1),FALSE)="",AT170,IF(AT170="","",(AT170/VLOOKUP(TRUE,$V$2:$AY$206,COUNTA($V$1:AT$1),FALSE))*100))</f>
        <v>40</v>
      </c>
      <c r="AM170" s="466">
        <f>IF(VLOOKUP(TRUE,$V$2:$AY$206,COUNTA($V$1:AU$1),FALSE)="",AU170,IF(AU170="","",(AU170/VLOOKUP(TRUE,$V$2:$AY$206,COUNTA($V$1:AU$1),FALSE))*100))</f>
        <v>25</v>
      </c>
      <c r="AN170" s="466">
        <f>IF(VLOOKUP(TRUE,$V$2:$AY$206,COUNTA($V$1:AV$1),FALSE)="",AV170,IF(AV170="","",(AV170/VLOOKUP(TRUE,$V$2:$AY$206,COUNTA($V$1:AV$1),FALSE))*100))</f>
        <v>51.918745040893555</v>
      </c>
      <c r="AO170" s="466">
        <f>IF(VLOOKUP(TRUE,$V$2:$AY$206,COUNTA($V$1:AW$1),FALSE)="",AW170,IF(AW170="","",(AW170/VLOOKUP(TRUE,$V$2:$AY$206,COUNTA($V$1:AW$1),FALSE))*100))</f>
        <v>33.333333333333336</v>
      </c>
      <c r="AP170" s="466">
        <f>IF(VLOOKUP(TRUE,$V$2:$AY$206,COUNTA($V$1:AX$1),FALSE)="",AX170,IF(AX170="","",(AX170/VLOOKUP(TRUE,$V$2:$AY$206,COUNTA($V$1:AX$1),FALSE))*100))</f>
        <v>75</v>
      </c>
      <c r="AQ170" s="466">
        <f>IF(VLOOKUP(TRUE,$V$2:$AY$206,COUNTA($V$1:AY$1),FALSE)="",AY170,IF(AY170="","",(AY170/VLOOKUP(TRUE,$V$2:$AY$206,COUNTA($V$1:AY$1),FALSE))*100))</f>
        <v>66.34611686070761</v>
      </c>
      <c r="AR170" s="475">
        <f>IF(BS170="","",BS170*VLOOKUP("UQ",IndexCalc[],3,FALSE))</f>
        <v>58.426368236541748</v>
      </c>
      <c r="AS170" s="471">
        <f>IF(BT170="","",BT170*VLOOKUP("Fneg",IndexCalc[],3,FALSE))</f>
        <v>25.000005960464478</v>
      </c>
      <c r="AT170" s="471">
        <f>IF(BU170="","",BU170*VLOOKUP("ABS",IndexCalc[],3,FALSE))</f>
        <v>40</v>
      </c>
      <c r="AU170" s="471">
        <f>IF(BV170="","",BV170*VLOOKUP("Cnrs",IndexCalc[],3,FALSE))</f>
        <v>25</v>
      </c>
      <c r="AV170" s="471">
        <f>IF(BO170="","",BO170*VLOOKUP("HEC",IndexCalc[],3,FALSE))</f>
        <v>51.918745040893555</v>
      </c>
      <c r="AW170" s="471">
        <f>IF(BP170="","",BP170*VLOOKUP("Aeres",IndexCalc[],3,FALSE))</f>
        <v>33.333333333333336</v>
      </c>
      <c r="AX170" s="471">
        <f>IF(BQ170="","",BQ170*VLOOKUP("Abdc",IndexCalc[],3,FALSE))</f>
        <v>75</v>
      </c>
      <c r="AY170" s="480">
        <f>IF(BR170="","",BR170*VLOOKUP("Vhb",IndexCalc[],3,FALSE))</f>
        <v>66.34611686070761</v>
      </c>
      <c r="AZ170" s="466"/>
      <c r="BA170" s="466"/>
      <c r="BB170" s="466"/>
      <c r="BC170" s="466"/>
      <c r="BD170" s="466">
        <v>0.60899999999999999</v>
      </c>
      <c r="BE170" s="484">
        <v>0.89100000000000001</v>
      </c>
      <c r="BF170" s="466"/>
      <c r="BG170" s="466" t="s">
        <v>135</v>
      </c>
      <c r="BH170" s="466" t="s">
        <v>127</v>
      </c>
      <c r="BI170" s="466"/>
      <c r="BJ170" s="466"/>
      <c r="BK170" s="483"/>
      <c r="BL170" s="466"/>
      <c r="BM170" s="466">
        <v>2</v>
      </c>
      <c r="BN170" s="466">
        <v>4</v>
      </c>
      <c r="BO170" s="537">
        <v>2.0767498016357422</v>
      </c>
      <c r="BP170" s="486">
        <v>1</v>
      </c>
      <c r="BQ170" s="487">
        <v>3</v>
      </c>
      <c r="BR170" s="488">
        <v>3.9807670116424561</v>
      </c>
      <c r="BS170" s="488">
        <v>2.3370547294616699</v>
      </c>
      <c r="BT170" s="486">
        <v>1.0000002384185791</v>
      </c>
      <c r="BU170" s="488">
        <v>2</v>
      </c>
      <c r="BV170" s="489">
        <v>1</v>
      </c>
    </row>
    <row r="171" spans="1:74" x14ac:dyDescent="0.25">
      <c r="A171" s="558" t="s">
        <v>111</v>
      </c>
      <c r="B171" s="529" t="s">
        <v>337</v>
      </c>
      <c r="C171" s="541" t="s">
        <v>224</v>
      </c>
      <c r="D171" s="529" t="s">
        <v>363</v>
      </c>
      <c r="E171" s="466">
        <f t="shared" si="79"/>
        <v>170</v>
      </c>
      <c r="F171" s="467">
        <f t="shared" si="62"/>
        <v>10</v>
      </c>
      <c r="G171" s="468">
        <f t="shared" si="63"/>
        <v>19.673898810832259</v>
      </c>
      <c r="H171" s="469" t="b">
        <f t="shared" si="64"/>
        <v>0</v>
      </c>
      <c r="I171" s="470">
        <f t="shared" si="65"/>
        <v>10000</v>
      </c>
      <c r="J171" s="470">
        <f t="shared" si="66"/>
        <v>10000</v>
      </c>
      <c r="K171" s="470">
        <f t="shared" si="67"/>
        <v>10000</v>
      </c>
      <c r="L171" s="470">
        <f t="shared" si="68"/>
        <v>10000</v>
      </c>
      <c r="M171" s="470">
        <f t="shared" si="69"/>
        <v>10000</v>
      </c>
      <c r="N171" s="470">
        <f t="shared" si="70"/>
        <v>10000</v>
      </c>
      <c r="O171" s="469" t="b">
        <f t="shared" si="71"/>
        <v>0</v>
      </c>
      <c r="P171" s="467">
        <f t="shared" si="72"/>
        <v>2</v>
      </c>
      <c r="Q171" s="467">
        <f t="shared" si="73"/>
        <v>8</v>
      </c>
      <c r="R171" s="472">
        <f t="shared" si="74"/>
        <v>40.556881848372484</v>
      </c>
      <c r="S171" s="475">
        <f t="shared" si="75"/>
        <v>12.016591843950078</v>
      </c>
      <c r="T171" s="480">
        <f t="shared" si="76"/>
        <v>47.691954349478088</v>
      </c>
      <c r="U171" s="471">
        <f t="shared" si="77"/>
        <v>40.553563479582472</v>
      </c>
      <c r="V171" s="473" t="b">
        <f t="shared" si="80"/>
        <v>0</v>
      </c>
      <c r="W171" s="559">
        <f t="shared" si="78"/>
        <v>40.556881848372484</v>
      </c>
      <c r="X171" s="471">
        <f t="shared" si="81"/>
        <v>3.5999999999999996</v>
      </c>
      <c r="Y171" s="471">
        <f t="shared" si="82"/>
        <v>2.8571428571428572</v>
      </c>
      <c r="Z171" s="471">
        <f t="shared" si="83"/>
        <v>30.909090909090907</v>
      </c>
      <c r="AA171" s="471">
        <f t="shared" si="84"/>
        <v>9.1896239694349493</v>
      </c>
      <c r="AB171" s="560">
        <f t="shared" si="85"/>
        <v>3.9628563955009155</v>
      </c>
      <c r="AC171" s="494">
        <f t="shared" si="86"/>
        <v>20.070327292399242</v>
      </c>
      <c r="AD171" s="473">
        <f t="shared" si="87"/>
        <v>3.1</v>
      </c>
      <c r="AE171" s="473">
        <f t="shared" si="88"/>
        <v>2</v>
      </c>
      <c r="AF171" s="473">
        <f t="shared" si="89"/>
        <v>5.2</v>
      </c>
      <c r="AG171" s="473">
        <f t="shared" si="90"/>
        <v>3.1</v>
      </c>
      <c r="AH171" s="473">
        <f t="shared" si="91"/>
        <v>4.9000000000000004</v>
      </c>
      <c r="AI171" s="468">
        <f t="shared" si="92"/>
        <v>19.100000000000001</v>
      </c>
      <c r="AJ171" s="473">
        <f>IF(VLOOKUP(TRUE,$V$2:$AY$206,COUNTA($V$1:AR$1),FALSE)="",AR171,IF(AR171="","",(AR171/VLOOKUP(TRUE,$V$2:$AY$206,COUNTA($V$1:AR$1),FALSE))*100))</f>
        <v>52.464646100997925</v>
      </c>
      <c r="AK171" s="473">
        <f>IF(VLOOKUP(TRUE,$V$2:$AY$206,COUNTA($V$1:AS$1),FALSE)="",AS171,IF(AS171="","",(AS171/VLOOKUP(TRUE,$V$2:$AY$206,COUNTA($V$1:AS$1),FALSE))*100))</f>
        <v>25</v>
      </c>
      <c r="AL171" s="473">
        <f>IF(VLOOKUP(TRUE,$V$2:$AY$206,COUNTA($V$1:AT$1),FALSE)="",AT171,IF(AT171="","",(AT171/VLOOKUP(TRUE,$V$2:$AY$206,COUNTA($V$1:AT$1),FALSE))*100))</f>
        <v>40</v>
      </c>
      <c r="AM171" s="473">
        <f>IF(VLOOKUP(TRUE,$V$2:$AY$206,COUNTA($V$1:AU$1),FALSE)="",AU171,IF(AU171="","",(AU171/VLOOKUP(TRUE,$V$2:$AY$206,COUNTA($V$1:AU$1),FALSE))*100))</f>
        <v>50</v>
      </c>
      <c r="AN171" s="473">
        <f>IF(VLOOKUP(TRUE,$V$2:$AY$206,COUNTA($V$1:AV$1),FALSE)="",AV171,IF(AV171="","",(AV171/VLOOKUP(TRUE,$V$2:$AY$206,COUNTA($V$1:AV$1),FALSE))*100))</f>
        <v>35.513898730278015</v>
      </c>
      <c r="AO171" s="473">
        <f>IF(VLOOKUP(TRUE,$V$2:$AY$206,COUNTA($V$1:AW$1),FALSE)="",AW171,IF(AW171="","",(AW171/VLOOKUP(TRUE,$V$2:$AY$206,COUNTA($V$1:AW$1),FALSE))*100))</f>
        <v>66.666666666666671</v>
      </c>
      <c r="AP171" s="473">
        <f>IF(VLOOKUP(TRUE,$V$2:$AY$206,COUNTA($V$1:AX$1),FALSE)="",AX171,IF(AX171="","",(AX171/VLOOKUP(TRUE,$V$2:$AY$206,COUNTA($V$1:AX$1),FALSE))*100))</f>
        <v>50</v>
      </c>
      <c r="AQ171" s="473">
        <f>IF(VLOOKUP(TRUE,$V$2:$AY$206,COUNTA($V$1:AY$1),FALSE)="",AY171,IF(AY171="","",(AY171/VLOOKUP(TRUE,$V$2:$AY$206,COUNTA($V$1:AY$1),FALSE))*100))</f>
        <v>61.890423297882094</v>
      </c>
      <c r="AR171" s="475">
        <f>IF(BS171="","",BS171*VLOOKUP("UQ",IndexCalc[],3,FALSE))</f>
        <v>52.464646100997925</v>
      </c>
      <c r="AS171" s="471">
        <f>IF(BT171="","",BT171*VLOOKUP("Fneg",IndexCalc[],3,FALSE))</f>
        <v>25</v>
      </c>
      <c r="AT171" s="471">
        <f>IF(BU171="","",BU171*VLOOKUP("ABS",IndexCalc[],3,FALSE))</f>
        <v>40</v>
      </c>
      <c r="AU171" s="471">
        <f>IF(BV171="","",BV171*VLOOKUP("Cnrs",IndexCalc[],3,FALSE))</f>
        <v>50</v>
      </c>
      <c r="AV171" s="471">
        <f>IF(BO171="","",BO171*VLOOKUP("HEC",IndexCalc[],3,FALSE))</f>
        <v>35.513898730278015</v>
      </c>
      <c r="AW171" s="471">
        <f>IF(BP171="","",BP171*VLOOKUP("Aeres",IndexCalc[],3,FALSE))</f>
        <v>66.666666666666671</v>
      </c>
      <c r="AX171" s="471">
        <f>IF(BQ171="","",BQ171*VLOOKUP("Abdc",IndexCalc[],3,FALSE))</f>
        <v>50</v>
      </c>
      <c r="AY171" s="480">
        <f>IF(BR171="","",BR171*VLOOKUP("Vhb",IndexCalc[],3,FALSE))</f>
        <v>61.890423297882087</v>
      </c>
      <c r="AZ171" s="562">
        <v>8.9999999999999998E-4</v>
      </c>
      <c r="BA171" s="473">
        <v>0.2</v>
      </c>
      <c r="BB171" s="466">
        <v>17</v>
      </c>
      <c r="BC171" s="481">
        <v>0.45700000000000002</v>
      </c>
      <c r="BD171" s="481">
        <v>0.30299999999999999</v>
      </c>
      <c r="BE171" s="482">
        <v>0.74199999999999999</v>
      </c>
      <c r="BF171" s="466"/>
      <c r="BG171" s="466" t="s">
        <v>133</v>
      </c>
      <c r="BH171" s="466" t="s">
        <v>133</v>
      </c>
      <c r="BI171" s="466"/>
      <c r="BJ171" s="466"/>
      <c r="BK171" s="483"/>
      <c r="BL171" s="466"/>
      <c r="BM171" s="466">
        <v>2</v>
      </c>
      <c r="BN171" s="466">
        <v>3</v>
      </c>
      <c r="BO171" s="537">
        <v>1.4205559492111206</v>
      </c>
      <c r="BP171" s="486">
        <v>2</v>
      </c>
      <c r="BQ171" s="487">
        <v>2</v>
      </c>
      <c r="BR171" s="488">
        <v>3.7134253978729248</v>
      </c>
      <c r="BS171" s="488">
        <v>2.098585844039917</v>
      </c>
      <c r="BT171" s="486">
        <v>1</v>
      </c>
      <c r="BU171" s="488">
        <v>2</v>
      </c>
      <c r="BV171" s="489">
        <v>2</v>
      </c>
    </row>
    <row r="172" spans="1:74" x14ac:dyDescent="0.25">
      <c r="A172" s="558" t="s">
        <v>104</v>
      </c>
      <c r="B172" s="529" t="s">
        <v>330</v>
      </c>
      <c r="C172" s="538" t="s">
        <v>217</v>
      </c>
      <c r="D172" s="529" t="s">
        <v>363</v>
      </c>
      <c r="E172" s="466">
        <f t="shared" si="79"/>
        <v>171</v>
      </c>
      <c r="F172" s="467">
        <f t="shared" si="62"/>
        <v>10</v>
      </c>
      <c r="G172" s="468">
        <f t="shared" si="63"/>
        <v>19.625572853876989</v>
      </c>
      <c r="H172" s="469" t="b">
        <f t="shared" si="64"/>
        <v>0</v>
      </c>
      <c r="I172" s="470">
        <f t="shared" si="65"/>
        <v>10000</v>
      </c>
      <c r="J172" s="470">
        <f t="shared" si="66"/>
        <v>10000</v>
      </c>
      <c r="K172" s="470">
        <f t="shared" si="67"/>
        <v>10000</v>
      </c>
      <c r="L172" s="470">
        <f t="shared" si="68"/>
        <v>10000</v>
      </c>
      <c r="M172" s="470">
        <f t="shared" si="69"/>
        <v>10000</v>
      </c>
      <c r="N172" s="470">
        <f t="shared" si="70"/>
        <v>10000</v>
      </c>
      <c r="O172" s="469" t="b">
        <f t="shared" si="71"/>
        <v>0</v>
      </c>
      <c r="P172" s="467">
        <f t="shared" si="72"/>
        <v>2</v>
      </c>
      <c r="Q172" s="467">
        <f t="shared" si="73"/>
        <v>8</v>
      </c>
      <c r="R172" s="472">
        <f t="shared" si="74"/>
        <v>40.516180968929824</v>
      </c>
      <c r="S172" s="475">
        <f t="shared" si="75"/>
        <v>11.456744554884729</v>
      </c>
      <c r="T172" s="480">
        <f t="shared" si="76"/>
        <v>47.781040072441101</v>
      </c>
      <c r="U172" s="471">
        <f t="shared" si="77"/>
        <v>41.104832057952883</v>
      </c>
      <c r="V172" s="473" t="b">
        <f t="shared" si="80"/>
        <v>0</v>
      </c>
      <c r="W172" s="559">
        <f t="shared" si="78"/>
        <v>40.516180968929824</v>
      </c>
      <c r="X172" s="471">
        <f t="shared" si="81"/>
        <v>4</v>
      </c>
      <c r="Y172" s="471">
        <f t="shared" si="82"/>
        <v>7.1428571428571423</v>
      </c>
      <c r="Z172" s="471">
        <f t="shared" si="83"/>
        <v>21.818181818181817</v>
      </c>
      <c r="AA172" s="471">
        <f t="shared" si="84"/>
        <v>18.922179770762114</v>
      </c>
      <c r="AB172" s="560">
        <f t="shared" si="85"/>
        <v>5.4669108030342661</v>
      </c>
      <c r="AC172" s="494">
        <f t="shared" si="86"/>
        <v>17.446578306735191</v>
      </c>
      <c r="AD172" s="473">
        <f t="shared" si="87"/>
        <v>7.1999999999999993</v>
      </c>
      <c r="AE172" s="473">
        <f t="shared" si="88"/>
        <v>12.5</v>
      </c>
      <c r="AF172" s="473">
        <f t="shared" si="89"/>
        <v>0</v>
      </c>
      <c r="AG172" s="473">
        <f t="shared" si="90"/>
        <v>17.8</v>
      </c>
      <c r="AH172" s="473">
        <f t="shared" si="91"/>
        <v>16.100000000000001</v>
      </c>
      <c r="AI172" s="468">
        <f t="shared" si="92"/>
        <v>12.7</v>
      </c>
      <c r="AJ172" s="473">
        <f>IF(VLOOKUP(TRUE,$V$2:$AY$206,COUNTA($V$1:AR$1),FALSE)="",AR172,IF(AR172="","",(AR172/VLOOKUP(TRUE,$V$2:$AY$206,COUNTA($V$1:AR$1),FALSE))*100))</f>
        <v>53.451883792877197</v>
      </c>
      <c r="AK172" s="473">
        <f>IF(VLOOKUP(TRUE,$V$2:$AY$206,COUNTA($V$1:AS$1),FALSE)="",AS172,IF(AS172="","",(AS172/VLOOKUP(TRUE,$V$2:$AY$206,COUNTA($V$1:AS$1),FALSE))*100))</f>
        <v>25.000008940696716</v>
      </c>
      <c r="AL172" s="473">
        <f>IF(VLOOKUP(TRUE,$V$2:$AY$206,COUNTA($V$1:AT$1),FALSE)="",AT172,IF(AT172="","",(AT172/VLOOKUP(TRUE,$V$2:$AY$206,COUNTA($V$1:AT$1),FALSE))*100))</f>
        <v>40</v>
      </c>
      <c r="AM172" s="473">
        <f>IF(VLOOKUP(TRUE,$V$2:$AY$206,COUNTA($V$1:AU$1),FALSE)="",AU172,IF(AU172="","",(AU172/VLOOKUP(TRUE,$V$2:$AY$206,COUNTA($V$1:AU$1),FALSE))*100))</f>
        <v>50</v>
      </c>
      <c r="AN172" s="473">
        <f>IF(VLOOKUP(TRUE,$V$2:$AY$206,COUNTA($V$1:AV$1),FALSE)="",AV172,IF(AV172="","",(AV172/VLOOKUP(TRUE,$V$2:$AY$206,COUNTA($V$1:AV$1),FALSE))*100))</f>
        <v>36.232748627662659</v>
      </c>
      <c r="AO172" s="473">
        <f>IF(VLOOKUP(TRUE,$V$2:$AY$206,COUNTA($V$1:AW$1),FALSE)="",AW172,IF(AW172="","",(AW172/VLOOKUP(TRUE,$V$2:$AY$206,COUNTA($V$1:AW$1),FALSE))*100))</f>
        <v>66.666666666666671</v>
      </c>
      <c r="AP172" s="473">
        <f>IF(VLOOKUP(TRUE,$V$2:$AY$206,COUNTA($V$1:AX$1),FALSE)="",AX172,IF(AX172="","",(AX172/VLOOKUP(TRUE,$V$2:$AY$206,COUNTA($V$1:AX$1),FALSE))*100))</f>
        <v>50</v>
      </c>
      <c r="AQ172" s="473">
        <f>IF(VLOOKUP(TRUE,$V$2:$AY$206,COUNTA($V$1:AY$1),FALSE)="",AY172,IF(AY172="","",(AY172/VLOOKUP(TRUE,$V$2:$AY$206,COUNTA($V$1:AY$1),FALSE))*100))</f>
        <v>60.897012551625572</v>
      </c>
      <c r="AR172" s="475">
        <f>IF(BS172="","",BS172*VLOOKUP("UQ",IndexCalc[],3,FALSE))</f>
        <v>53.451883792877197</v>
      </c>
      <c r="AS172" s="471">
        <f>IF(BT172="","",BT172*VLOOKUP("Fneg",IndexCalc[],3,FALSE))</f>
        <v>25.000008940696716</v>
      </c>
      <c r="AT172" s="471">
        <f>IF(BU172="","",BU172*VLOOKUP("ABS",IndexCalc[],3,FALSE))</f>
        <v>40</v>
      </c>
      <c r="AU172" s="471">
        <f>IF(BV172="","",BV172*VLOOKUP("Cnrs",IndexCalc[],3,FALSE))</f>
        <v>50</v>
      </c>
      <c r="AV172" s="471">
        <f>IF(BO172="","",BO172*VLOOKUP("HEC",IndexCalc[],3,FALSE))</f>
        <v>36.232748627662659</v>
      </c>
      <c r="AW172" s="471">
        <f>IF(BP172="","",BP172*VLOOKUP("Aeres",IndexCalc[],3,FALSE))</f>
        <v>66.666666666666671</v>
      </c>
      <c r="AX172" s="471">
        <f>IF(BQ172="","",BQ172*VLOOKUP("Abdc",IndexCalc[],3,FALSE))</f>
        <v>50</v>
      </c>
      <c r="AY172" s="480">
        <f>IF(BR172="","",BR172*VLOOKUP("Vhb",IndexCalc[],3,FALSE))</f>
        <v>60.897012551625572</v>
      </c>
      <c r="AZ172" s="481">
        <v>1E-3</v>
      </c>
      <c r="BA172" s="473">
        <v>0.5</v>
      </c>
      <c r="BB172" s="466">
        <v>12</v>
      </c>
      <c r="BC172" s="481">
        <v>0.94099999999999995</v>
      </c>
      <c r="BD172" s="481">
        <v>0.41799999999999998</v>
      </c>
      <c r="BE172" s="482">
        <v>0.64500000000000002</v>
      </c>
      <c r="BF172" s="466"/>
      <c r="BG172" s="466" t="s">
        <v>133</v>
      </c>
      <c r="BH172" s="466" t="s">
        <v>133</v>
      </c>
      <c r="BI172" s="466"/>
      <c r="BJ172" s="466"/>
      <c r="BK172" s="483"/>
      <c r="BL172" s="466"/>
      <c r="BM172" s="466"/>
      <c r="BN172" s="466">
        <v>3</v>
      </c>
      <c r="BO172" s="537">
        <v>1.4493099451065063</v>
      </c>
      <c r="BP172" s="486">
        <v>2</v>
      </c>
      <c r="BQ172" s="487">
        <v>2</v>
      </c>
      <c r="BR172" s="488">
        <v>3.6538207530975342</v>
      </c>
      <c r="BS172" s="488">
        <v>2.1380753517150879</v>
      </c>
      <c r="BT172" s="488">
        <v>1.0000003576278687</v>
      </c>
      <c r="BU172" s="488">
        <v>2</v>
      </c>
      <c r="BV172" s="489">
        <v>2</v>
      </c>
    </row>
    <row r="173" spans="1:74" x14ac:dyDescent="0.25">
      <c r="A173" s="554" t="s">
        <v>1370</v>
      </c>
      <c r="B173" s="529"/>
      <c r="C173" s="497" t="s">
        <v>1264</v>
      </c>
      <c r="D173" s="529" t="s">
        <v>363</v>
      </c>
      <c r="E173" s="466">
        <f t="shared" si="79"/>
        <v>172</v>
      </c>
      <c r="F173" s="467">
        <f t="shared" si="62"/>
        <v>10</v>
      </c>
      <c r="G173" s="480">
        <f t="shared" si="63"/>
        <v>19.734434800967072</v>
      </c>
      <c r="H173" s="469" t="b">
        <f t="shared" si="64"/>
        <v>0</v>
      </c>
      <c r="I173" s="470">
        <f t="shared" si="65"/>
        <v>10000</v>
      </c>
      <c r="J173" s="470">
        <f t="shared" si="66"/>
        <v>10000</v>
      </c>
      <c r="K173" s="470">
        <f t="shared" si="67"/>
        <v>10000</v>
      </c>
      <c r="L173" s="470">
        <f t="shared" si="68"/>
        <v>10000</v>
      </c>
      <c r="M173" s="470">
        <f t="shared" si="69"/>
        <v>10000</v>
      </c>
      <c r="N173" s="470">
        <f t="shared" si="70"/>
        <v>10000</v>
      </c>
      <c r="O173" s="469" t="b">
        <f t="shared" si="71"/>
        <v>0</v>
      </c>
      <c r="P173" s="467">
        <f t="shared" si="72"/>
        <v>2</v>
      </c>
      <c r="Q173" s="467">
        <f t="shared" si="73"/>
        <v>8</v>
      </c>
      <c r="R173" s="472">
        <f t="shared" si="74"/>
        <v>40.417068795988492</v>
      </c>
      <c r="S173" s="475">
        <f t="shared" si="75"/>
        <v>11.147165579743804</v>
      </c>
      <c r="T173" s="480">
        <f t="shared" si="76"/>
        <v>47.734544600049659</v>
      </c>
      <c r="U173" s="471">
        <f t="shared" si="77"/>
        <v>40.627635680039724</v>
      </c>
      <c r="V173" s="471" t="b">
        <f t="shared" si="80"/>
        <v>0</v>
      </c>
      <c r="W173" s="555">
        <f t="shared" si="78"/>
        <v>40.417068795988492</v>
      </c>
      <c r="X173" s="466" t="str">
        <f t="shared" si="81"/>
        <v/>
      </c>
      <c r="Y173" s="466" t="str">
        <f t="shared" si="82"/>
        <v/>
      </c>
      <c r="Z173" s="466" t="str">
        <f t="shared" si="83"/>
        <v/>
      </c>
      <c r="AA173" s="466" t="str">
        <f t="shared" si="84"/>
        <v/>
      </c>
      <c r="AB173" s="556">
        <f t="shared" si="85"/>
        <v>4.9829976458278837</v>
      </c>
      <c r="AC173" s="500">
        <f t="shared" si="86"/>
        <v>17.311333513659726</v>
      </c>
      <c r="AD173" s="466" t="str">
        <f t="shared" si="87"/>
        <v/>
      </c>
      <c r="AE173" s="466" t="str">
        <f t="shared" si="88"/>
        <v/>
      </c>
      <c r="AF173" s="466" t="str">
        <f t="shared" si="89"/>
        <v/>
      </c>
      <c r="AG173" s="466" t="str">
        <f t="shared" si="90"/>
        <v/>
      </c>
      <c r="AH173" s="466">
        <f t="shared" si="91"/>
        <v>12.2</v>
      </c>
      <c r="AI173" s="484">
        <f t="shared" si="92"/>
        <v>12.2</v>
      </c>
      <c r="AJ173" s="466">
        <f>IF(VLOOKUP(TRUE,$V$2:$AY$206,COUNTA($V$1:AR$1),FALSE)="",AR173,IF(AR173="","",(AR173/VLOOKUP(TRUE,$V$2:$AY$206,COUNTA($V$1:AR$1),FALSE))*100))</f>
        <v>53.128433227539063</v>
      </c>
      <c r="AK173" s="466">
        <f>IF(VLOOKUP(TRUE,$V$2:$AY$206,COUNTA($V$1:AS$1),FALSE)="",AS173,IF(AS173="","",(AS173/VLOOKUP(TRUE,$V$2:$AY$206,COUNTA($V$1:AS$1),FALSE))*100))</f>
        <v>25.000002980232239</v>
      </c>
      <c r="AL173" s="466">
        <f>IF(VLOOKUP(TRUE,$V$2:$AY$206,COUNTA($V$1:AT$1),FALSE)="",AT173,IF(AT173="","",(AT173/VLOOKUP(TRUE,$V$2:$AY$206,COUNTA($V$1:AT$1),FALSE))*100))</f>
        <v>40</v>
      </c>
      <c r="AM173" s="466">
        <f>IF(VLOOKUP(TRUE,$V$2:$AY$206,COUNTA($V$1:AU$1),FALSE)="",AU173,IF(AU173="","",(AU173/VLOOKUP(TRUE,$V$2:$AY$206,COUNTA($V$1:AU$1),FALSE))*100))</f>
        <v>50</v>
      </c>
      <c r="AN173" s="466">
        <f>IF(VLOOKUP(TRUE,$V$2:$AY$206,COUNTA($V$1:AV$1),FALSE)="",AV173,IF(AV173="","",(AV173/VLOOKUP(TRUE,$V$2:$AY$206,COUNTA($V$1:AV$1),FALSE))*100))</f>
        <v>36.061578989028931</v>
      </c>
      <c r="AO173" s="466">
        <f>IF(VLOOKUP(TRUE,$V$2:$AY$206,COUNTA($V$1:AW$1),FALSE)="",AW173,IF(AW173="","",(AW173/VLOOKUP(TRUE,$V$2:$AY$206,COUNTA($V$1:AW$1),FALSE))*100))</f>
        <v>66.666666666666671</v>
      </c>
      <c r="AP173" s="466">
        <f>IF(VLOOKUP(TRUE,$V$2:$AY$206,COUNTA($V$1:AX$1),FALSE)="",AX173,IF(AX173="","",(AX173/VLOOKUP(TRUE,$V$2:$AY$206,COUNTA($V$1:AX$1),FALSE))*100))</f>
        <v>50</v>
      </c>
      <c r="AQ173" s="466">
        <f>IF(VLOOKUP(TRUE,$V$2:$AY$206,COUNTA($V$1:AY$1),FALSE)="",AY173,IF(AY173="","",(AY173/VLOOKUP(TRUE,$V$2:$AY$206,COUNTA($V$1:AY$1),FALSE))*100))</f>
        <v>61.019674936930343</v>
      </c>
      <c r="AR173" s="475">
        <f>IF(BS173="","",BS173*VLOOKUP("UQ",IndexCalc[],3,FALSE))</f>
        <v>53.128433227539063</v>
      </c>
      <c r="AS173" s="471">
        <f>IF(BT173="","",BT173*VLOOKUP("Fneg",IndexCalc[],3,FALSE))</f>
        <v>25.000002980232239</v>
      </c>
      <c r="AT173" s="471">
        <f>IF(BU173="","",BU173*VLOOKUP("ABS",IndexCalc[],3,FALSE))</f>
        <v>40</v>
      </c>
      <c r="AU173" s="471">
        <f>IF(BV173="","",BV173*VLOOKUP("Cnrs",IndexCalc[],3,FALSE))</f>
        <v>50</v>
      </c>
      <c r="AV173" s="471">
        <f>IF(BO173="","",BO173*VLOOKUP("HEC",IndexCalc[],3,FALSE))</f>
        <v>36.061578989028931</v>
      </c>
      <c r="AW173" s="471">
        <f>IF(BP173="","",BP173*VLOOKUP("Aeres",IndexCalc[],3,FALSE))</f>
        <v>66.666666666666671</v>
      </c>
      <c r="AX173" s="471">
        <f>IF(BQ173="","",BQ173*VLOOKUP("Abdc",IndexCalc[],3,FALSE))</f>
        <v>50</v>
      </c>
      <c r="AY173" s="480">
        <f>IF(BR173="","",BR173*VLOOKUP("Vhb",IndexCalc[],3,FALSE))</f>
        <v>61.019674936930343</v>
      </c>
      <c r="AZ173" s="466"/>
      <c r="BA173" s="466"/>
      <c r="BB173" s="466"/>
      <c r="BC173" s="466"/>
      <c r="BD173" s="466">
        <v>0.38100000000000001</v>
      </c>
      <c r="BE173" s="484">
        <v>0.64</v>
      </c>
      <c r="BF173" s="466"/>
      <c r="BG173" s="466" t="s">
        <v>133</v>
      </c>
      <c r="BH173" s="466" t="s">
        <v>133</v>
      </c>
      <c r="BI173" s="466"/>
      <c r="BJ173" s="466"/>
      <c r="BK173" s="483"/>
      <c r="BL173" s="466"/>
      <c r="BM173" s="466">
        <v>2</v>
      </c>
      <c r="BN173" s="466">
        <v>3</v>
      </c>
      <c r="BO173" s="537">
        <v>1.4424631595611572</v>
      </c>
      <c r="BP173" s="486">
        <v>2</v>
      </c>
      <c r="BQ173" s="487">
        <v>2</v>
      </c>
      <c r="BR173" s="488">
        <v>3.6611804962158203</v>
      </c>
      <c r="BS173" s="488">
        <v>2.1251373291015625</v>
      </c>
      <c r="BT173" s="486">
        <v>1.0000001192092896</v>
      </c>
      <c r="BU173" s="488">
        <v>2</v>
      </c>
      <c r="BV173" s="489">
        <v>2</v>
      </c>
    </row>
    <row r="174" spans="1:74" x14ac:dyDescent="0.25">
      <c r="A174" s="554" t="s">
        <v>1364</v>
      </c>
      <c r="B174" s="529"/>
      <c r="C174" s="497" t="s">
        <v>1258</v>
      </c>
      <c r="D174" s="529" t="s">
        <v>363</v>
      </c>
      <c r="E174" s="466">
        <f t="shared" si="79"/>
        <v>173</v>
      </c>
      <c r="F174" s="467">
        <f t="shared" si="62"/>
        <v>10</v>
      </c>
      <c r="G174" s="480">
        <f t="shared" si="63"/>
        <v>20.991357531020704</v>
      </c>
      <c r="H174" s="469" t="b">
        <f t="shared" si="64"/>
        <v>0</v>
      </c>
      <c r="I174" s="470">
        <f t="shared" si="65"/>
        <v>10000</v>
      </c>
      <c r="J174" s="470">
        <f t="shared" si="66"/>
        <v>10000</v>
      </c>
      <c r="K174" s="470">
        <f t="shared" si="67"/>
        <v>10000</v>
      </c>
      <c r="L174" s="470">
        <f t="shared" si="68"/>
        <v>10000</v>
      </c>
      <c r="M174" s="470">
        <f t="shared" si="69"/>
        <v>10000</v>
      </c>
      <c r="N174" s="470">
        <f t="shared" si="70"/>
        <v>10000</v>
      </c>
      <c r="O174" s="469" t="b">
        <f t="shared" si="71"/>
        <v>0</v>
      </c>
      <c r="P174" s="467">
        <f t="shared" si="72"/>
        <v>2</v>
      </c>
      <c r="Q174" s="467">
        <f t="shared" si="73"/>
        <v>8</v>
      </c>
      <c r="R174" s="472">
        <f t="shared" si="74"/>
        <v>40.259345823931554</v>
      </c>
      <c r="S174" s="475">
        <f t="shared" si="75"/>
        <v>12.003072671134543</v>
      </c>
      <c r="T174" s="480">
        <f t="shared" si="76"/>
        <v>47.323414112130806</v>
      </c>
      <c r="U174" s="471">
        <f t="shared" si="77"/>
        <v>40.838731289704647</v>
      </c>
      <c r="V174" s="471" t="b">
        <f t="shared" si="80"/>
        <v>0</v>
      </c>
      <c r="W174" s="555">
        <f t="shared" si="78"/>
        <v>40.259345823931554</v>
      </c>
      <c r="X174" s="466" t="str">
        <f t="shared" si="81"/>
        <v/>
      </c>
      <c r="Y174" s="466" t="str">
        <f t="shared" si="82"/>
        <v/>
      </c>
      <c r="Z174" s="466" t="str">
        <f t="shared" si="83"/>
        <v/>
      </c>
      <c r="AA174" s="466" t="str">
        <f t="shared" si="84"/>
        <v/>
      </c>
      <c r="AB174" s="556">
        <f t="shared" si="85"/>
        <v>5.1530211875490455</v>
      </c>
      <c r="AC174" s="500">
        <f t="shared" si="86"/>
        <v>18.853124154720042</v>
      </c>
      <c r="AD174" s="466" t="str">
        <f t="shared" si="87"/>
        <v/>
      </c>
      <c r="AE174" s="466" t="str">
        <f t="shared" si="88"/>
        <v/>
      </c>
      <c r="AF174" s="466" t="str">
        <f t="shared" si="89"/>
        <v/>
      </c>
      <c r="AG174" s="466" t="str">
        <f t="shared" si="90"/>
        <v/>
      </c>
      <c r="AH174" s="466">
        <f t="shared" si="91"/>
        <v>14.2</v>
      </c>
      <c r="AI174" s="484">
        <f t="shared" si="92"/>
        <v>15.6</v>
      </c>
      <c r="AJ174" s="466">
        <f>IF(VLOOKUP(TRUE,$V$2:$AY$206,COUNTA($V$1:AR$1),FALSE)="",AR174,IF(AR174="","",(AR174/VLOOKUP(TRUE,$V$2:$AY$206,COUNTA($V$1:AR$1),FALSE))*100))</f>
        <v>55.253946781158447</v>
      </c>
      <c r="AK174" s="466">
        <f>IF(VLOOKUP(TRUE,$V$2:$AY$206,COUNTA($V$1:AS$1),FALSE)="",AS174,IF(AS174="","",(AS174/VLOOKUP(TRUE,$V$2:$AY$206,COUNTA($V$1:AS$1),FALSE))*100))</f>
        <v>25.000032782554626</v>
      </c>
      <c r="AL174" s="466">
        <f>IF(VLOOKUP(TRUE,$V$2:$AY$206,COUNTA($V$1:AT$1),FALSE)="",AT174,IF(AT174="","",(AT174/VLOOKUP(TRUE,$V$2:$AY$206,COUNTA($V$1:AT$1),FALSE))*100))</f>
        <v>40</v>
      </c>
      <c r="AM174" s="466">
        <f>IF(VLOOKUP(TRUE,$V$2:$AY$206,COUNTA($V$1:AU$1),FALSE)="",AU174,IF(AU174="","",(AU174/VLOOKUP(TRUE,$V$2:$AY$206,COUNTA($V$1:AU$1),FALSE))*100))</f>
        <v>50</v>
      </c>
      <c r="AN174" s="466">
        <f>IF(VLOOKUP(TRUE,$V$2:$AY$206,COUNTA($V$1:AV$1),FALSE)="",AV174,IF(AV174="","",(AV174/VLOOKUP(TRUE,$V$2:$AY$206,COUNTA($V$1:AV$1),FALSE))*100))</f>
        <v>25</v>
      </c>
      <c r="AO174" s="466">
        <f>IF(VLOOKUP(TRUE,$V$2:$AY$206,COUNTA($V$1:AW$1),FALSE)="",AW174,IF(AW174="","",(AW174/VLOOKUP(TRUE,$V$2:$AY$206,COUNTA($V$1:AW$1),FALSE))*100))</f>
        <v>66.666666666666671</v>
      </c>
      <c r="AP174" s="466">
        <f>IF(VLOOKUP(TRUE,$V$2:$AY$206,COUNTA($V$1:AX$1),FALSE)="",AX174,IF(AX174="","",(AX174/VLOOKUP(TRUE,$V$2:$AY$206,COUNTA($V$1:AX$1),FALSE))*100))</f>
        <v>50</v>
      </c>
      <c r="AQ174" s="466">
        <f>IF(VLOOKUP(TRUE,$V$2:$AY$206,COUNTA($V$1:AY$1),FALSE)="",AY174,IF(AY174="","",(AY174/VLOOKUP(TRUE,$V$2:$AY$206,COUNTA($V$1:AY$1),FALSE))*100))</f>
        <v>66.666666666666671</v>
      </c>
      <c r="AR174" s="475">
        <f>IF(BS174="","",BS174*VLOOKUP("UQ",IndexCalc[],3,FALSE))</f>
        <v>55.253946781158447</v>
      </c>
      <c r="AS174" s="471">
        <f>IF(BT174="","",BT174*VLOOKUP("Fneg",IndexCalc[],3,FALSE))</f>
        <v>25.000032782554626</v>
      </c>
      <c r="AT174" s="471">
        <f>IF(BU174="","",BU174*VLOOKUP("ABS",IndexCalc[],3,FALSE))</f>
        <v>40</v>
      </c>
      <c r="AU174" s="471">
        <f>IF(BV174="","",BV174*VLOOKUP("Cnrs",IndexCalc[],3,FALSE))</f>
        <v>50</v>
      </c>
      <c r="AV174" s="471">
        <f>IF(BO174="","",BO174*VLOOKUP("HEC",IndexCalc[],3,FALSE))</f>
        <v>25</v>
      </c>
      <c r="AW174" s="471">
        <f>IF(BP174="","",BP174*VLOOKUP("Aeres",IndexCalc[],3,FALSE))</f>
        <v>66.666666666666671</v>
      </c>
      <c r="AX174" s="471">
        <f>IF(BQ174="","",BQ174*VLOOKUP("Abdc",IndexCalc[],3,FALSE))</f>
        <v>50</v>
      </c>
      <c r="AY174" s="480">
        <f>IF(BR174="","",BR174*VLOOKUP("Vhb",IndexCalc[],3,FALSE))</f>
        <v>66.666666666666671</v>
      </c>
      <c r="AZ174" s="466"/>
      <c r="BA174" s="466"/>
      <c r="BB174" s="466"/>
      <c r="BC174" s="466"/>
      <c r="BD174" s="466">
        <v>0.39400000000000002</v>
      </c>
      <c r="BE174" s="484">
        <v>0.69699999999999995</v>
      </c>
      <c r="BF174" s="466" t="s">
        <v>135</v>
      </c>
      <c r="BG174" s="466" t="s">
        <v>133</v>
      </c>
      <c r="BH174" s="466" t="s">
        <v>133</v>
      </c>
      <c r="BI174" s="466" t="s">
        <v>133</v>
      </c>
      <c r="BJ174" s="466"/>
      <c r="BK174" s="483"/>
      <c r="BL174" s="466"/>
      <c r="BM174" s="466">
        <v>2</v>
      </c>
      <c r="BN174" s="466">
        <v>3</v>
      </c>
      <c r="BO174" s="485">
        <v>1</v>
      </c>
      <c r="BP174" s="486">
        <v>2</v>
      </c>
      <c r="BQ174" s="487">
        <v>2</v>
      </c>
      <c r="BR174" s="486">
        <v>4</v>
      </c>
      <c r="BS174" s="488">
        <v>2.2101578712463379</v>
      </c>
      <c r="BT174" s="486">
        <v>1.0000013113021851</v>
      </c>
      <c r="BU174" s="488">
        <v>2</v>
      </c>
      <c r="BV174" s="489">
        <v>2</v>
      </c>
    </row>
    <row r="175" spans="1:74" x14ac:dyDescent="0.25">
      <c r="A175" s="554" t="s">
        <v>1294</v>
      </c>
      <c r="B175" s="529"/>
      <c r="C175" s="497" t="s">
        <v>1017</v>
      </c>
      <c r="D175" s="529" t="s">
        <v>363</v>
      </c>
      <c r="E175" s="466">
        <f t="shared" si="79"/>
        <v>174</v>
      </c>
      <c r="F175" s="467">
        <f t="shared" si="62"/>
        <v>10</v>
      </c>
      <c r="G175" s="480">
        <f t="shared" si="63"/>
        <v>20.189744544484178</v>
      </c>
      <c r="H175" s="469" t="b">
        <f t="shared" si="64"/>
        <v>0</v>
      </c>
      <c r="I175" s="470">
        <f t="shared" si="65"/>
        <v>10000</v>
      </c>
      <c r="J175" s="470">
        <f t="shared" si="66"/>
        <v>10000</v>
      </c>
      <c r="K175" s="470">
        <f t="shared" si="67"/>
        <v>10000</v>
      </c>
      <c r="L175" s="470">
        <f t="shared" si="68"/>
        <v>10000</v>
      </c>
      <c r="M175" s="470">
        <f t="shared" si="69"/>
        <v>10000</v>
      </c>
      <c r="N175" s="470">
        <f t="shared" si="70"/>
        <v>10000</v>
      </c>
      <c r="O175" s="469" t="b">
        <f t="shared" si="71"/>
        <v>0</v>
      </c>
      <c r="P175" s="467">
        <f t="shared" si="72"/>
        <v>2</v>
      </c>
      <c r="Q175" s="467">
        <f t="shared" si="73"/>
        <v>8</v>
      </c>
      <c r="R175" s="472">
        <f t="shared" si="74"/>
        <v>39.982424875333116</v>
      </c>
      <c r="S175" s="475">
        <f t="shared" si="75"/>
        <v>9.5805494002213578</v>
      </c>
      <c r="T175" s="480">
        <f t="shared" si="76"/>
        <v>47.582893744111061</v>
      </c>
      <c r="U175" s="471">
        <f t="shared" si="77"/>
        <v>39.136314995288849</v>
      </c>
      <c r="V175" s="471" t="b">
        <f t="shared" si="80"/>
        <v>0</v>
      </c>
      <c r="W175" s="555">
        <f t="shared" si="78"/>
        <v>39.982424875333116</v>
      </c>
      <c r="X175" s="466" t="str">
        <f t="shared" si="81"/>
        <v/>
      </c>
      <c r="Y175" s="466" t="str">
        <f t="shared" si="82"/>
        <v/>
      </c>
      <c r="Z175" s="466" t="str">
        <f t="shared" si="83"/>
        <v/>
      </c>
      <c r="AA175" s="466" t="str">
        <f t="shared" si="84"/>
        <v/>
      </c>
      <c r="AB175" s="556">
        <f t="shared" si="85"/>
        <v>3.6620455139942458</v>
      </c>
      <c r="AC175" s="500">
        <f t="shared" si="86"/>
        <v>15.499053286448468</v>
      </c>
      <c r="AD175" s="466" t="str">
        <f t="shared" si="87"/>
        <v/>
      </c>
      <c r="AE175" s="466" t="str">
        <f t="shared" si="88"/>
        <v/>
      </c>
      <c r="AF175" s="466" t="str">
        <f t="shared" si="89"/>
        <v/>
      </c>
      <c r="AG175" s="466" t="str">
        <f t="shared" si="90"/>
        <v/>
      </c>
      <c r="AH175" s="466">
        <f t="shared" si="91"/>
        <v>3.9</v>
      </c>
      <c r="AI175" s="484">
        <f t="shared" si="92"/>
        <v>6.8000000000000007</v>
      </c>
      <c r="AJ175" s="466">
        <f>IF(VLOOKUP(TRUE,$V$2:$AY$206,COUNTA($V$1:AR$1),FALSE)="",AR175,IF(AR175="","",(AR175/VLOOKUP(TRUE,$V$2:$AY$206,COUNTA($V$1:AR$1),FALSE))*100))</f>
        <v>52.261650562286377</v>
      </c>
      <c r="AK175" s="466">
        <f>IF(VLOOKUP(TRUE,$V$2:$AY$206,COUNTA($V$1:AS$1),FALSE)="",AS175,IF(AS175="","",(AS175/VLOOKUP(TRUE,$V$2:$AY$206,COUNTA($V$1:AS$1),FALSE))*100))</f>
        <v>25</v>
      </c>
      <c r="AL175" s="466">
        <f>IF(VLOOKUP(TRUE,$V$2:$AY$206,COUNTA($V$1:AT$1),FALSE)="",AT175,IF(AT175="","",(AT175/VLOOKUP(TRUE,$V$2:$AY$206,COUNTA($V$1:AT$1),FALSE))*100))</f>
        <v>40</v>
      </c>
      <c r="AM175" s="466">
        <f>IF(VLOOKUP(TRUE,$V$2:$AY$206,COUNTA($V$1:AU$1),FALSE)="",AU175,IF(AU175="","",(AU175/VLOOKUP(TRUE,$V$2:$AY$206,COUNTA($V$1:AU$1),FALSE))*100))</f>
        <v>50</v>
      </c>
      <c r="AN175" s="466">
        <f>IF(VLOOKUP(TRUE,$V$2:$AY$206,COUNTA($V$1:AV$1),FALSE)="",AV175,IF(AV175="","",(AV175/VLOOKUP(TRUE,$V$2:$AY$206,COUNTA($V$1:AV$1),FALSE))*100))</f>
        <v>35.690560936927795</v>
      </c>
      <c r="AO175" s="466">
        <f>IF(VLOOKUP(TRUE,$V$2:$AY$206,COUNTA($V$1:AW$1),FALSE)="",AW175,IF(AW175="","",(AW175/VLOOKUP(TRUE,$V$2:$AY$206,COUNTA($V$1:AW$1),FALSE))*100))</f>
        <v>66.666666666666671</v>
      </c>
      <c r="AP175" s="466">
        <f>IF(VLOOKUP(TRUE,$V$2:$AY$206,COUNTA($V$1:AX$1),FALSE)="",AX175,IF(AX175="","",(AX175/VLOOKUP(TRUE,$V$2:$AY$206,COUNTA($V$1:AX$1),FALSE))*100))</f>
        <v>50</v>
      </c>
      <c r="AQ175" s="466">
        <f>IF(VLOOKUP(TRUE,$V$2:$AY$206,COUNTA($V$1:AY$1),FALSE)="",AY175,IF(AY175="","",(AY175/VLOOKUP(TRUE,$V$2:$AY$206,COUNTA($V$1:AY$1),FALSE))*100))</f>
        <v>61.044271787007652</v>
      </c>
      <c r="AR175" s="475">
        <f>IF(BS175="","",BS175*VLOOKUP("UQ",IndexCalc[],3,FALSE))</f>
        <v>52.261650562286377</v>
      </c>
      <c r="AS175" s="471">
        <f>IF(BT175="","",BT175*VLOOKUP("Fneg",IndexCalc[],3,FALSE))</f>
        <v>25</v>
      </c>
      <c r="AT175" s="471">
        <f>IF(BU175="","",BU175*VLOOKUP("ABS",IndexCalc[],3,FALSE))</f>
        <v>40</v>
      </c>
      <c r="AU175" s="471">
        <f>IF(BV175="","",BV175*VLOOKUP("Cnrs",IndexCalc[],3,FALSE))</f>
        <v>50</v>
      </c>
      <c r="AV175" s="471">
        <f>IF(BO175="","",BO175*VLOOKUP("HEC",IndexCalc[],3,FALSE))</f>
        <v>35.690560936927795</v>
      </c>
      <c r="AW175" s="471">
        <f>IF(BP175="","",BP175*VLOOKUP("Aeres",IndexCalc[],3,FALSE))</f>
        <v>66.666666666666671</v>
      </c>
      <c r="AX175" s="471">
        <f>IF(BQ175="","",BQ175*VLOOKUP("Abdc",IndexCalc[],3,FALSE))</f>
        <v>50</v>
      </c>
      <c r="AY175" s="480">
        <f>IF(BR175="","",BR175*VLOOKUP("Vhb",IndexCalc[],3,FALSE))</f>
        <v>61.044271787007652</v>
      </c>
      <c r="AZ175" s="466"/>
      <c r="BA175" s="466"/>
      <c r="BB175" s="466"/>
      <c r="BC175" s="466"/>
      <c r="BD175" s="466">
        <v>0.28000000000000003</v>
      </c>
      <c r="BE175" s="484">
        <v>0.57299999999999995</v>
      </c>
      <c r="BF175" s="466"/>
      <c r="BG175" s="466" t="s">
        <v>133</v>
      </c>
      <c r="BH175" s="466" t="s">
        <v>133</v>
      </c>
      <c r="BI175" s="466"/>
      <c r="BJ175" s="466"/>
      <c r="BK175" s="483"/>
      <c r="BL175" s="466"/>
      <c r="BM175" s="466">
        <v>2</v>
      </c>
      <c r="BN175" s="466">
        <v>3</v>
      </c>
      <c r="BO175" s="537">
        <v>1.4276224374771118</v>
      </c>
      <c r="BP175" s="486">
        <v>2</v>
      </c>
      <c r="BQ175" s="487">
        <v>2</v>
      </c>
      <c r="BR175" s="488">
        <v>3.662656307220459</v>
      </c>
      <c r="BS175" s="488">
        <v>2.0904660224914551</v>
      </c>
      <c r="BT175" s="486">
        <v>1</v>
      </c>
      <c r="BU175" s="488">
        <v>2</v>
      </c>
      <c r="BV175" s="489">
        <v>2</v>
      </c>
    </row>
    <row r="176" spans="1:74" x14ac:dyDescent="0.25">
      <c r="A176" s="554" t="s">
        <v>1372</v>
      </c>
      <c r="B176" s="529"/>
      <c r="C176" s="497" t="s">
        <v>1266</v>
      </c>
      <c r="D176" s="529" t="s">
        <v>363</v>
      </c>
      <c r="E176" s="466">
        <f t="shared" si="79"/>
        <v>175</v>
      </c>
      <c r="F176" s="467">
        <f t="shared" si="62"/>
        <v>10</v>
      </c>
      <c r="G176" s="480">
        <f t="shared" si="63"/>
        <v>17.005380023177771</v>
      </c>
      <c r="H176" s="469" t="b">
        <f t="shared" si="64"/>
        <v>0</v>
      </c>
      <c r="I176" s="470">
        <f t="shared" si="65"/>
        <v>10000</v>
      </c>
      <c r="J176" s="470">
        <f t="shared" si="66"/>
        <v>10000</v>
      </c>
      <c r="K176" s="470">
        <f t="shared" si="67"/>
        <v>10000</v>
      </c>
      <c r="L176" s="470">
        <f t="shared" si="68"/>
        <v>10000</v>
      </c>
      <c r="M176" s="470">
        <f t="shared" si="69"/>
        <v>10000</v>
      </c>
      <c r="N176" s="470">
        <f t="shared" si="70"/>
        <v>10000</v>
      </c>
      <c r="O176" s="469" t="b">
        <f t="shared" si="71"/>
        <v>0</v>
      </c>
      <c r="P176" s="467">
        <f t="shared" si="72"/>
        <v>2</v>
      </c>
      <c r="Q176" s="467">
        <f t="shared" si="73"/>
        <v>8</v>
      </c>
      <c r="R176" s="472">
        <f t="shared" si="74"/>
        <v>39.952146659162196</v>
      </c>
      <c r="S176" s="475">
        <f t="shared" si="75"/>
        <v>14.737227608097353</v>
      </c>
      <c r="T176" s="480">
        <f t="shared" si="76"/>
        <v>46.255876421928406</v>
      </c>
      <c r="U176" s="471">
        <f t="shared" si="77"/>
        <v>42.924701137542726</v>
      </c>
      <c r="V176" s="471" t="b">
        <f t="shared" si="80"/>
        <v>0</v>
      </c>
      <c r="W176" s="555">
        <f t="shared" si="78"/>
        <v>39.952146659162196</v>
      </c>
      <c r="X176" s="466" t="str">
        <f t="shared" si="81"/>
        <v/>
      </c>
      <c r="Y176" s="466" t="str">
        <f t="shared" si="82"/>
        <v/>
      </c>
      <c r="Z176" s="466" t="str">
        <f t="shared" si="83"/>
        <v/>
      </c>
      <c r="AA176" s="466" t="str">
        <f t="shared" si="84"/>
        <v/>
      </c>
      <c r="AB176" s="556">
        <f t="shared" si="85"/>
        <v>13.41609813890749</v>
      </c>
      <c r="AC176" s="500">
        <f t="shared" si="86"/>
        <v>16.058357077287216</v>
      </c>
      <c r="AD176" s="466" t="str">
        <f t="shared" si="87"/>
        <v/>
      </c>
      <c r="AE176" s="466" t="str">
        <f t="shared" si="88"/>
        <v/>
      </c>
      <c r="AF176" s="466" t="str">
        <f t="shared" si="89"/>
        <v/>
      </c>
      <c r="AG176" s="466" t="str">
        <f t="shared" si="90"/>
        <v/>
      </c>
      <c r="AH176" s="466">
        <f t="shared" si="91"/>
        <v>50.4</v>
      </c>
      <c r="AI176" s="484">
        <f t="shared" si="92"/>
        <v>8.7999999999999989</v>
      </c>
      <c r="AJ176" s="466">
        <f>IF(VLOOKUP(TRUE,$V$2:$AY$206,COUNTA($V$1:AR$1),FALSE)="",AR176,IF(AR176="","",(AR176/VLOOKUP(TRUE,$V$2:$AY$206,COUNTA($V$1:AR$1),FALSE))*100))</f>
        <v>57.699453830718994</v>
      </c>
      <c r="AK176" s="466">
        <f>IF(VLOOKUP(TRUE,$V$2:$AY$206,COUNTA($V$1:AS$1),FALSE)="",AS176,IF(AS176="","",(AS176/VLOOKUP(TRUE,$V$2:$AY$206,COUNTA($V$1:AS$1),FALSE))*100))</f>
        <v>25</v>
      </c>
      <c r="AL176" s="466">
        <f>IF(VLOOKUP(TRUE,$V$2:$AY$206,COUNTA($V$1:AT$1),FALSE)="",AT176,IF(AT176="","",(AT176/VLOOKUP(TRUE,$V$2:$AY$206,COUNTA($V$1:AT$1),FALSE))*100))</f>
        <v>30.362656116485599</v>
      </c>
      <c r="AM176" s="466">
        <f>IF(VLOOKUP(TRUE,$V$2:$AY$206,COUNTA($V$1:AU$1),FALSE)="",AU176,IF(AU176="","",(AU176/VLOOKUP(TRUE,$V$2:$AY$206,COUNTA($V$1:AU$1),FALSE))*100))</f>
        <v>51.52130126953125</v>
      </c>
      <c r="AN176" s="466">
        <f>IF(VLOOKUP(TRUE,$V$2:$AY$206,COUNTA($V$1:AV$1),FALSE)="",AV176,IF(AV176="","",(AV176/VLOOKUP(TRUE,$V$2:$AY$206,COUNTA($V$1:AV$1),FALSE))*100))</f>
        <v>46.711349487304688</v>
      </c>
      <c r="AO176" s="466">
        <f>IF(VLOOKUP(TRUE,$V$2:$AY$206,COUNTA($V$1:AW$1),FALSE)="",AW176,IF(AW176="","",(AW176/VLOOKUP(TRUE,$V$2:$AY$206,COUNTA($V$1:AW$1),FALSE))*100))</f>
        <v>53.883314132690444</v>
      </c>
      <c r="AP176" s="466">
        <f>IF(VLOOKUP(TRUE,$V$2:$AY$206,COUNTA($V$1:AX$1),FALSE)="",AX176,IF(AX176="","",(AX176/VLOOKUP(TRUE,$V$2:$AY$206,COUNTA($V$1:AX$1),FALSE))*100))</f>
        <v>50</v>
      </c>
      <c r="AQ176" s="466">
        <f>IF(VLOOKUP(TRUE,$V$2:$AY$206,COUNTA($V$1:AY$1),FALSE)="",AY176,IF(AY176="","",(AY176/VLOOKUP(TRUE,$V$2:$AY$206,COUNTA($V$1:AY$1),FALSE))*100))</f>
        <v>54.868936538696303</v>
      </c>
      <c r="AR176" s="475">
        <f>IF(BS176="","",BS176*VLOOKUP("UQ",IndexCalc[],3,FALSE))</f>
        <v>57.699453830718994</v>
      </c>
      <c r="AS176" s="471">
        <f>IF(BT176="","",BT176*VLOOKUP("Fneg",IndexCalc[],3,FALSE))</f>
        <v>25</v>
      </c>
      <c r="AT176" s="471">
        <f>IF(BU176="","",BU176*VLOOKUP("ABS",IndexCalc[],3,FALSE))</f>
        <v>30.362656116485596</v>
      </c>
      <c r="AU176" s="471">
        <f>IF(BV176="","",BV176*VLOOKUP("Cnrs",IndexCalc[],3,FALSE))</f>
        <v>51.52130126953125</v>
      </c>
      <c r="AV176" s="471">
        <f>IF(BO176="","",BO176*VLOOKUP("HEC",IndexCalc[],3,FALSE))</f>
        <v>46.711349487304688</v>
      </c>
      <c r="AW176" s="471">
        <f>IF(BP176="","",BP176*VLOOKUP("Aeres",IndexCalc[],3,FALSE))</f>
        <v>53.883314132690437</v>
      </c>
      <c r="AX176" s="471">
        <f>IF(BQ176="","",BQ176*VLOOKUP("Abdc",IndexCalc[],3,FALSE))</f>
        <v>50</v>
      </c>
      <c r="AY176" s="480">
        <f>IF(BR176="","",BR176*VLOOKUP("Vhb",IndexCalc[],3,FALSE))</f>
        <v>54.868936538696296</v>
      </c>
      <c r="AZ176" s="466"/>
      <c r="BA176" s="466"/>
      <c r="BB176" s="466"/>
      <c r="BC176" s="466"/>
      <c r="BD176" s="563">
        <v>1.0257948637008667</v>
      </c>
      <c r="BE176" s="564">
        <v>0.59367746114730835</v>
      </c>
      <c r="BF176" s="466"/>
      <c r="BG176" s="466"/>
      <c r="BH176" s="466" t="s">
        <v>133</v>
      </c>
      <c r="BI176" s="466"/>
      <c r="BJ176" s="466"/>
      <c r="BK176" s="483"/>
      <c r="BL176" s="466"/>
      <c r="BM176" s="466"/>
      <c r="BN176" s="466"/>
      <c r="BO176" s="537">
        <v>1.8684539794921875</v>
      </c>
      <c r="BP176" s="488">
        <v>1.6164994239807129</v>
      </c>
      <c r="BQ176" s="487">
        <v>2</v>
      </c>
      <c r="BR176" s="488">
        <v>3.2921361923217773</v>
      </c>
      <c r="BS176" s="488">
        <v>2.3079781532287598</v>
      </c>
      <c r="BT176" s="488">
        <v>1</v>
      </c>
      <c r="BU176" s="488">
        <v>1.5181328058242798</v>
      </c>
      <c r="BV176" s="540">
        <v>2.06085205078125</v>
      </c>
    </row>
    <row r="177" spans="1:74" x14ac:dyDescent="0.25">
      <c r="A177" s="554" t="s">
        <v>1283</v>
      </c>
      <c r="B177" s="529"/>
      <c r="C177" s="497" t="s">
        <v>248</v>
      </c>
      <c r="D177" s="529" t="s">
        <v>363</v>
      </c>
      <c r="E177" s="467">
        <f t="shared" si="79"/>
        <v>176</v>
      </c>
      <c r="F177" s="467">
        <f t="shared" si="62"/>
        <v>10</v>
      </c>
      <c r="G177" s="480">
        <f t="shared" si="63"/>
        <v>18.231460010624854</v>
      </c>
      <c r="H177" s="469" t="b">
        <f t="shared" si="64"/>
        <v>0</v>
      </c>
      <c r="I177" s="470">
        <f t="shared" si="65"/>
        <v>10000</v>
      </c>
      <c r="J177" s="470">
        <f t="shared" si="66"/>
        <v>10000</v>
      </c>
      <c r="K177" s="470">
        <f t="shared" si="67"/>
        <v>10000</v>
      </c>
      <c r="L177" s="470">
        <f t="shared" si="68"/>
        <v>10000</v>
      </c>
      <c r="M177" s="470">
        <f t="shared" si="69"/>
        <v>10000</v>
      </c>
      <c r="N177" s="470">
        <f t="shared" si="70"/>
        <v>10000</v>
      </c>
      <c r="O177" s="469" t="b">
        <f t="shared" si="71"/>
        <v>0</v>
      </c>
      <c r="P177" s="467">
        <f t="shared" si="72"/>
        <v>2</v>
      </c>
      <c r="Q177" s="467">
        <f t="shared" si="73"/>
        <v>8</v>
      </c>
      <c r="R177" s="472">
        <f t="shared" si="74"/>
        <v>39.451103064648365</v>
      </c>
      <c r="S177" s="475">
        <f t="shared" si="75"/>
        <v>14.371276464224106</v>
      </c>
      <c r="T177" s="480">
        <f t="shared" si="76"/>
        <v>45.721059714754425</v>
      </c>
      <c r="U177" s="471">
        <f t="shared" si="77"/>
        <v>42.156847771803541</v>
      </c>
      <c r="V177" s="471" t="b">
        <f t="shared" si="80"/>
        <v>0</v>
      </c>
      <c r="W177" s="555">
        <f t="shared" si="78"/>
        <v>39.451103064648365</v>
      </c>
      <c r="X177" s="471" t="str">
        <f t="shared" si="81"/>
        <v/>
      </c>
      <c r="Y177" s="471" t="str">
        <f t="shared" si="82"/>
        <v/>
      </c>
      <c r="Z177" s="471" t="str">
        <f t="shared" si="83"/>
        <v/>
      </c>
      <c r="AA177" s="471" t="str">
        <f t="shared" si="84"/>
        <v/>
      </c>
      <c r="AB177" s="560">
        <f t="shared" si="85"/>
        <v>7.2357863803637015</v>
      </c>
      <c r="AC177" s="494">
        <f t="shared" si="86"/>
        <v>21.50676654808451</v>
      </c>
      <c r="AD177" s="471" t="str">
        <f t="shared" si="87"/>
        <v/>
      </c>
      <c r="AE177" s="471" t="str">
        <f t="shared" si="88"/>
        <v/>
      </c>
      <c r="AF177" s="471" t="str">
        <f t="shared" si="89"/>
        <v/>
      </c>
      <c r="AG177" s="471" t="str">
        <f t="shared" si="90"/>
        <v/>
      </c>
      <c r="AH177" s="471">
        <f t="shared" si="91"/>
        <v>30.8</v>
      </c>
      <c r="AI177" s="480">
        <f t="shared" si="92"/>
        <v>25</v>
      </c>
      <c r="AJ177" s="471">
        <f>IF(VLOOKUP(TRUE,$V$2:$AY$206,COUNTA($V$1:AR$1),FALSE)="",AR177,IF(AR177="","",(AR177/VLOOKUP(TRUE,$V$2:$AY$206,COUNTA($V$1:AR$1),FALSE))*100))</f>
        <v>50.569486618041992</v>
      </c>
      <c r="AK177" s="471">
        <f>IF(VLOOKUP(TRUE,$V$2:$AY$206,COUNTA($V$1:AS$1),FALSE)="",AS177,IF(AS177="","",(AS177/VLOOKUP(TRUE,$V$2:$AY$206,COUNTA($V$1:AS$1),FALSE))*100))</f>
        <v>25</v>
      </c>
      <c r="AL177" s="471">
        <f>IF(VLOOKUP(TRUE,$V$2:$AY$206,COUNTA($V$1:AT$1),FALSE)="",AT177,IF(AT177="","",(AT177/VLOOKUP(TRUE,$V$2:$AY$206,COUNTA($V$1:AT$1),FALSE))*100))</f>
        <v>40</v>
      </c>
      <c r="AM177" s="471">
        <f>IF(VLOOKUP(TRUE,$V$2:$AY$206,COUNTA($V$1:AU$1),FALSE)="",AU177,IF(AU177="","",(AU177/VLOOKUP(TRUE,$V$2:$AY$206,COUNTA($V$1:AU$1),FALSE))*100))</f>
        <v>53.824621438980103</v>
      </c>
      <c r="AN177" s="471">
        <f>IF(VLOOKUP(TRUE,$V$2:$AY$206,COUNTA($V$1:AV$1),FALSE)="",AV177,IF(AV177="","",(AV177/VLOOKUP(TRUE,$V$2:$AY$206,COUNTA($V$1:AV$1),FALSE))*100))</f>
        <v>27.04903781414032</v>
      </c>
      <c r="AO177" s="471">
        <f>IF(VLOOKUP(TRUE,$V$2:$AY$206,COUNTA($V$1:AW$1),FALSE)="",AW177,IF(AW177="","",(AW177/VLOOKUP(TRUE,$V$2:$AY$206,COUNTA($V$1:AW$1),FALSE))*100))</f>
        <v>61.920122305552169</v>
      </c>
      <c r="AP177" s="560">
        <f>IF(VLOOKUP(TRUE,$V$2:$AY$206,COUNTA($V$1:AX$1),FALSE)="",AX177,IF(AX177="","",(AX177/VLOOKUP(TRUE,$V$2:$AY$206,COUNTA($V$1:AX$1),FALSE))*100))</f>
        <v>50</v>
      </c>
      <c r="AQ177" s="471">
        <f>IF(VLOOKUP(TRUE,$V$2:$AY$206,COUNTA($V$1:AY$1),FALSE)="",AY177,IF(AY177="","",(AY177/VLOOKUP(TRUE,$V$2:$AY$206,COUNTA($V$1:AY$1),FALSE))*100))</f>
        <v>57.405209541320815</v>
      </c>
      <c r="AR177" s="475">
        <f>IF(BS177="","",BS177*VLOOKUP("UQ",IndexCalc[],3,FALSE))</f>
        <v>50.569486618041992</v>
      </c>
      <c r="AS177" s="471">
        <f>IF(BT177="","",BT177*VLOOKUP("Fneg",IndexCalc[],3,FALSE))</f>
        <v>25</v>
      </c>
      <c r="AT177" s="471">
        <f>IF(BU177="","",BU177*VLOOKUP("ABS",IndexCalc[],3,FALSE))</f>
        <v>40</v>
      </c>
      <c r="AU177" s="471">
        <f>IF(BV177="","",BV177*VLOOKUP("Cnrs",IndexCalc[],3,FALSE))</f>
        <v>53.824621438980103</v>
      </c>
      <c r="AV177" s="471">
        <f>IF(BO177="","",BO177*VLOOKUP("HEC",IndexCalc[],3,FALSE))</f>
        <v>27.04903781414032</v>
      </c>
      <c r="AW177" s="471">
        <f>IF(BP177="","",BP177*VLOOKUP("Aeres",IndexCalc[],3,FALSE))</f>
        <v>61.920122305552169</v>
      </c>
      <c r="AX177" s="471">
        <f>IF(BQ177="","",BQ177*VLOOKUP("Abdc",IndexCalc[],3,FALSE))</f>
        <v>50</v>
      </c>
      <c r="AY177" s="480">
        <f>IF(BR177="","",BR177*VLOOKUP("Vhb",IndexCalc[],3,FALSE))</f>
        <v>57.405209541320808</v>
      </c>
      <c r="AZ177" s="481"/>
      <c r="BA177" s="473"/>
      <c r="BB177" s="466"/>
      <c r="BC177" s="481"/>
      <c r="BD177" s="566">
        <v>0.55324822664260864</v>
      </c>
      <c r="BE177" s="567">
        <v>0.79510515928268433</v>
      </c>
      <c r="BF177" s="466"/>
      <c r="BG177" s="466"/>
      <c r="BH177" s="495" t="s">
        <v>133</v>
      </c>
      <c r="BI177" s="466"/>
      <c r="BJ177" s="466"/>
      <c r="BK177" s="483"/>
      <c r="BL177" s="466"/>
      <c r="BM177" s="466">
        <v>2</v>
      </c>
      <c r="BN177" s="466"/>
      <c r="BO177" s="537">
        <v>1.0819615125656128</v>
      </c>
      <c r="BP177" s="488">
        <v>1.8576036691665649</v>
      </c>
      <c r="BQ177" s="487">
        <v>2</v>
      </c>
      <c r="BR177" s="488">
        <v>3.444312572479248</v>
      </c>
      <c r="BS177" s="488">
        <v>2.0227794647216797</v>
      </c>
      <c r="BT177" s="486">
        <v>1</v>
      </c>
      <c r="BU177" s="488">
        <v>2</v>
      </c>
      <c r="BV177" s="540">
        <v>2.1529848575592041</v>
      </c>
    </row>
    <row r="178" spans="1:74" x14ac:dyDescent="0.25">
      <c r="A178" s="554" t="s">
        <v>1339</v>
      </c>
      <c r="B178" s="529"/>
      <c r="C178" s="497" t="s">
        <v>1233</v>
      </c>
      <c r="D178" s="529" t="s">
        <v>363</v>
      </c>
      <c r="E178" s="466">
        <f t="shared" si="79"/>
        <v>177</v>
      </c>
      <c r="F178" s="467">
        <f t="shared" si="62"/>
        <v>10</v>
      </c>
      <c r="G178" s="480">
        <f t="shared" si="63"/>
        <v>19.525770437803018</v>
      </c>
      <c r="H178" s="469" t="b">
        <f t="shared" si="64"/>
        <v>0</v>
      </c>
      <c r="I178" s="470">
        <f t="shared" si="65"/>
        <v>10000</v>
      </c>
      <c r="J178" s="470">
        <f t="shared" si="66"/>
        <v>10000</v>
      </c>
      <c r="K178" s="470">
        <f t="shared" si="67"/>
        <v>10000</v>
      </c>
      <c r="L178" s="470">
        <f t="shared" si="68"/>
        <v>10000</v>
      </c>
      <c r="M178" s="470">
        <f t="shared" si="69"/>
        <v>10000</v>
      </c>
      <c r="N178" s="470">
        <f t="shared" si="70"/>
        <v>10000</v>
      </c>
      <c r="O178" s="469" t="b">
        <f t="shared" si="71"/>
        <v>0</v>
      </c>
      <c r="P178" s="467">
        <f t="shared" si="72"/>
        <v>2</v>
      </c>
      <c r="Q178" s="467">
        <f t="shared" si="73"/>
        <v>8</v>
      </c>
      <c r="R178" s="472">
        <f t="shared" si="74"/>
        <v>38.576383773248686</v>
      </c>
      <c r="S178" s="475">
        <f t="shared" si="75"/>
        <v>12.825685062812239</v>
      </c>
      <c r="T178" s="480">
        <f t="shared" si="76"/>
        <v>45.014058450857803</v>
      </c>
      <c r="U178" s="471">
        <f t="shared" si="77"/>
        <v>39.341246760686246</v>
      </c>
      <c r="V178" s="471" t="b">
        <f t="shared" si="80"/>
        <v>0</v>
      </c>
      <c r="W178" s="555">
        <f t="shared" si="78"/>
        <v>38.576383773248686</v>
      </c>
      <c r="X178" s="466" t="str">
        <f t="shared" si="81"/>
        <v/>
      </c>
      <c r="Y178" s="466" t="str">
        <f t="shared" si="82"/>
        <v/>
      </c>
      <c r="Z178" s="466" t="str">
        <f t="shared" si="83"/>
        <v/>
      </c>
      <c r="AA178" s="466" t="str">
        <f t="shared" si="84"/>
        <v/>
      </c>
      <c r="AB178" s="556">
        <f t="shared" si="85"/>
        <v>4.4990844886215013</v>
      </c>
      <c r="AC178" s="500">
        <f t="shared" si="86"/>
        <v>21.152285637002976</v>
      </c>
      <c r="AD178" s="466" t="str">
        <f t="shared" si="87"/>
        <v/>
      </c>
      <c r="AE178" s="466" t="str">
        <f t="shared" si="88"/>
        <v/>
      </c>
      <c r="AF178" s="466" t="str">
        <f t="shared" si="89"/>
        <v/>
      </c>
      <c r="AG178" s="466" t="str">
        <f t="shared" si="90"/>
        <v/>
      </c>
      <c r="AH178" s="466">
        <f t="shared" si="91"/>
        <v>9.8000000000000007</v>
      </c>
      <c r="AI178" s="484">
        <f t="shared" si="92"/>
        <v>23.5</v>
      </c>
      <c r="AJ178" s="466">
        <f>IF(VLOOKUP(TRUE,$V$2:$AY$206,COUNTA($V$1:AR$1),FALSE)="",AR178,IF(AR178="","",(AR178/VLOOKUP(TRUE,$V$2:$AY$206,COUNTA($V$1:AR$1),FALSE))*100))</f>
        <v>51.441848278045654</v>
      </c>
      <c r="AK178" s="466">
        <f>IF(VLOOKUP(TRUE,$V$2:$AY$206,COUNTA($V$1:AS$1),FALSE)="",AS178,IF(AS178="","",(AS178/VLOOKUP(TRUE,$V$2:$AY$206,COUNTA($V$1:AS$1),FALSE))*100))</f>
        <v>25</v>
      </c>
      <c r="AL178" s="466">
        <f>IF(VLOOKUP(TRUE,$V$2:$AY$206,COUNTA($V$1:AT$1),FALSE)="",AT178,IF(AT178="","",(AT178/VLOOKUP(TRUE,$V$2:$AY$206,COUNTA($V$1:AT$1),FALSE))*100))</f>
        <v>20</v>
      </c>
      <c r="AM178" s="466">
        <f>IF(VLOOKUP(TRUE,$V$2:$AY$206,COUNTA($V$1:AU$1),FALSE)="",AU178,IF(AU178="","",(AU178/VLOOKUP(TRUE,$V$2:$AY$206,COUNTA($V$1:AU$1),FALSE))*100))</f>
        <v>50</v>
      </c>
      <c r="AN178" s="466">
        <f>IF(VLOOKUP(TRUE,$V$2:$AY$206,COUNTA($V$1:AV$1),FALSE)="",AV178,IF(AV178="","",(AV178/VLOOKUP(TRUE,$V$2:$AY$206,COUNTA($V$1:AV$1),FALSE))*100))</f>
        <v>45.007503032684326</v>
      </c>
      <c r="AO178" s="466">
        <f>IF(VLOOKUP(TRUE,$V$2:$AY$206,COUNTA($V$1:AW$1),FALSE)="",AW178,IF(AW178="","",(AW178/VLOOKUP(TRUE,$V$2:$AY$206,COUNTA($V$1:AW$1),FALSE))*100))</f>
        <v>66.666666666666671</v>
      </c>
      <c r="AP178" s="466">
        <f>IF(VLOOKUP(TRUE,$V$2:$AY$206,COUNTA($V$1:AX$1),FALSE)="",AX178,IF(AX178="","",(AX178/VLOOKUP(TRUE,$V$2:$AY$206,COUNTA($V$1:AX$1),FALSE))*100))</f>
        <v>50</v>
      </c>
      <c r="AQ178" s="466">
        <f>IF(VLOOKUP(TRUE,$V$2:$AY$206,COUNTA($V$1:AY$1),FALSE)="",AY178,IF(AY178="","",(AY178/VLOOKUP(TRUE,$V$2:$AY$206,COUNTA($V$1:AY$1),FALSE))*100))</f>
        <v>51.996449629465744</v>
      </c>
      <c r="AR178" s="475">
        <f>IF(BS178="","",BS178*VLOOKUP("UQ",IndexCalc[],3,FALSE))</f>
        <v>51.441848278045654</v>
      </c>
      <c r="AS178" s="471">
        <f>IF(BT178="","",BT178*VLOOKUP("Fneg",IndexCalc[],3,FALSE))</f>
        <v>25</v>
      </c>
      <c r="AT178" s="471">
        <f>IF(BU178="","",BU178*VLOOKUP("ABS",IndexCalc[],3,FALSE))</f>
        <v>20</v>
      </c>
      <c r="AU178" s="471">
        <f>IF(BV178="","",BV178*VLOOKUP("Cnrs",IndexCalc[],3,FALSE))</f>
        <v>50</v>
      </c>
      <c r="AV178" s="471">
        <f>IF(BO178="","",BO178*VLOOKUP("HEC",IndexCalc[],3,FALSE))</f>
        <v>45.007503032684326</v>
      </c>
      <c r="AW178" s="471">
        <f>IF(BP178="","",BP178*VLOOKUP("Aeres",IndexCalc[],3,FALSE))</f>
        <v>66.666666666666671</v>
      </c>
      <c r="AX178" s="471">
        <f>IF(BQ178="","",BQ178*VLOOKUP("Abdc",IndexCalc[],3,FALSE))</f>
        <v>50</v>
      </c>
      <c r="AY178" s="480">
        <f>IF(BR178="","",BR178*VLOOKUP("Vhb",IndexCalc[],3,FALSE))</f>
        <v>51.996449629465744</v>
      </c>
      <c r="AZ178" s="466"/>
      <c r="BA178" s="466"/>
      <c r="BB178" s="466"/>
      <c r="BC178" s="466"/>
      <c r="BD178" s="466">
        <v>0.34399999999999997</v>
      </c>
      <c r="BE178" s="484">
        <v>0.78200000000000003</v>
      </c>
      <c r="BF178" s="466"/>
      <c r="BG178" s="466" t="s">
        <v>133</v>
      </c>
      <c r="BH178" s="466" t="s">
        <v>133</v>
      </c>
      <c r="BI178" s="466"/>
      <c r="BJ178" s="466"/>
      <c r="BK178" s="483"/>
      <c r="BL178" s="466"/>
      <c r="BM178" s="466">
        <v>1</v>
      </c>
      <c r="BN178" s="466">
        <v>3</v>
      </c>
      <c r="BO178" s="537">
        <v>1.800300121307373</v>
      </c>
      <c r="BP178" s="486">
        <v>2</v>
      </c>
      <c r="BQ178" s="487">
        <v>2</v>
      </c>
      <c r="BR178" s="488">
        <v>3.1197869777679443</v>
      </c>
      <c r="BS178" s="488">
        <v>2.0576739311218262</v>
      </c>
      <c r="BT178" s="486">
        <v>1</v>
      </c>
      <c r="BU178" s="488">
        <v>1</v>
      </c>
      <c r="BV178" s="489">
        <v>2</v>
      </c>
    </row>
    <row r="179" spans="1:74" x14ac:dyDescent="0.25">
      <c r="A179" s="554" t="s">
        <v>1288</v>
      </c>
      <c r="B179" s="529"/>
      <c r="C179" s="497" t="s">
        <v>1011</v>
      </c>
      <c r="D179" s="529" t="s">
        <v>363</v>
      </c>
      <c r="E179" s="466">
        <f t="shared" si="79"/>
        <v>178</v>
      </c>
      <c r="F179" s="467">
        <f t="shared" si="62"/>
        <v>10</v>
      </c>
      <c r="G179" s="480">
        <f t="shared" si="63"/>
        <v>20.296372680460014</v>
      </c>
      <c r="H179" s="469" t="b">
        <f t="shared" si="64"/>
        <v>0</v>
      </c>
      <c r="I179" s="470">
        <f t="shared" si="65"/>
        <v>10000</v>
      </c>
      <c r="J179" s="470">
        <f t="shared" si="66"/>
        <v>10000</v>
      </c>
      <c r="K179" s="470">
        <f t="shared" si="67"/>
        <v>10000</v>
      </c>
      <c r="L179" s="470">
        <f t="shared" si="68"/>
        <v>10000</v>
      </c>
      <c r="M179" s="470">
        <f t="shared" si="69"/>
        <v>10000</v>
      </c>
      <c r="N179" s="470">
        <f t="shared" si="70"/>
        <v>10000</v>
      </c>
      <c r="O179" s="469" t="b">
        <f t="shared" si="71"/>
        <v>0</v>
      </c>
      <c r="P179" s="467">
        <f t="shared" si="72"/>
        <v>2</v>
      </c>
      <c r="Q179" s="467">
        <f t="shared" si="73"/>
        <v>8</v>
      </c>
      <c r="R179" s="472">
        <f t="shared" si="74"/>
        <v>37.604148048285943</v>
      </c>
      <c r="S179" s="475">
        <f t="shared" si="75"/>
        <v>9.1453852162972122</v>
      </c>
      <c r="T179" s="480">
        <f t="shared" si="76"/>
        <v>44.718838756283127</v>
      </c>
      <c r="U179" s="471">
        <f t="shared" si="77"/>
        <v>36.5450710050265</v>
      </c>
      <c r="V179" s="471" t="b">
        <f t="shared" si="80"/>
        <v>0</v>
      </c>
      <c r="W179" s="555">
        <f t="shared" si="78"/>
        <v>37.604148048285943</v>
      </c>
      <c r="X179" s="466" t="str">
        <f t="shared" si="81"/>
        <v/>
      </c>
      <c r="Y179" s="466" t="str">
        <f t="shared" si="82"/>
        <v/>
      </c>
      <c r="Z179" s="466" t="str">
        <f t="shared" si="83"/>
        <v/>
      </c>
      <c r="AA179" s="466" t="str">
        <f t="shared" si="84"/>
        <v/>
      </c>
      <c r="AB179" s="556">
        <f t="shared" si="85"/>
        <v>3.0081088150667017</v>
      </c>
      <c r="AC179" s="500">
        <f t="shared" si="86"/>
        <v>15.282661617527724</v>
      </c>
      <c r="AD179" s="466" t="str">
        <f t="shared" si="87"/>
        <v/>
      </c>
      <c r="AE179" s="466" t="str">
        <f t="shared" si="88"/>
        <v/>
      </c>
      <c r="AF179" s="466" t="str">
        <f t="shared" si="89"/>
        <v/>
      </c>
      <c r="AG179" s="466" t="str">
        <f t="shared" si="90"/>
        <v/>
      </c>
      <c r="AH179" s="466">
        <f t="shared" si="91"/>
        <v>2.4</v>
      </c>
      <c r="AI179" s="484">
        <f t="shared" si="92"/>
        <v>5.3</v>
      </c>
      <c r="AJ179" s="466">
        <f>IF(VLOOKUP(TRUE,$V$2:$AY$206,COUNTA($V$1:AR$1),FALSE)="",AR179,IF(AR179="","",(AR179/VLOOKUP(TRUE,$V$2:$AY$206,COUNTA($V$1:AR$1),FALSE))*100))</f>
        <v>50.49932599067688</v>
      </c>
      <c r="AK179" s="466">
        <f>IF(VLOOKUP(TRUE,$V$2:$AY$206,COUNTA($V$1:AS$1),FALSE)="",AS179,IF(AS179="","",(AS179/VLOOKUP(TRUE,$V$2:$AY$206,COUNTA($V$1:AS$1),FALSE))*100))</f>
        <v>25</v>
      </c>
      <c r="AL179" s="466">
        <f>IF(VLOOKUP(TRUE,$V$2:$AY$206,COUNTA($V$1:AT$1),FALSE)="",AT179,IF(AT179="","",(AT179/VLOOKUP(TRUE,$V$2:$AY$206,COUNTA($V$1:AT$1),FALSE))*100))</f>
        <v>20</v>
      </c>
      <c r="AM179" s="466">
        <f>IF(VLOOKUP(TRUE,$V$2:$AY$206,COUNTA($V$1:AU$1),FALSE)="",AU179,IF(AU179="","",(AU179/VLOOKUP(TRUE,$V$2:$AY$206,COUNTA($V$1:AU$1),FALSE))*100))</f>
        <v>50</v>
      </c>
      <c r="AN179" s="466">
        <f>IF(VLOOKUP(TRUE,$V$2:$AY$206,COUNTA($V$1:AV$1),FALSE)="",AV179,IF(AV179="","",(AV179/VLOOKUP(TRUE,$V$2:$AY$206,COUNTA($V$1:AV$1),FALSE))*100))</f>
        <v>44.813242554664612</v>
      </c>
      <c r="AO179" s="466">
        <f>IF(VLOOKUP(TRUE,$V$2:$AY$206,COUNTA($V$1:AW$1),FALSE)="",AW179,IF(AW179="","",(AW179/VLOOKUP(TRUE,$V$2:$AY$206,COUNTA($V$1:AW$1),FALSE))*100))</f>
        <v>66.666666666666671</v>
      </c>
      <c r="AP179" s="466">
        <f>IF(VLOOKUP(TRUE,$V$2:$AY$206,COUNTA($V$1:AX$1),FALSE)="",AX179,IF(AX179="","",(AX179/VLOOKUP(TRUE,$V$2:$AY$206,COUNTA($V$1:AX$1),FALSE))*100))</f>
        <v>50</v>
      </c>
      <c r="AQ179" s="466">
        <f>IF(VLOOKUP(TRUE,$V$2:$AY$206,COUNTA($V$1:AY$1),FALSE)="",AY179,IF(AY179="","",(AY179/VLOOKUP(TRUE,$V$2:$AY$206,COUNTA($V$1:AY$1),FALSE))*100))</f>
        <v>50.77147483825685</v>
      </c>
      <c r="AR179" s="475">
        <f>IF(BS179="","",BS179*VLOOKUP("UQ",IndexCalc[],3,FALSE))</f>
        <v>50.49932599067688</v>
      </c>
      <c r="AS179" s="471">
        <f>IF(BT179="","",BT179*VLOOKUP("Fneg",IndexCalc[],3,FALSE))</f>
        <v>25</v>
      </c>
      <c r="AT179" s="471">
        <f>IF(BU179="","",BU179*VLOOKUP("ABS",IndexCalc[],3,FALSE))</f>
        <v>20</v>
      </c>
      <c r="AU179" s="471">
        <f>IF(BV179="","",BV179*VLOOKUP("Cnrs",IndexCalc[],3,FALSE))</f>
        <v>50</v>
      </c>
      <c r="AV179" s="471">
        <f>IF(BO179="","",BO179*VLOOKUP("HEC",IndexCalc[],3,FALSE))</f>
        <v>44.813242554664612</v>
      </c>
      <c r="AW179" s="471">
        <f>IF(BP179="","",BP179*VLOOKUP("Aeres",IndexCalc[],3,FALSE))</f>
        <v>66.666666666666671</v>
      </c>
      <c r="AX179" s="471">
        <f>IF(BQ179="","",BQ179*VLOOKUP("Abdc",IndexCalc[],3,FALSE))</f>
        <v>50</v>
      </c>
      <c r="AY179" s="480">
        <f>IF(BR179="","",BR179*VLOOKUP("Vhb",IndexCalc[],3,FALSE))</f>
        <v>50.771474838256843</v>
      </c>
      <c r="AZ179" s="466"/>
      <c r="BA179" s="466"/>
      <c r="BB179" s="466"/>
      <c r="BC179" s="466"/>
      <c r="BD179" s="466">
        <v>0.23</v>
      </c>
      <c r="BE179" s="484">
        <v>0.56499999999999995</v>
      </c>
      <c r="BF179" s="466"/>
      <c r="BG179" s="466" t="s">
        <v>135</v>
      </c>
      <c r="BH179" s="466" t="s">
        <v>133</v>
      </c>
      <c r="BI179" s="466"/>
      <c r="BJ179" s="466"/>
      <c r="BK179" s="483"/>
      <c r="BL179" s="466"/>
      <c r="BM179" s="466">
        <v>1</v>
      </c>
      <c r="BN179" s="466">
        <v>3</v>
      </c>
      <c r="BO179" s="537">
        <v>1.7925297021865845</v>
      </c>
      <c r="BP179" s="486">
        <v>2</v>
      </c>
      <c r="BQ179" s="487">
        <v>2</v>
      </c>
      <c r="BR179" s="488">
        <v>3.0462884902954102</v>
      </c>
      <c r="BS179" s="488">
        <v>2.0199730396270752</v>
      </c>
      <c r="BT179" s="486">
        <v>1</v>
      </c>
      <c r="BU179" s="488">
        <v>1</v>
      </c>
      <c r="BV179" s="489">
        <v>2</v>
      </c>
    </row>
    <row r="180" spans="1:74" x14ac:dyDescent="0.25">
      <c r="A180" s="558" t="s">
        <v>103</v>
      </c>
      <c r="B180" s="529" t="s">
        <v>329</v>
      </c>
      <c r="C180" s="538" t="s">
        <v>216</v>
      </c>
      <c r="D180" s="529" t="s">
        <v>363</v>
      </c>
      <c r="E180" s="466">
        <f t="shared" si="79"/>
        <v>179</v>
      </c>
      <c r="F180" s="467">
        <f t="shared" si="62"/>
        <v>10</v>
      </c>
      <c r="G180" s="468">
        <f t="shared" si="63"/>
        <v>22.06259493703201</v>
      </c>
      <c r="H180" s="469" t="b">
        <f t="shared" si="64"/>
        <v>0</v>
      </c>
      <c r="I180" s="470">
        <f t="shared" si="65"/>
        <v>10000</v>
      </c>
      <c r="J180" s="470">
        <f t="shared" si="66"/>
        <v>10000</v>
      </c>
      <c r="K180" s="470">
        <f t="shared" si="67"/>
        <v>10000</v>
      </c>
      <c r="L180" s="470">
        <f t="shared" si="68"/>
        <v>10000</v>
      </c>
      <c r="M180" s="470">
        <f t="shared" si="69"/>
        <v>10000</v>
      </c>
      <c r="N180" s="470">
        <f t="shared" si="70"/>
        <v>10000</v>
      </c>
      <c r="O180" s="469" t="b">
        <f t="shared" si="71"/>
        <v>0</v>
      </c>
      <c r="P180" s="467">
        <f t="shared" si="72"/>
        <v>2</v>
      </c>
      <c r="Q180" s="467">
        <f t="shared" si="73"/>
        <v>8</v>
      </c>
      <c r="R180" s="472">
        <f t="shared" si="74"/>
        <v>37.593880040993795</v>
      </c>
      <c r="S180" s="475">
        <f t="shared" si="75"/>
        <v>10.313252128911531</v>
      </c>
      <c r="T180" s="480">
        <f t="shared" si="76"/>
        <v>44.414037019014366</v>
      </c>
      <c r="U180" s="471">
        <f t="shared" si="77"/>
        <v>37.291229615211492</v>
      </c>
      <c r="V180" s="473" t="b">
        <f t="shared" si="80"/>
        <v>0</v>
      </c>
      <c r="W180" s="559">
        <f t="shared" si="78"/>
        <v>37.593880040993795</v>
      </c>
      <c r="X180" s="471">
        <f t="shared" si="81"/>
        <v>0</v>
      </c>
      <c r="Y180" s="471">
        <f t="shared" si="82"/>
        <v>0</v>
      </c>
      <c r="Z180" s="471">
        <f t="shared" si="83"/>
        <v>32.727272727272727</v>
      </c>
      <c r="AA180" s="471" t="str">
        <f t="shared" si="84"/>
        <v/>
      </c>
      <c r="AB180" s="560">
        <f t="shared" si="85"/>
        <v>4.3159822129217895</v>
      </c>
      <c r="AC180" s="494">
        <f t="shared" si="86"/>
        <v>16.310522044901273</v>
      </c>
      <c r="AD180" s="473">
        <f t="shared" si="87"/>
        <v>0</v>
      </c>
      <c r="AE180" s="473">
        <f t="shared" si="88"/>
        <v>0</v>
      </c>
      <c r="AF180" s="473">
        <f t="shared" si="89"/>
        <v>10.5</v>
      </c>
      <c r="AG180" s="473" t="str">
        <f t="shared" si="90"/>
        <v/>
      </c>
      <c r="AH180" s="473">
        <f t="shared" si="91"/>
        <v>8.3000000000000007</v>
      </c>
      <c r="AI180" s="468">
        <f t="shared" si="92"/>
        <v>9.3000000000000007</v>
      </c>
      <c r="AJ180" s="473">
        <f>IF(VLOOKUP(TRUE,$V$2:$AY$206,COUNTA($V$1:AR$1),FALSE)="",AR180,IF(AR180="","",(AR180/VLOOKUP(TRUE,$V$2:$AY$206,COUNTA($V$1:AR$1),FALSE))*100))</f>
        <v>57.407969236373901</v>
      </c>
      <c r="AK180" s="473">
        <f>IF(VLOOKUP(TRUE,$V$2:$AY$206,COUNTA($V$1:AS$1),FALSE)="",AS180,IF(AS180="","",(AS180/VLOOKUP(TRUE,$V$2:$AY$206,COUNTA($V$1:AS$1),FALSE))*100))</f>
        <v>25</v>
      </c>
      <c r="AL180" s="473">
        <f>IF(VLOOKUP(TRUE,$V$2:$AY$206,COUNTA($V$1:AT$1),FALSE)="",AT180,IF(AT180="","",(AT180/VLOOKUP(TRUE,$V$2:$AY$206,COUNTA($V$1:AT$1),FALSE))*100))</f>
        <v>28.51566314697266</v>
      </c>
      <c r="AM180" s="473">
        <f>IF(VLOOKUP(TRUE,$V$2:$AY$206,COUNTA($V$1:AU$1),FALSE)="",AU180,IF(AU180="","",(AU180/VLOOKUP(TRUE,$V$2:$AY$206,COUNTA($V$1:AU$1),FALSE))*100))</f>
        <v>25</v>
      </c>
      <c r="AN180" s="473">
        <f>IF(VLOOKUP(TRUE,$V$2:$AY$206,COUNTA($V$1:AV$1),FALSE)="",AV180,IF(AV180="","",(AV180/VLOOKUP(TRUE,$V$2:$AY$206,COUNTA($V$1:AV$1),FALSE))*100))</f>
        <v>69.388663768768311</v>
      </c>
      <c r="AO180" s="473">
        <f>IF(VLOOKUP(TRUE,$V$2:$AY$206,COUNTA($V$1:AW$1),FALSE)="",AW180,IF(AW180="","",(AW180/VLOOKUP(TRUE,$V$2:$AY$206,COUNTA($V$1:AW$1),FALSE))*100))</f>
        <v>33.333333333333336</v>
      </c>
      <c r="AP180" s="473">
        <f>IF(VLOOKUP(TRUE,$V$2:$AY$206,COUNTA($V$1:AX$1),FALSE)="",AX180,IF(AX180="","",(AX180/VLOOKUP(TRUE,$V$2:$AY$206,COUNTA($V$1:AX$1),FALSE))*100))</f>
        <v>50</v>
      </c>
      <c r="AQ180" s="473">
        <f>IF(VLOOKUP(TRUE,$V$2:$AY$206,COUNTA($V$1:AY$1),FALSE)="",AY180,IF(AY180="","",(AY180/VLOOKUP(TRUE,$V$2:$AY$206,COUNTA($V$1:AY$1),FALSE))*100))</f>
        <v>66.666666666666671</v>
      </c>
      <c r="AR180" s="475">
        <f>IF(BS180="","",BS180*VLOOKUP("UQ",IndexCalc[],3,FALSE))</f>
        <v>57.407969236373901</v>
      </c>
      <c r="AS180" s="471">
        <f>IF(BT180="","",BT180*VLOOKUP("Fneg",IndexCalc[],3,FALSE))</f>
        <v>25</v>
      </c>
      <c r="AT180" s="471">
        <f>IF(BU180="","",BU180*VLOOKUP("ABS",IndexCalc[],3,FALSE))</f>
        <v>28.515663146972656</v>
      </c>
      <c r="AU180" s="471">
        <f>IF(BV180="","",BV180*VLOOKUP("Cnrs",IndexCalc[],3,FALSE))</f>
        <v>25</v>
      </c>
      <c r="AV180" s="471">
        <f>IF(BO180="","",BO180*VLOOKUP("HEC",IndexCalc[],3,FALSE))</f>
        <v>69.388663768768311</v>
      </c>
      <c r="AW180" s="471">
        <f>IF(BP180="","",BP180*VLOOKUP("Aeres",IndexCalc[],3,FALSE))</f>
        <v>33.333333333333336</v>
      </c>
      <c r="AX180" s="471">
        <f>IF(BQ180="","",BQ180*VLOOKUP("Abdc",IndexCalc[],3,FALSE))</f>
        <v>50</v>
      </c>
      <c r="AY180" s="480">
        <f>IF(BR180="","",BR180*VLOOKUP("Vhb",IndexCalc[],3,FALSE))</f>
        <v>66.666666666666671</v>
      </c>
      <c r="AZ180" s="481">
        <v>0</v>
      </c>
      <c r="BA180" s="473">
        <v>0</v>
      </c>
      <c r="BB180" s="466">
        <v>18</v>
      </c>
      <c r="BC180" s="481"/>
      <c r="BD180" s="481">
        <v>0.33</v>
      </c>
      <c r="BE180" s="482">
        <v>0.60299999999999998</v>
      </c>
      <c r="BF180" s="466"/>
      <c r="BG180" s="466" t="s">
        <v>135</v>
      </c>
      <c r="BH180" s="466" t="s">
        <v>133</v>
      </c>
      <c r="BI180" s="466" t="s">
        <v>133</v>
      </c>
      <c r="BJ180" s="466"/>
      <c r="BK180" s="483"/>
      <c r="BL180" s="466"/>
      <c r="BM180" s="466"/>
      <c r="BN180" s="466">
        <v>4</v>
      </c>
      <c r="BO180" s="537">
        <v>2.7755465507507324</v>
      </c>
      <c r="BP180" s="486">
        <v>1</v>
      </c>
      <c r="BQ180" s="487">
        <v>2</v>
      </c>
      <c r="BR180" s="486">
        <v>4</v>
      </c>
      <c r="BS180" s="488">
        <v>2.2963187694549561</v>
      </c>
      <c r="BT180" s="488">
        <v>1</v>
      </c>
      <c r="BU180" s="488">
        <v>1.4257831573486328</v>
      </c>
      <c r="BV180" s="489">
        <v>1</v>
      </c>
    </row>
    <row r="181" spans="1:74" x14ac:dyDescent="0.25">
      <c r="A181" s="554" t="s">
        <v>1356</v>
      </c>
      <c r="B181" s="529"/>
      <c r="C181" s="497" t="s">
        <v>1251</v>
      </c>
      <c r="D181" s="529" t="s">
        <v>363</v>
      </c>
      <c r="E181" s="466">
        <f t="shared" si="79"/>
        <v>180</v>
      </c>
      <c r="F181" s="467">
        <f t="shared" si="62"/>
        <v>10</v>
      </c>
      <c r="G181" s="480">
        <f t="shared" si="63"/>
        <v>18.154089912249855</v>
      </c>
      <c r="H181" s="469" t="b">
        <f t="shared" si="64"/>
        <v>0</v>
      </c>
      <c r="I181" s="470">
        <f t="shared" si="65"/>
        <v>10000</v>
      </c>
      <c r="J181" s="470">
        <f t="shared" si="66"/>
        <v>10000</v>
      </c>
      <c r="K181" s="470">
        <f t="shared" si="67"/>
        <v>10000</v>
      </c>
      <c r="L181" s="470">
        <f t="shared" si="68"/>
        <v>10000</v>
      </c>
      <c r="M181" s="470">
        <f t="shared" si="69"/>
        <v>10000</v>
      </c>
      <c r="N181" s="470">
        <f t="shared" si="70"/>
        <v>10000</v>
      </c>
      <c r="O181" s="469" t="b">
        <f t="shared" si="71"/>
        <v>0</v>
      </c>
      <c r="P181" s="467">
        <f t="shared" si="72"/>
        <v>2</v>
      </c>
      <c r="Q181" s="467">
        <f t="shared" si="73"/>
        <v>8</v>
      </c>
      <c r="R181" s="472">
        <f t="shared" si="74"/>
        <v>37.34022831332318</v>
      </c>
      <c r="S181" s="475">
        <f t="shared" si="75"/>
        <v>13.046771854739998</v>
      </c>
      <c r="T181" s="480">
        <f t="shared" si="76"/>
        <v>43.413592427968986</v>
      </c>
      <c r="U181" s="471">
        <f t="shared" si="77"/>
        <v>39.620873942375184</v>
      </c>
      <c r="V181" s="471" t="b">
        <f t="shared" si="80"/>
        <v>0</v>
      </c>
      <c r="W181" s="555">
        <f t="shared" si="78"/>
        <v>37.34022831332318</v>
      </c>
      <c r="X181" s="466" t="str">
        <f t="shared" si="81"/>
        <v/>
      </c>
      <c r="Y181" s="466" t="str">
        <f t="shared" si="82"/>
        <v/>
      </c>
      <c r="Z181" s="466" t="str">
        <f t="shared" si="83"/>
        <v/>
      </c>
      <c r="AA181" s="466" t="str">
        <f t="shared" si="84"/>
        <v/>
      </c>
      <c r="AB181" s="556">
        <f t="shared" si="85"/>
        <v>8.1534710598964839</v>
      </c>
      <c r="AC181" s="500">
        <f t="shared" si="86"/>
        <v>17.940072649583513</v>
      </c>
      <c r="AD181" s="466" t="str">
        <f t="shared" si="87"/>
        <v/>
      </c>
      <c r="AE181" s="466" t="str">
        <f t="shared" si="88"/>
        <v/>
      </c>
      <c r="AF181" s="466" t="str">
        <f t="shared" si="89"/>
        <v/>
      </c>
      <c r="AG181" s="466" t="str">
        <f t="shared" si="90"/>
        <v/>
      </c>
      <c r="AH181" s="466">
        <f t="shared" si="91"/>
        <v>35.699999999999996</v>
      </c>
      <c r="AI181" s="484">
        <f t="shared" si="92"/>
        <v>13.200000000000001</v>
      </c>
      <c r="AJ181" s="466">
        <f>IF(VLOOKUP(TRUE,$V$2:$AY$206,COUNTA($V$1:AR$1),FALSE)="",AR181,IF(AR181="","",(AR181/VLOOKUP(TRUE,$V$2:$AY$206,COUNTA($V$1:AR$1),FALSE))*100))</f>
        <v>51.488232612609863</v>
      </c>
      <c r="AK181" s="466">
        <f>IF(VLOOKUP(TRUE,$V$2:$AY$206,COUNTA($V$1:AS$1),FALSE)="",AS181,IF(AS181="","",(AS181/VLOOKUP(TRUE,$V$2:$AY$206,COUNTA($V$1:AS$1),FALSE))*100))</f>
        <v>25</v>
      </c>
      <c r="AL181" s="466">
        <f>IF(VLOOKUP(TRUE,$V$2:$AY$206,COUNTA($V$1:AT$1),FALSE)="",AT181,IF(AT181="","",(AT181/VLOOKUP(TRUE,$V$2:$AY$206,COUNTA($V$1:AT$1),FALSE))*100))</f>
        <v>40</v>
      </c>
      <c r="AM181" s="466">
        <f>IF(VLOOKUP(TRUE,$V$2:$AY$206,COUNTA($V$1:AU$1),FALSE)="",AU181,IF(AU181="","",(AU181/VLOOKUP(TRUE,$V$2:$AY$206,COUNTA($V$1:AU$1),FALSE))*100))</f>
        <v>53.121846914291382</v>
      </c>
      <c r="AN181" s="466">
        <f>IF(VLOOKUP(TRUE,$V$2:$AY$206,COUNTA($V$1:AV$1),FALSE)="",AV181,IF(AV181="","",(AV181/VLOOKUP(TRUE,$V$2:$AY$206,COUNTA($V$1:AV$1),FALSE))*100))</f>
        <v>27.698659896850586</v>
      </c>
      <c r="AO181" s="466">
        <f>IF(VLOOKUP(TRUE,$V$2:$AY$206,COUNTA($V$1:AW$1),FALSE)="",AW181,IF(AW181="","",(AW181/VLOOKUP(TRUE,$V$2:$AY$206,COUNTA($V$1:AW$1),FALSE))*100))</f>
        <v>33.333333333333336</v>
      </c>
      <c r="AP181" s="466">
        <f>IF(VLOOKUP(TRUE,$V$2:$AY$206,COUNTA($V$1:AX$1),FALSE)="",AX181,IF(AX181="","",(AX181/VLOOKUP(TRUE,$V$2:$AY$206,COUNTA($V$1:AX$1),FALSE))*100))</f>
        <v>50</v>
      </c>
      <c r="AQ181" s="466">
        <f>IF(VLOOKUP(TRUE,$V$2:$AY$206,COUNTA($V$1:AY$1),FALSE)="",AY181,IF(AY181="","",(AY181/VLOOKUP(TRUE,$V$2:$AY$206,COUNTA($V$1:AY$1),FALSE))*100))</f>
        <v>66.666666666666671</v>
      </c>
      <c r="AR181" s="475">
        <f>IF(BS181="","",BS181*VLOOKUP("UQ",IndexCalc[],3,FALSE))</f>
        <v>51.488232612609863</v>
      </c>
      <c r="AS181" s="471">
        <f>IF(BT181="","",BT181*VLOOKUP("Fneg",IndexCalc[],3,FALSE))</f>
        <v>25</v>
      </c>
      <c r="AT181" s="471">
        <f>IF(BU181="","",BU181*VLOOKUP("ABS",IndexCalc[],3,FALSE))</f>
        <v>40</v>
      </c>
      <c r="AU181" s="471">
        <f>IF(BV181="","",BV181*VLOOKUP("Cnrs",IndexCalc[],3,FALSE))</f>
        <v>53.121846914291382</v>
      </c>
      <c r="AV181" s="471">
        <f>IF(BO181="","",BO181*VLOOKUP("HEC",IndexCalc[],3,FALSE))</f>
        <v>27.698659896850586</v>
      </c>
      <c r="AW181" s="471">
        <f>IF(BP181="","",BP181*VLOOKUP("Aeres",IndexCalc[],3,FALSE))</f>
        <v>33.333333333333336</v>
      </c>
      <c r="AX181" s="471">
        <f>IF(BQ181="","",BQ181*VLOOKUP("Abdc",IndexCalc[],3,FALSE))</f>
        <v>50</v>
      </c>
      <c r="AY181" s="480">
        <f>IF(BR181="","",BR181*VLOOKUP("Vhb",IndexCalc[],3,FALSE))</f>
        <v>66.666666666666671</v>
      </c>
      <c r="AZ181" s="466"/>
      <c r="BA181" s="466"/>
      <c r="BB181" s="466"/>
      <c r="BC181" s="466"/>
      <c r="BD181" s="563">
        <v>0.62341439723968506</v>
      </c>
      <c r="BE181" s="564">
        <v>0.66324448585510254</v>
      </c>
      <c r="BF181" s="466"/>
      <c r="BG181" s="466" t="s">
        <v>135</v>
      </c>
      <c r="BH181" s="466" t="s">
        <v>133</v>
      </c>
      <c r="BI181" s="466" t="s">
        <v>133</v>
      </c>
      <c r="BJ181" s="466"/>
      <c r="BK181" s="483"/>
      <c r="BL181" s="466"/>
      <c r="BM181" s="466">
        <v>2</v>
      </c>
      <c r="BN181" s="466"/>
      <c r="BO181" s="537">
        <v>1.1079463958740234</v>
      </c>
      <c r="BP181" s="486">
        <v>1</v>
      </c>
      <c r="BQ181" s="487">
        <v>2</v>
      </c>
      <c r="BR181" s="486">
        <v>4</v>
      </c>
      <c r="BS181" s="488">
        <v>2.0595293045043945</v>
      </c>
      <c r="BT181" s="486">
        <v>1</v>
      </c>
      <c r="BU181" s="488">
        <v>2</v>
      </c>
      <c r="BV181" s="540">
        <v>2.1248738765716553</v>
      </c>
    </row>
    <row r="182" spans="1:74" x14ac:dyDescent="0.25">
      <c r="A182" s="554" t="s">
        <v>1326</v>
      </c>
      <c r="B182" s="529"/>
      <c r="C182" s="497" t="s">
        <v>1220</v>
      </c>
      <c r="D182" s="529" t="s">
        <v>363</v>
      </c>
      <c r="E182" s="466">
        <f t="shared" si="79"/>
        <v>181</v>
      </c>
      <c r="F182" s="467">
        <f t="shared" si="62"/>
        <v>10</v>
      </c>
      <c r="G182" s="480">
        <f t="shared" si="63"/>
        <v>18.284873364110393</v>
      </c>
      <c r="H182" s="469" t="b">
        <f t="shared" si="64"/>
        <v>0</v>
      </c>
      <c r="I182" s="470">
        <f t="shared" si="65"/>
        <v>10000</v>
      </c>
      <c r="J182" s="470">
        <f t="shared" si="66"/>
        <v>10000</v>
      </c>
      <c r="K182" s="470">
        <f t="shared" si="67"/>
        <v>10000</v>
      </c>
      <c r="L182" s="470">
        <f t="shared" si="68"/>
        <v>10000</v>
      </c>
      <c r="M182" s="470">
        <f t="shared" si="69"/>
        <v>10000</v>
      </c>
      <c r="N182" s="470">
        <f t="shared" si="70"/>
        <v>10000</v>
      </c>
      <c r="O182" s="469" t="b">
        <f t="shared" si="71"/>
        <v>0</v>
      </c>
      <c r="P182" s="467">
        <f t="shared" si="72"/>
        <v>2</v>
      </c>
      <c r="Q182" s="467">
        <f t="shared" si="73"/>
        <v>8</v>
      </c>
      <c r="R182" s="472">
        <f t="shared" si="74"/>
        <v>37.20656918230388</v>
      </c>
      <c r="S182" s="475">
        <f t="shared" si="75"/>
        <v>12.144405779378278</v>
      </c>
      <c r="T182" s="480">
        <f t="shared" si="76"/>
        <v>43.472110033035278</v>
      </c>
      <c r="U182" s="471">
        <f t="shared" si="77"/>
        <v>37.317688026428222</v>
      </c>
      <c r="V182" s="471" t="b">
        <f t="shared" si="80"/>
        <v>0</v>
      </c>
      <c r="W182" s="555">
        <f t="shared" si="78"/>
        <v>37.20656918230388</v>
      </c>
      <c r="X182" s="466" t="str">
        <f t="shared" si="81"/>
        <v/>
      </c>
      <c r="Y182" s="466" t="str">
        <f t="shared" si="82"/>
        <v/>
      </c>
      <c r="Z182" s="466" t="str">
        <f t="shared" si="83"/>
        <v/>
      </c>
      <c r="AA182" s="466" t="str">
        <f t="shared" si="84"/>
        <v/>
      </c>
      <c r="AB182" s="556">
        <f t="shared" si="85"/>
        <v>4.0020925974365689</v>
      </c>
      <c r="AC182" s="500">
        <f t="shared" si="86"/>
        <v>20.286718961319988</v>
      </c>
      <c r="AD182" s="466" t="str">
        <f t="shared" si="87"/>
        <v/>
      </c>
      <c r="AE182" s="466" t="str">
        <f t="shared" si="88"/>
        <v/>
      </c>
      <c r="AF182" s="466" t="str">
        <f t="shared" si="89"/>
        <v/>
      </c>
      <c r="AG182" s="466" t="str">
        <f t="shared" si="90"/>
        <v/>
      </c>
      <c r="AH182" s="466">
        <f t="shared" si="91"/>
        <v>5.8000000000000007</v>
      </c>
      <c r="AI182" s="484">
        <f t="shared" si="92"/>
        <v>19.600000000000001</v>
      </c>
      <c r="AJ182" s="466">
        <f>IF(VLOOKUP(TRUE,$V$2:$AY$206,COUNTA($V$1:AR$1),FALSE)="",AR182,IF(AR182="","",(AR182/VLOOKUP(TRUE,$V$2:$AY$206,COUNTA($V$1:AR$1),FALSE))*100))</f>
        <v>51.833248138427734</v>
      </c>
      <c r="AK182" s="466">
        <f>IF(VLOOKUP(TRUE,$V$2:$AY$206,COUNTA($V$1:AS$1),FALSE)="",AS182,IF(AS182="","",(AS182/VLOOKUP(TRUE,$V$2:$AY$206,COUNTA($V$1:AS$1),FALSE))*100))</f>
        <v>25</v>
      </c>
      <c r="AL182" s="466">
        <f>IF(VLOOKUP(TRUE,$V$2:$AY$206,COUNTA($V$1:AT$1),FALSE)="",AT182,IF(AT182="","",(AT182/VLOOKUP(TRUE,$V$2:$AY$206,COUNTA($V$1:AT$1),FALSE))*100))</f>
        <v>40</v>
      </c>
      <c r="AM182" s="466">
        <f>IF(VLOOKUP(TRUE,$V$2:$AY$206,COUNTA($V$1:AU$1),FALSE)="",AU182,IF(AU182="","",(AU182/VLOOKUP(TRUE,$V$2:$AY$206,COUNTA($V$1:AU$1),FALSE))*100))</f>
        <v>50</v>
      </c>
      <c r="AN182" s="466">
        <f>IF(VLOOKUP(TRUE,$V$2:$AY$206,COUNTA($V$1:AV$1),FALSE)="",AV182,IF(AV182="","",(AV182/VLOOKUP(TRUE,$V$2:$AY$206,COUNTA($V$1:AV$1),FALSE))*100))</f>
        <v>30.943632125854492</v>
      </c>
      <c r="AO182" s="466">
        <f>IF(VLOOKUP(TRUE,$V$2:$AY$206,COUNTA($V$1:AW$1),FALSE)="",AW182,IF(AW182="","",(AW182/VLOOKUP(TRUE,$V$2:$AY$206,COUNTA($V$1:AW$1),FALSE))*100))</f>
        <v>66.666666666666671</v>
      </c>
      <c r="AP182" s="466">
        <f>IF(VLOOKUP(TRUE,$V$2:$AY$206,COUNTA($V$1:AX$1),FALSE)="",AX182,IF(AX182="","",(AX182/VLOOKUP(TRUE,$V$2:$AY$206,COUNTA($V$1:AX$1),FALSE))*100))</f>
        <v>50</v>
      </c>
      <c r="AQ182" s="466">
        <f>IF(VLOOKUP(TRUE,$V$2:$AY$206,COUNTA($V$1:AY$1),FALSE)="",AY182,IF(AY182="","",(AY182/VLOOKUP(TRUE,$V$2:$AY$206,COUNTA($V$1:AY$1),FALSE))*100))</f>
        <v>33.333333333333336</v>
      </c>
      <c r="AR182" s="475">
        <f>IF(BS182="","",BS182*VLOOKUP("UQ",IndexCalc[],3,FALSE))</f>
        <v>51.833248138427734</v>
      </c>
      <c r="AS182" s="471">
        <f>IF(BT182="","",BT182*VLOOKUP("Fneg",IndexCalc[],3,FALSE))</f>
        <v>25</v>
      </c>
      <c r="AT182" s="471">
        <f>IF(BU182="","",BU182*VLOOKUP("ABS",IndexCalc[],3,FALSE))</f>
        <v>40</v>
      </c>
      <c r="AU182" s="471">
        <f>IF(BV182="","",BV182*VLOOKUP("Cnrs",IndexCalc[],3,FALSE))</f>
        <v>50</v>
      </c>
      <c r="AV182" s="471">
        <f>IF(BO182="","",BO182*VLOOKUP("HEC",IndexCalc[],3,FALSE))</f>
        <v>30.943632125854492</v>
      </c>
      <c r="AW182" s="471">
        <f>IF(BP182="","",BP182*VLOOKUP("Aeres",IndexCalc[],3,FALSE))</f>
        <v>66.666666666666671</v>
      </c>
      <c r="AX182" s="471">
        <f>IF(BQ182="","",BQ182*VLOOKUP("Abdc",IndexCalc[],3,FALSE))</f>
        <v>50</v>
      </c>
      <c r="AY182" s="480">
        <f>IF(BR182="","",BR182*VLOOKUP("Vhb",IndexCalc[],3,FALSE))</f>
        <v>33.333333333333336</v>
      </c>
      <c r="AZ182" s="466"/>
      <c r="BA182" s="466"/>
      <c r="BB182" s="466"/>
      <c r="BC182" s="466"/>
      <c r="BD182" s="466">
        <v>0.30599999999999999</v>
      </c>
      <c r="BE182" s="484">
        <v>0.75</v>
      </c>
      <c r="BF182" s="466"/>
      <c r="BG182" s="466" t="s">
        <v>133</v>
      </c>
      <c r="BH182" s="466" t="s">
        <v>133</v>
      </c>
      <c r="BI182" s="466" t="s">
        <v>135</v>
      </c>
      <c r="BJ182" s="466"/>
      <c r="BK182" s="483"/>
      <c r="BL182" s="466"/>
      <c r="BM182" s="466">
        <v>2</v>
      </c>
      <c r="BN182" s="466">
        <v>3</v>
      </c>
      <c r="BO182" s="537">
        <v>1.2377452850341797</v>
      </c>
      <c r="BP182" s="486">
        <v>2</v>
      </c>
      <c r="BQ182" s="487">
        <v>2</v>
      </c>
      <c r="BR182" s="486">
        <v>2</v>
      </c>
      <c r="BS182" s="488">
        <v>2.0733299255371094</v>
      </c>
      <c r="BT182" s="486">
        <v>1</v>
      </c>
      <c r="BU182" s="488">
        <v>2</v>
      </c>
      <c r="BV182" s="489">
        <v>2</v>
      </c>
    </row>
    <row r="183" spans="1:74" x14ac:dyDescent="0.25">
      <c r="A183" s="554" t="s">
        <v>1361</v>
      </c>
      <c r="B183" s="529"/>
      <c r="C183" s="497" t="s">
        <v>1255</v>
      </c>
      <c r="D183" s="529" t="s">
        <v>363</v>
      </c>
      <c r="E183" s="466">
        <f t="shared" si="79"/>
        <v>182</v>
      </c>
      <c r="F183" s="467">
        <f t="shared" si="62"/>
        <v>10</v>
      </c>
      <c r="G183" s="480">
        <f t="shared" si="63"/>
        <v>18.120551944076396</v>
      </c>
      <c r="H183" s="469" t="b">
        <f t="shared" si="64"/>
        <v>0</v>
      </c>
      <c r="I183" s="470">
        <f t="shared" si="65"/>
        <v>10000</v>
      </c>
      <c r="J183" s="470">
        <f t="shared" si="66"/>
        <v>10000</v>
      </c>
      <c r="K183" s="470">
        <f t="shared" si="67"/>
        <v>10000</v>
      </c>
      <c r="L183" s="470">
        <f t="shared" si="68"/>
        <v>10000</v>
      </c>
      <c r="M183" s="470">
        <f t="shared" si="69"/>
        <v>10000</v>
      </c>
      <c r="N183" s="470">
        <f t="shared" si="70"/>
        <v>10000</v>
      </c>
      <c r="O183" s="469" t="b">
        <f t="shared" si="71"/>
        <v>0</v>
      </c>
      <c r="P183" s="467">
        <f t="shared" si="72"/>
        <v>2</v>
      </c>
      <c r="Q183" s="467">
        <f t="shared" si="73"/>
        <v>8</v>
      </c>
      <c r="R183" s="472">
        <f t="shared" si="74"/>
        <v>36.72815116613323</v>
      </c>
      <c r="S183" s="475">
        <f t="shared" si="75"/>
        <v>12.673061508397948</v>
      </c>
      <c r="T183" s="480">
        <f t="shared" si="76"/>
        <v>42.741923580567047</v>
      </c>
      <c r="U183" s="471">
        <f t="shared" si="77"/>
        <v>38.403538864453637</v>
      </c>
      <c r="V183" s="471" t="b">
        <f t="shared" si="80"/>
        <v>0</v>
      </c>
      <c r="W183" s="555">
        <f t="shared" si="78"/>
        <v>36.72815116613323</v>
      </c>
      <c r="X183" s="466" t="str">
        <f t="shared" si="81"/>
        <v/>
      </c>
      <c r="Y183" s="466" t="str">
        <f t="shared" si="82"/>
        <v/>
      </c>
      <c r="Z183" s="466" t="str">
        <f t="shared" si="83"/>
        <v/>
      </c>
      <c r="AA183" s="466" t="str">
        <f t="shared" si="84"/>
        <v/>
      </c>
      <c r="AB183" s="556">
        <f t="shared" si="85"/>
        <v>6.7093905309965995</v>
      </c>
      <c r="AC183" s="500">
        <f t="shared" si="86"/>
        <v>18.636732485799296</v>
      </c>
      <c r="AD183" s="466" t="str">
        <f t="shared" si="87"/>
        <v/>
      </c>
      <c r="AE183" s="466" t="str">
        <f t="shared" si="88"/>
        <v/>
      </c>
      <c r="AF183" s="466" t="str">
        <f t="shared" si="89"/>
        <v/>
      </c>
      <c r="AG183" s="466" t="str">
        <f t="shared" si="90"/>
        <v/>
      </c>
      <c r="AH183" s="466">
        <f t="shared" si="91"/>
        <v>27.400000000000002</v>
      </c>
      <c r="AI183" s="484">
        <f t="shared" si="92"/>
        <v>14.7</v>
      </c>
      <c r="AJ183" s="466">
        <f>IF(VLOOKUP(TRUE,$V$2:$AY$206,COUNTA($V$1:AR$1),FALSE)="",AR183,IF(AR183="","",(AR183/VLOOKUP(TRUE,$V$2:$AY$206,COUNTA($V$1:AR$1),FALSE))*100))</f>
        <v>53.912061452865601</v>
      </c>
      <c r="AK183" s="466">
        <f>IF(VLOOKUP(TRUE,$V$2:$AY$206,COUNTA($V$1:AS$1),FALSE)="",AS183,IF(AS183="","",(AS183/VLOOKUP(TRUE,$V$2:$AY$206,COUNTA($V$1:AS$1),FALSE))*100))</f>
        <v>25</v>
      </c>
      <c r="AL183" s="466">
        <f>IF(VLOOKUP(TRUE,$V$2:$AY$206,COUNTA($V$1:AT$1),FALSE)="",AT183,IF(AT183="","",(AT183/VLOOKUP(TRUE,$V$2:$AY$206,COUNTA($V$1:AT$1),FALSE))*100))</f>
        <v>40</v>
      </c>
      <c r="AM183" s="466">
        <f>IF(VLOOKUP(TRUE,$V$2:$AY$206,COUNTA($V$1:AU$1),FALSE)="",AU183,IF(AU183="","",(AU183/VLOOKUP(TRUE,$V$2:$AY$206,COUNTA($V$1:AU$1),FALSE))*100))</f>
        <v>25</v>
      </c>
      <c r="AN183" s="466">
        <f>IF(VLOOKUP(TRUE,$V$2:$AY$206,COUNTA($V$1:AV$1),FALSE)="",AV183,IF(AV183="","",(AV183/VLOOKUP(TRUE,$V$2:$AY$206,COUNTA($V$1:AV$1),FALSE))*100))</f>
        <v>50</v>
      </c>
      <c r="AO183" s="466">
        <f>IF(VLOOKUP(TRUE,$V$2:$AY$206,COUNTA($V$1:AW$1),FALSE)="",AW183,IF(AW183="","",(AW183/VLOOKUP(TRUE,$V$2:$AY$206,COUNTA($V$1:AW$1),FALSE))*100))</f>
        <v>33.333333333333336</v>
      </c>
      <c r="AP183" s="466">
        <f>IF(VLOOKUP(TRUE,$V$2:$AY$206,COUNTA($V$1:AX$1),FALSE)="",AX183,IF(AX183="","",(AX183/VLOOKUP(TRUE,$V$2:$AY$206,COUNTA($V$1:AX$1),FALSE))*100))</f>
        <v>50</v>
      </c>
      <c r="AQ183" s="466">
        <f>IF(VLOOKUP(TRUE,$V$2:$AY$206,COUNTA($V$1:AY$1),FALSE)="",AY183,IF(AY183="","",(AY183/VLOOKUP(TRUE,$V$2:$AY$206,COUNTA($V$1:AY$1),FALSE))*100))</f>
        <v>64.689993858337402</v>
      </c>
      <c r="AR183" s="475">
        <f>IF(BS183="","",BS183*VLOOKUP("UQ",IndexCalc[],3,FALSE))</f>
        <v>53.912061452865601</v>
      </c>
      <c r="AS183" s="471">
        <f>IF(BT183="","",BT183*VLOOKUP("Fneg",IndexCalc[],3,FALSE))</f>
        <v>25</v>
      </c>
      <c r="AT183" s="471">
        <f>IF(BU183="","",BU183*VLOOKUP("ABS",IndexCalc[],3,FALSE))</f>
        <v>40</v>
      </c>
      <c r="AU183" s="471">
        <f>IF(BV183="","",BV183*VLOOKUP("Cnrs",IndexCalc[],3,FALSE))</f>
        <v>25</v>
      </c>
      <c r="AV183" s="471">
        <f>IF(BO183="","",BO183*VLOOKUP("HEC",IndexCalc[],3,FALSE))</f>
        <v>50</v>
      </c>
      <c r="AW183" s="471">
        <f>IF(BP183="","",BP183*VLOOKUP("Aeres",IndexCalc[],3,FALSE))</f>
        <v>33.333333333333336</v>
      </c>
      <c r="AX183" s="471">
        <f>IF(BQ183="","",BQ183*VLOOKUP("Abdc",IndexCalc[],3,FALSE))</f>
        <v>50</v>
      </c>
      <c r="AY183" s="480">
        <f>IF(BR183="","",BR183*VLOOKUP("Vhb",IndexCalc[],3,FALSE))</f>
        <v>64.689993858337402</v>
      </c>
      <c r="AZ183" s="466"/>
      <c r="BA183" s="466"/>
      <c r="BB183" s="466"/>
      <c r="BC183" s="466"/>
      <c r="BD183" s="466">
        <v>0.51300000000000001</v>
      </c>
      <c r="BE183" s="484">
        <v>0.68899999999999995</v>
      </c>
      <c r="BF183" s="466" t="s">
        <v>133</v>
      </c>
      <c r="BG183" s="466" t="s">
        <v>135</v>
      </c>
      <c r="BH183" s="466" t="s">
        <v>133</v>
      </c>
      <c r="BI183" s="466"/>
      <c r="BJ183" s="466"/>
      <c r="BK183" s="483"/>
      <c r="BL183" s="466"/>
      <c r="BM183" s="466">
        <v>2</v>
      </c>
      <c r="BN183" s="466">
        <v>4</v>
      </c>
      <c r="BO183" s="485">
        <v>2</v>
      </c>
      <c r="BP183" s="486">
        <v>1</v>
      </c>
      <c r="BQ183" s="487">
        <v>2</v>
      </c>
      <c r="BR183" s="488">
        <v>3.8813996315002441</v>
      </c>
      <c r="BS183" s="488">
        <v>2.156482458114624</v>
      </c>
      <c r="BT183" s="486">
        <v>1</v>
      </c>
      <c r="BU183" s="488">
        <v>2</v>
      </c>
      <c r="BV183" s="489">
        <v>1</v>
      </c>
    </row>
    <row r="184" spans="1:74" x14ac:dyDescent="0.25">
      <c r="A184" s="554" t="s">
        <v>1295</v>
      </c>
      <c r="B184" s="529"/>
      <c r="C184" s="497" t="s">
        <v>1018</v>
      </c>
      <c r="D184" s="529" t="s">
        <v>363</v>
      </c>
      <c r="E184" s="466">
        <f t="shared" si="79"/>
        <v>183</v>
      </c>
      <c r="F184" s="467">
        <f t="shared" si="62"/>
        <v>10</v>
      </c>
      <c r="G184" s="480">
        <f t="shared" si="63"/>
        <v>16.933851135417864</v>
      </c>
      <c r="H184" s="469" t="b">
        <f t="shared" si="64"/>
        <v>0</v>
      </c>
      <c r="I184" s="470">
        <f t="shared" si="65"/>
        <v>10000</v>
      </c>
      <c r="J184" s="470">
        <f t="shared" si="66"/>
        <v>10000</v>
      </c>
      <c r="K184" s="470">
        <f t="shared" si="67"/>
        <v>10000</v>
      </c>
      <c r="L184" s="470">
        <f t="shared" si="68"/>
        <v>10000</v>
      </c>
      <c r="M184" s="470">
        <f t="shared" si="69"/>
        <v>10000</v>
      </c>
      <c r="N184" s="470">
        <f t="shared" si="70"/>
        <v>10000</v>
      </c>
      <c r="O184" s="469" t="b">
        <f t="shared" si="71"/>
        <v>0</v>
      </c>
      <c r="P184" s="467">
        <f t="shared" si="72"/>
        <v>2</v>
      </c>
      <c r="Q184" s="467">
        <f t="shared" si="73"/>
        <v>8</v>
      </c>
      <c r="R184" s="472">
        <f t="shared" si="74"/>
        <v>36.674748161577973</v>
      </c>
      <c r="S184" s="475">
        <f t="shared" si="75"/>
        <v>15.222790236988642</v>
      </c>
      <c r="T184" s="480">
        <f t="shared" si="76"/>
        <v>42.037737642725311</v>
      </c>
      <c r="U184" s="471">
        <f t="shared" si="77"/>
        <v>38.670190114180244</v>
      </c>
      <c r="V184" s="471" t="b">
        <f t="shared" si="80"/>
        <v>0</v>
      </c>
      <c r="W184" s="555">
        <f t="shared" si="78"/>
        <v>36.674748161577973</v>
      </c>
      <c r="X184" s="466" t="str">
        <f t="shared" si="81"/>
        <v/>
      </c>
      <c r="Y184" s="466" t="str">
        <f t="shared" si="82"/>
        <v/>
      </c>
      <c r="Z184" s="466" t="str">
        <f t="shared" si="83"/>
        <v/>
      </c>
      <c r="AA184" s="466" t="str">
        <f t="shared" si="84"/>
        <v/>
      </c>
      <c r="AB184" s="556">
        <f t="shared" si="85"/>
        <v>5.1007062516348425</v>
      </c>
      <c r="AC184" s="500">
        <f t="shared" si="86"/>
        <v>25.34487422234244</v>
      </c>
      <c r="AD184" s="466" t="str">
        <f t="shared" si="87"/>
        <v/>
      </c>
      <c r="AE184" s="466" t="str">
        <f t="shared" si="88"/>
        <v/>
      </c>
      <c r="AF184" s="466" t="str">
        <f t="shared" si="89"/>
        <v/>
      </c>
      <c r="AG184" s="466" t="str">
        <f t="shared" si="90"/>
        <v/>
      </c>
      <c r="AH184" s="466">
        <f t="shared" si="91"/>
        <v>13.200000000000001</v>
      </c>
      <c r="AI184" s="484">
        <f t="shared" si="92"/>
        <v>37.200000000000003</v>
      </c>
      <c r="AJ184" s="466">
        <f>IF(VLOOKUP(TRUE,$V$2:$AY$206,COUNTA($V$1:AR$1),FALSE)="",AR184,IF(AR184="","",(AR184/VLOOKUP(TRUE,$V$2:$AY$206,COUNTA($V$1:AR$1),FALSE))*100))</f>
        <v>51.110750436782837</v>
      </c>
      <c r="AK184" s="466">
        <f>IF(VLOOKUP(TRUE,$V$2:$AY$206,COUNTA($V$1:AS$1),FALSE)="",AS184,IF(AS184="","",(AS184/VLOOKUP(TRUE,$V$2:$AY$206,COUNTA($V$1:AS$1),FALSE))*100))</f>
        <v>25</v>
      </c>
      <c r="AL184" s="466">
        <f>IF(VLOOKUP(TRUE,$V$2:$AY$206,COUNTA($V$1:AT$1),FALSE)="",AT184,IF(AT184="","",(AT184/VLOOKUP(TRUE,$V$2:$AY$206,COUNTA($V$1:AT$1),FALSE))*100))</f>
        <v>20</v>
      </c>
      <c r="AM184" s="466">
        <f>IF(VLOOKUP(TRUE,$V$2:$AY$206,COUNTA($V$1:AU$1),FALSE)="",AU184,IF(AU184="","",(AU184/VLOOKUP(TRUE,$V$2:$AY$206,COUNTA($V$1:AU$1),FALSE))*100))</f>
        <v>37.182539701461792</v>
      </c>
      <c r="AN184" s="466">
        <f>IF(VLOOKUP(TRUE,$V$2:$AY$206,COUNTA($V$1:AV$1),FALSE)="",AV184,IF(AV184="","",(AV184/VLOOKUP(TRUE,$V$2:$AY$206,COUNTA($V$1:AV$1),FALSE))*100))</f>
        <v>45.921185612678528</v>
      </c>
      <c r="AO184" s="466">
        <f>IF(VLOOKUP(TRUE,$V$2:$AY$206,COUNTA($V$1:AW$1),FALSE)="",AW184,IF(AW184="","",(AW184/VLOOKUP(TRUE,$V$2:$AY$206,COUNTA($V$1:AW$1),FALSE))*100))</f>
        <v>53.947325547536217</v>
      </c>
      <c r="AP184" s="466">
        <f>IF(VLOOKUP(TRUE,$V$2:$AY$206,COUNTA($V$1:AX$1),FALSE)="",AX184,IF(AX184="","",(AX184/VLOOKUP(TRUE,$V$2:$AY$206,COUNTA($V$1:AX$1),FALSE))*100))</f>
        <v>50</v>
      </c>
      <c r="AQ184" s="466">
        <f>IF(VLOOKUP(TRUE,$V$2:$AY$206,COUNTA($V$1:AY$1),FALSE)="",AY184,IF(AY184="","",(AY184/VLOOKUP(TRUE,$V$2:$AY$206,COUNTA($V$1:AY$1),FALSE))*100))</f>
        <v>53.140099843343101</v>
      </c>
      <c r="AR184" s="475">
        <f>IF(BS184="","",BS184*VLOOKUP("UQ",IndexCalc[],3,FALSE))</f>
        <v>51.110750436782837</v>
      </c>
      <c r="AS184" s="471">
        <f>IF(BT184="","",BT184*VLOOKUP("Fneg",IndexCalc[],3,FALSE))</f>
        <v>25</v>
      </c>
      <c r="AT184" s="471">
        <f>IF(BU184="","",BU184*VLOOKUP("ABS",IndexCalc[],3,FALSE))</f>
        <v>20</v>
      </c>
      <c r="AU184" s="471">
        <f>IF(BV184="","",BV184*VLOOKUP("Cnrs",IndexCalc[],3,FALSE))</f>
        <v>37.182539701461792</v>
      </c>
      <c r="AV184" s="471">
        <f>IF(BO184="","",BO184*VLOOKUP("HEC",IndexCalc[],3,FALSE))</f>
        <v>45.921185612678528</v>
      </c>
      <c r="AW184" s="471">
        <f>IF(BP184="","",BP184*VLOOKUP("Aeres",IndexCalc[],3,FALSE))</f>
        <v>53.947325547536217</v>
      </c>
      <c r="AX184" s="471">
        <f>IF(BQ184="","",BQ184*VLOOKUP("Abdc",IndexCalc[],3,FALSE))</f>
        <v>50</v>
      </c>
      <c r="AY184" s="480">
        <f>IF(BR184="","",BR184*VLOOKUP("Vhb",IndexCalc[],3,FALSE))</f>
        <v>53.140099843343101</v>
      </c>
      <c r="AZ184" s="466"/>
      <c r="BA184" s="466"/>
      <c r="BB184" s="466"/>
      <c r="BC184" s="466"/>
      <c r="BD184" s="466">
        <v>0.39</v>
      </c>
      <c r="BE184" s="484">
        <v>0.93700000000000006</v>
      </c>
      <c r="BF184" s="466"/>
      <c r="BG184" s="466"/>
      <c r="BH184" s="466" t="s">
        <v>133</v>
      </c>
      <c r="BI184" s="466"/>
      <c r="BJ184" s="466"/>
      <c r="BK184" s="483"/>
      <c r="BL184" s="466"/>
      <c r="BM184" s="466">
        <v>1</v>
      </c>
      <c r="BN184" s="466"/>
      <c r="BO184" s="537">
        <v>1.8368474245071411</v>
      </c>
      <c r="BP184" s="488">
        <v>1.6184197664260864</v>
      </c>
      <c r="BQ184" s="487">
        <v>2</v>
      </c>
      <c r="BR184" s="488">
        <v>3.1884059906005859</v>
      </c>
      <c r="BS184" s="488">
        <v>2.0444300174713135</v>
      </c>
      <c r="BT184" s="486">
        <v>1</v>
      </c>
      <c r="BU184" s="488">
        <v>1</v>
      </c>
      <c r="BV184" s="540">
        <v>1.4873015880584717</v>
      </c>
    </row>
    <row r="185" spans="1:74" x14ac:dyDescent="0.25">
      <c r="A185" s="554" t="s">
        <v>1367</v>
      </c>
      <c r="B185" s="529"/>
      <c r="C185" s="497" t="s">
        <v>1261</v>
      </c>
      <c r="D185" s="529" t="s">
        <v>363</v>
      </c>
      <c r="E185" s="466">
        <f t="shared" si="79"/>
        <v>184</v>
      </c>
      <c r="F185" s="467">
        <f t="shared" si="62"/>
        <v>10</v>
      </c>
      <c r="G185" s="480">
        <f t="shared" si="63"/>
        <v>16.882436963954973</v>
      </c>
      <c r="H185" s="469" t="b">
        <f t="shared" si="64"/>
        <v>0</v>
      </c>
      <c r="I185" s="470">
        <f t="shared" si="65"/>
        <v>10000</v>
      </c>
      <c r="J185" s="470">
        <f t="shared" si="66"/>
        <v>10000</v>
      </c>
      <c r="K185" s="470">
        <f t="shared" si="67"/>
        <v>10000</v>
      </c>
      <c r="L185" s="470">
        <f t="shared" si="68"/>
        <v>10000</v>
      </c>
      <c r="M185" s="470">
        <f t="shared" si="69"/>
        <v>10000</v>
      </c>
      <c r="N185" s="470">
        <f t="shared" si="70"/>
        <v>10000</v>
      </c>
      <c r="O185" s="469" t="b">
        <f t="shared" si="71"/>
        <v>0</v>
      </c>
      <c r="P185" s="467">
        <f t="shared" si="72"/>
        <v>2</v>
      </c>
      <c r="Q185" s="467">
        <f t="shared" si="73"/>
        <v>8</v>
      </c>
      <c r="R185" s="472">
        <f t="shared" si="74"/>
        <v>36.179598197798413</v>
      </c>
      <c r="S185" s="475">
        <f t="shared" si="75"/>
        <v>14.025650945606264</v>
      </c>
      <c r="T185" s="480">
        <f t="shared" si="76"/>
        <v>41.718085010846458</v>
      </c>
      <c r="U185" s="471">
        <f t="shared" si="77"/>
        <v>37.584468008677163</v>
      </c>
      <c r="V185" s="471" t="b">
        <f t="shared" si="80"/>
        <v>0</v>
      </c>
      <c r="W185" s="555">
        <f t="shared" si="78"/>
        <v>36.179598197798413</v>
      </c>
      <c r="X185" s="466" t="str">
        <f t="shared" si="81"/>
        <v/>
      </c>
      <c r="Y185" s="466" t="str">
        <f t="shared" si="82"/>
        <v/>
      </c>
      <c r="Z185" s="466" t="str">
        <f t="shared" si="83"/>
        <v/>
      </c>
      <c r="AA185" s="466" t="str">
        <f t="shared" si="84"/>
        <v/>
      </c>
      <c r="AB185" s="556">
        <f t="shared" si="85"/>
        <v>5.1137849856133926</v>
      </c>
      <c r="AC185" s="500">
        <f t="shared" si="86"/>
        <v>22.937516905599136</v>
      </c>
      <c r="AD185" s="466" t="str">
        <f t="shared" si="87"/>
        <v/>
      </c>
      <c r="AE185" s="466" t="str">
        <f t="shared" si="88"/>
        <v/>
      </c>
      <c r="AF185" s="466" t="str">
        <f t="shared" si="89"/>
        <v/>
      </c>
      <c r="AG185" s="466" t="str">
        <f t="shared" si="90"/>
        <v/>
      </c>
      <c r="AH185" s="466">
        <f t="shared" si="91"/>
        <v>13.700000000000001</v>
      </c>
      <c r="AI185" s="484">
        <f t="shared" si="92"/>
        <v>28.4</v>
      </c>
      <c r="AJ185" s="466">
        <f>IF(VLOOKUP(TRUE,$V$2:$AY$206,COUNTA($V$1:AR$1),FALSE)="",AR185,IF(AR185="","",(AR185/VLOOKUP(TRUE,$V$2:$AY$206,COUNTA($V$1:AR$1),FALSE))*100))</f>
        <v>51.114553213119507</v>
      </c>
      <c r="AK185" s="466">
        <f>IF(VLOOKUP(TRUE,$V$2:$AY$206,COUNTA($V$1:AS$1),FALSE)="",AS185,IF(AS185="","",(AS185/VLOOKUP(TRUE,$V$2:$AY$206,COUNTA($V$1:AS$1),FALSE))*100))</f>
        <v>25</v>
      </c>
      <c r="AL185" s="466">
        <f>IF(VLOOKUP(TRUE,$V$2:$AY$206,COUNTA($V$1:AT$1),FALSE)="",AT185,IF(AT185="","",(AT185/VLOOKUP(TRUE,$V$2:$AY$206,COUNTA($V$1:AT$1),FALSE))*100))</f>
        <v>20</v>
      </c>
      <c r="AM185" s="466">
        <f>IF(VLOOKUP(TRUE,$V$2:$AY$206,COUNTA($V$1:AU$1),FALSE)="",AU185,IF(AU185="","",(AU185/VLOOKUP(TRUE,$V$2:$AY$206,COUNTA($V$1:AU$1),FALSE))*100))</f>
        <v>36.765959858894348</v>
      </c>
      <c r="AN185" s="466">
        <f>IF(VLOOKUP(TRUE,$V$2:$AY$206,COUNTA($V$1:AV$1),FALSE)="",AV185,IF(AV185="","",(AV185/VLOOKUP(TRUE,$V$2:$AY$206,COUNTA($V$1:AV$1),FALSE))*100))</f>
        <v>46.092715859413147</v>
      </c>
      <c r="AO185" s="466">
        <f>IF(VLOOKUP(TRUE,$V$2:$AY$206,COUNTA($V$1:AW$1),FALSE)="",AW185,IF(AW185="","",(AW185/VLOOKUP(TRUE,$V$2:$AY$206,COUNTA($V$1:AW$1),FALSE))*100))</f>
        <v>52.421649297078453</v>
      </c>
      <c r="AP185" s="466">
        <f>IF(VLOOKUP(TRUE,$V$2:$AY$206,COUNTA($V$1:AX$1),FALSE)="",AX185,IF(AX185="","",(AX185/VLOOKUP(TRUE,$V$2:$AY$206,COUNTA($V$1:AX$1),FALSE))*100))</f>
        <v>50</v>
      </c>
      <c r="AQ185" s="466">
        <f>IF(VLOOKUP(TRUE,$V$2:$AY$206,COUNTA($V$1:AY$1),FALSE)="",AY185,IF(AY185="","",(AY185/VLOOKUP(TRUE,$V$2:$AY$206,COUNTA($V$1:AY$1),FALSE))*100))</f>
        <v>52.349801858266197</v>
      </c>
      <c r="AR185" s="475">
        <f>IF(BS185="","",BS185*VLOOKUP("UQ",IndexCalc[],3,FALSE))</f>
        <v>51.114553213119507</v>
      </c>
      <c r="AS185" s="471">
        <f>IF(BT185="","",BT185*VLOOKUP("Fneg",IndexCalc[],3,FALSE))</f>
        <v>25</v>
      </c>
      <c r="AT185" s="471">
        <f>IF(BU185="","",BU185*VLOOKUP("ABS",IndexCalc[],3,FALSE))</f>
        <v>20</v>
      </c>
      <c r="AU185" s="471">
        <f>IF(BV185="","",BV185*VLOOKUP("Cnrs",IndexCalc[],3,FALSE))</f>
        <v>36.765959858894348</v>
      </c>
      <c r="AV185" s="471">
        <f>IF(BO185="","",BO185*VLOOKUP("HEC",IndexCalc[],3,FALSE))</f>
        <v>46.092715859413147</v>
      </c>
      <c r="AW185" s="471">
        <f>IF(BP185="","",BP185*VLOOKUP("Aeres",IndexCalc[],3,FALSE))</f>
        <v>52.421649297078453</v>
      </c>
      <c r="AX185" s="471">
        <f>IF(BQ185="","",BQ185*VLOOKUP("Abdc",IndexCalc[],3,FALSE))</f>
        <v>50</v>
      </c>
      <c r="AY185" s="480">
        <f>IF(BR185="","",BR185*VLOOKUP("Vhb",IndexCalc[],3,FALSE))</f>
        <v>52.349801858266197</v>
      </c>
      <c r="AZ185" s="466"/>
      <c r="BA185" s="466"/>
      <c r="BB185" s="466"/>
      <c r="BC185" s="466"/>
      <c r="BD185" s="466">
        <v>0.39100000000000001</v>
      </c>
      <c r="BE185" s="484">
        <v>0.84799999999999998</v>
      </c>
      <c r="BF185" s="466"/>
      <c r="BG185" s="466"/>
      <c r="BH185" s="466" t="s">
        <v>133</v>
      </c>
      <c r="BI185" s="466"/>
      <c r="BJ185" s="466" t="s">
        <v>298</v>
      </c>
      <c r="BK185" s="483"/>
      <c r="BL185" s="466"/>
      <c r="BM185" s="466">
        <v>1</v>
      </c>
      <c r="BN185" s="466"/>
      <c r="BO185" s="537">
        <v>1.8437086343765259</v>
      </c>
      <c r="BP185" s="488">
        <v>1.5726494789123535</v>
      </c>
      <c r="BQ185" s="487">
        <v>2</v>
      </c>
      <c r="BR185" s="488">
        <v>3.1409881114959717</v>
      </c>
      <c r="BS185" s="488">
        <v>2.0445821285247803</v>
      </c>
      <c r="BT185" s="486">
        <v>1</v>
      </c>
      <c r="BU185" s="488">
        <v>1</v>
      </c>
      <c r="BV185" s="540">
        <v>1.4706383943557739</v>
      </c>
    </row>
    <row r="186" spans="1:74" x14ac:dyDescent="0.25">
      <c r="A186" s="554" t="s">
        <v>1362</v>
      </c>
      <c r="B186" s="529"/>
      <c r="C186" s="497" t="s">
        <v>1256</v>
      </c>
      <c r="D186" s="529" t="s">
        <v>363</v>
      </c>
      <c r="E186" s="466">
        <f t="shared" si="79"/>
        <v>185</v>
      </c>
      <c r="F186" s="467">
        <f t="shared" si="62"/>
        <v>10</v>
      </c>
      <c r="G186" s="480">
        <f t="shared" si="63"/>
        <v>19.212816228189912</v>
      </c>
      <c r="H186" s="469" t="b">
        <f t="shared" si="64"/>
        <v>0</v>
      </c>
      <c r="I186" s="470">
        <f t="shared" si="65"/>
        <v>10000</v>
      </c>
      <c r="J186" s="470">
        <f t="shared" si="66"/>
        <v>10000</v>
      </c>
      <c r="K186" s="470">
        <f t="shared" si="67"/>
        <v>10000</v>
      </c>
      <c r="L186" s="470">
        <f t="shared" si="68"/>
        <v>10000</v>
      </c>
      <c r="M186" s="470">
        <f t="shared" si="69"/>
        <v>10000</v>
      </c>
      <c r="N186" s="470">
        <f t="shared" si="70"/>
        <v>10000</v>
      </c>
      <c r="O186" s="469" t="b">
        <f t="shared" si="71"/>
        <v>0</v>
      </c>
      <c r="P186" s="467">
        <f t="shared" si="72"/>
        <v>2</v>
      </c>
      <c r="Q186" s="467">
        <f t="shared" si="73"/>
        <v>8</v>
      </c>
      <c r="R186" s="472">
        <f t="shared" si="74"/>
        <v>35.938349641132113</v>
      </c>
      <c r="S186" s="475">
        <f t="shared" si="75"/>
        <v>10.790678644020137</v>
      </c>
      <c r="T186" s="480">
        <f t="shared" si="76"/>
        <v>42.22526739041011</v>
      </c>
      <c r="U186" s="471">
        <f t="shared" si="77"/>
        <v>37.250213912328086</v>
      </c>
      <c r="V186" s="471" t="b">
        <f t="shared" si="80"/>
        <v>0</v>
      </c>
      <c r="W186" s="555">
        <f t="shared" si="78"/>
        <v>35.938349641132113</v>
      </c>
      <c r="X186" s="466" t="str">
        <f t="shared" si="81"/>
        <v/>
      </c>
      <c r="Y186" s="466" t="str">
        <f t="shared" si="82"/>
        <v/>
      </c>
      <c r="Z186" s="466" t="str">
        <f t="shared" si="83"/>
        <v/>
      </c>
      <c r="AA186" s="466" t="str">
        <f t="shared" si="84"/>
        <v/>
      </c>
      <c r="AB186" s="556">
        <f t="shared" si="85"/>
        <v>7.1991208707852863</v>
      </c>
      <c r="AC186" s="500">
        <f t="shared" si="86"/>
        <v>14.382236417254985</v>
      </c>
      <c r="AD186" s="466" t="str">
        <f t="shared" si="87"/>
        <v/>
      </c>
      <c r="AE186" s="466" t="str">
        <f t="shared" si="88"/>
        <v/>
      </c>
      <c r="AF186" s="466" t="str">
        <f t="shared" si="89"/>
        <v/>
      </c>
      <c r="AG186" s="466" t="str">
        <f t="shared" si="90"/>
        <v/>
      </c>
      <c r="AH186" s="466">
        <f t="shared" si="91"/>
        <v>30.3</v>
      </c>
      <c r="AI186" s="484">
        <f t="shared" si="92"/>
        <v>4.3999999999999995</v>
      </c>
      <c r="AJ186" s="466">
        <f>IF(VLOOKUP(TRUE,$V$2:$AY$206,COUNTA($V$1:AR$1),FALSE)="",AR186,IF(AR186="","",(AR186/VLOOKUP(TRUE,$V$2:$AY$206,COUNTA($V$1:AR$1),FALSE))*100))</f>
        <v>49.949347972869873</v>
      </c>
      <c r="AK186" s="466">
        <f>IF(VLOOKUP(TRUE,$V$2:$AY$206,COUNTA($V$1:AS$1),FALSE)="",AS186,IF(AS186="","",(AS186/VLOOKUP(TRUE,$V$2:$AY$206,COUNTA($V$1:AS$1),FALSE))*100))</f>
        <v>25</v>
      </c>
      <c r="AL186" s="466">
        <f>IF(VLOOKUP(TRUE,$V$2:$AY$206,COUNTA($V$1:AT$1),FALSE)="",AT186,IF(AT186="","",(AT186/VLOOKUP(TRUE,$V$2:$AY$206,COUNTA($V$1:AT$1),FALSE))*100))</f>
        <v>20</v>
      </c>
      <c r="AM186" s="466">
        <f>IF(VLOOKUP(TRUE,$V$2:$AY$206,COUNTA($V$1:AU$1),FALSE)="",AU186,IF(AU186="","",(AU186/VLOOKUP(TRUE,$V$2:$AY$206,COUNTA($V$1:AU$1),FALSE))*100))</f>
        <v>50</v>
      </c>
      <c r="AN186" s="466">
        <f>IF(VLOOKUP(TRUE,$V$2:$AY$206,COUNTA($V$1:AV$1),FALSE)="",AV186,IF(AV186="","",(AV186/VLOOKUP(TRUE,$V$2:$AY$206,COUNTA($V$1:AV$1),FALSE))*100))</f>
        <v>30.589067935943604</v>
      </c>
      <c r="AO186" s="466">
        <f>IF(VLOOKUP(TRUE,$V$2:$AY$206,COUNTA($V$1:AW$1),FALSE)="",AW186,IF(AW186="","",(AW186/VLOOKUP(TRUE,$V$2:$AY$206,COUNTA($V$1:AW$1),FALSE))*100))</f>
        <v>66.666666666666671</v>
      </c>
      <c r="AP186" s="466">
        <f>IF(VLOOKUP(TRUE,$V$2:$AY$206,COUNTA($V$1:AX$1),FALSE)="",AX186,IF(AX186="","",(AX186/VLOOKUP(TRUE,$V$2:$AY$206,COUNTA($V$1:AX$1),FALSE))*100))</f>
        <v>50</v>
      </c>
      <c r="AQ186" s="466">
        <f>IF(VLOOKUP(TRUE,$V$2:$AY$206,COUNTA($V$1:AY$1),FALSE)="",AY186,IF(AY186="","",(AY186/VLOOKUP(TRUE,$V$2:$AY$206,COUNTA($V$1:AY$1),FALSE))*100))</f>
        <v>45.597056547800705</v>
      </c>
      <c r="AR186" s="475">
        <f>IF(BS186="","",BS186*VLOOKUP("UQ",IndexCalc[],3,FALSE))</f>
        <v>49.949347972869873</v>
      </c>
      <c r="AS186" s="471">
        <f>IF(BT186="","",BT186*VLOOKUP("Fneg",IndexCalc[],3,FALSE))</f>
        <v>25</v>
      </c>
      <c r="AT186" s="471">
        <f>IF(BU186="","",BU186*VLOOKUP("ABS",IndexCalc[],3,FALSE))</f>
        <v>20</v>
      </c>
      <c r="AU186" s="471">
        <f>IF(BV186="","",BV186*VLOOKUP("Cnrs",IndexCalc[],3,FALSE))</f>
        <v>50</v>
      </c>
      <c r="AV186" s="471">
        <f>IF(BO186="","",BO186*VLOOKUP("HEC",IndexCalc[],3,FALSE))</f>
        <v>30.589067935943604</v>
      </c>
      <c r="AW186" s="471">
        <f>IF(BP186="","",BP186*VLOOKUP("Aeres",IndexCalc[],3,FALSE))</f>
        <v>66.666666666666671</v>
      </c>
      <c r="AX186" s="471">
        <f>IF(BQ186="","",BQ186*VLOOKUP("Abdc",IndexCalc[],3,FALSE))</f>
        <v>50</v>
      </c>
      <c r="AY186" s="480">
        <f>IF(BR186="","",BR186*VLOOKUP("Vhb",IndexCalc[],3,FALSE))</f>
        <v>45.597056547800705</v>
      </c>
      <c r="AZ186" s="466"/>
      <c r="BA186" s="466"/>
      <c r="BB186" s="466"/>
      <c r="BC186" s="466"/>
      <c r="BD186" s="563">
        <v>0.55044478178024292</v>
      </c>
      <c r="BE186" s="564">
        <v>0.53171128034591675</v>
      </c>
      <c r="BF186" s="466"/>
      <c r="BG186" s="466" t="s">
        <v>133</v>
      </c>
      <c r="BH186" s="466" t="s">
        <v>133</v>
      </c>
      <c r="BI186" s="466"/>
      <c r="BJ186" s="466"/>
      <c r="BK186" s="483"/>
      <c r="BL186" s="466"/>
      <c r="BM186" s="466">
        <v>1</v>
      </c>
      <c r="BN186" s="466">
        <v>3</v>
      </c>
      <c r="BO186" s="537">
        <v>1.2235627174377441</v>
      </c>
      <c r="BP186" s="486">
        <v>2</v>
      </c>
      <c r="BQ186" s="487">
        <v>2</v>
      </c>
      <c r="BR186" s="488">
        <v>2.735823392868042</v>
      </c>
      <c r="BS186" s="488">
        <v>1.9979739189147949</v>
      </c>
      <c r="BT186" s="486">
        <v>1</v>
      </c>
      <c r="BU186" s="488">
        <v>1</v>
      </c>
      <c r="BV186" s="489">
        <v>2</v>
      </c>
    </row>
    <row r="187" spans="1:74" x14ac:dyDescent="0.25">
      <c r="A187" s="554" t="s">
        <v>1358</v>
      </c>
      <c r="B187" s="529"/>
      <c r="C187" s="497" t="s">
        <v>1253</v>
      </c>
      <c r="D187" s="529" t="s">
        <v>363</v>
      </c>
      <c r="E187" s="466">
        <f t="shared" si="79"/>
        <v>186</v>
      </c>
      <c r="F187" s="467">
        <f t="shared" si="62"/>
        <v>10</v>
      </c>
      <c r="G187" s="480">
        <f t="shared" si="63"/>
        <v>16.93690155815402</v>
      </c>
      <c r="H187" s="469" t="b">
        <f t="shared" si="64"/>
        <v>0</v>
      </c>
      <c r="I187" s="470">
        <f t="shared" si="65"/>
        <v>10000</v>
      </c>
      <c r="J187" s="470">
        <f t="shared" si="66"/>
        <v>10000</v>
      </c>
      <c r="K187" s="470">
        <f t="shared" si="67"/>
        <v>10000</v>
      </c>
      <c r="L187" s="470">
        <f t="shared" si="68"/>
        <v>10000</v>
      </c>
      <c r="M187" s="470">
        <f t="shared" si="69"/>
        <v>10000</v>
      </c>
      <c r="N187" s="470">
        <f t="shared" si="70"/>
        <v>10000</v>
      </c>
      <c r="O187" s="469" t="b">
        <f t="shared" si="71"/>
        <v>0</v>
      </c>
      <c r="P187" s="467">
        <f t="shared" si="72"/>
        <v>2</v>
      </c>
      <c r="Q187" s="467">
        <f t="shared" si="73"/>
        <v>8</v>
      </c>
      <c r="R187" s="472">
        <f t="shared" si="74"/>
        <v>35.640040090853674</v>
      </c>
      <c r="S187" s="475">
        <f t="shared" si="75"/>
        <v>12.65804236717373</v>
      </c>
      <c r="T187" s="480">
        <f t="shared" si="76"/>
        <v>41.385539521773659</v>
      </c>
      <c r="U187" s="471">
        <f t="shared" si="77"/>
        <v>36.428431617418923</v>
      </c>
      <c r="V187" s="471" t="b">
        <f t="shared" si="80"/>
        <v>0</v>
      </c>
      <c r="W187" s="555">
        <f t="shared" si="78"/>
        <v>35.640040090853674</v>
      </c>
      <c r="X187" s="466" t="str">
        <f t="shared" si="81"/>
        <v/>
      </c>
      <c r="Y187" s="466" t="str">
        <f t="shared" si="82"/>
        <v/>
      </c>
      <c r="Z187" s="466" t="str">
        <f t="shared" si="83"/>
        <v/>
      </c>
      <c r="AA187" s="466" t="str">
        <f t="shared" si="84"/>
        <v/>
      </c>
      <c r="AB187" s="556">
        <f t="shared" si="85"/>
        <v>4.812974104106722</v>
      </c>
      <c r="AC187" s="500">
        <f t="shared" si="86"/>
        <v>20.503110630240737</v>
      </c>
      <c r="AD187" s="466" t="str">
        <f t="shared" si="87"/>
        <v/>
      </c>
      <c r="AE187" s="466" t="str">
        <f t="shared" si="88"/>
        <v/>
      </c>
      <c r="AF187" s="466" t="str">
        <f t="shared" si="89"/>
        <v/>
      </c>
      <c r="AG187" s="466" t="str">
        <f t="shared" si="90"/>
        <v/>
      </c>
      <c r="AH187" s="466">
        <f t="shared" si="91"/>
        <v>11.700000000000001</v>
      </c>
      <c r="AI187" s="484">
        <f t="shared" si="92"/>
        <v>21.5</v>
      </c>
      <c r="AJ187" s="466">
        <f>IF(VLOOKUP(TRUE,$V$2:$AY$206,COUNTA($V$1:AR$1),FALSE)="",AR187,IF(AR187="","",(AR187/VLOOKUP(TRUE,$V$2:$AY$206,COUNTA($V$1:AR$1),FALSE))*100))</f>
        <v>50.92206597328186</v>
      </c>
      <c r="AK187" s="466">
        <f>IF(VLOOKUP(TRUE,$V$2:$AY$206,COUNTA($V$1:AS$1),FALSE)="",AS187,IF(AS187="","",(AS187/VLOOKUP(TRUE,$V$2:$AY$206,COUNTA($V$1:AS$1),FALSE))*100))</f>
        <v>25</v>
      </c>
      <c r="AL187" s="466">
        <f>IF(VLOOKUP(TRUE,$V$2:$AY$206,COUNTA($V$1:AT$1),FALSE)="",AT187,IF(AT187="","",(AT187/VLOOKUP(TRUE,$V$2:$AY$206,COUNTA($V$1:AT$1),FALSE))*100))</f>
        <v>20</v>
      </c>
      <c r="AM187" s="466">
        <f>IF(VLOOKUP(TRUE,$V$2:$AY$206,COUNTA($V$1:AU$1),FALSE)="",AU187,IF(AU187="","",(AU187/VLOOKUP(TRUE,$V$2:$AY$206,COUNTA($V$1:AU$1),FALSE))*100))</f>
        <v>36.316493153572083</v>
      </c>
      <c r="AN187" s="466">
        <f>IF(VLOOKUP(TRUE,$V$2:$AY$206,COUNTA($V$1:AV$1),FALSE)="",AV187,IF(AV187="","",(AV187/VLOOKUP(TRUE,$V$2:$AY$206,COUNTA($V$1:AV$1),FALSE))*100))</f>
        <v>46.14010751247406</v>
      </c>
      <c r="AO187" s="466">
        <f>IF(VLOOKUP(TRUE,$V$2:$AY$206,COUNTA($V$1:AW$1),FALSE)="",AW187,IF(AW187="","",(AW187/VLOOKUP(TRUE,$V$2:$AY$206,COUNTA($V$1:AW$1),FALSE))*100))</f>
        <v>51.013120015462242</v>
      </c>
      <c r="AP187" s="466">
        <f>IF(VLOOKUP(TRUE,$V$2:$AY$206,COUNTA($V$1:AX$1),FALSE)="",AX187,IF(AX187="","",(AX187/VLOOKUP(TRUE,$V$2:$AY$206,COUNTA($V$1:AX$1),FALSE))*100))</f>
        <v>50</v>
      </c>
      <c r="AQ187" s="466">
        <f>IF(VLOOKUP(TRUE,$V$2:$AY$206,COUNTA($V$1:AY$1),FALSE)="",AY187,IF(AY187="","",(AY187/VLOOKUP(TRUE,$V$2:$AY$206,COUNTA($V$1:AY$1),FALSE))*100))</f>
        <v>51.69252951939901</v>
      </c>
      <c r="AR187" s="475">
        <f>IF(BS187="","",BS187*VLOOKUP("UQ",IndexCalc[],3,FALSE))</f>
        <v>50.92206597328186</v>
      </c>
      <c r="AS187" s="471">
        <f>IF(BT187="","",BT187*VLOOKUP("Fneg",IndexCalc[],3,FALSE))</f>
        <v>25</v>
      </c>
      <c r="AT187" s="471">
        <f>IF(BU187="","",BU187*VLOOKUP("ABS",IndexCalc[],3,FALSE))</f>
        <v>20</v>
      </c>
      <c r="AU187" s="471">
        <f>IF(BV187="","",BV187*VLOOKUP("Cnrs",IndexCalc[],3,FALSE))</f>
        <v>36.316493153572083</v>
      </c>
      <c r="AV187" s="471">
        <f>IF(BO187="","",BO187*VLOOKUP("HEC",IndexCalc[],3,FALSE))</f>
        <v>46.14010751247406</v>
      </c>
      <c r="AW187" s="471">
        <f>IF(BP187="","",BP187*VLOOKUP("Aeres",IndexCalc[],3,FALSE))</f>
        <v>51.013120015462242</v>
      </c>
      <c r="AX187" s="471">
        <f>IF(BQ187="","",BQ187*VLOOKUP("Abdc",IndexCalc[],3,FALSE))</f>
        <v>50</v>
      </c>
      <c r="AY187" s="480">
        <f>IF(BR187="","",BR187*VLOOKUP("Vhb",IndexCalc[],3,FALSE))</f>
        <v>51.69252951939901</v>
      </c>
      <c r="AZ187" s="466"/>
      <c r="BA187" s="466"/>
      <c r="BB187" s="466"/>
      <c r="BC187" s="466"/>
      <c r="BD187" s="466">
        <v>0.36799999999999999</v>
      </c>
      <c r="BE187" s="484">
        <v>0.75800000000000001</v>
      </c>
      <c r="BF187" s="466"/>
      <c r="BG187" s="466"/>
      <c r="BH187" s="466" t="s">
        <v>133</v>
      </c>
      <c r="BI187" s="466"/>
      <c r="BJ187" s="466"/>
      <c r="BK187" s="483"/>
      <c r="BL187" s="466"/>
      <c r="BM187" s="466">
        <v>1</v>
      </c>
      <c r="BN187" s="466"/>
      <c r="BO187" s="537">
        <v>1.8456043004989624</v>
      </c>
      <c r="BP187" s="488">
        <v>1.5303936004638672</v>
      </c>
      <c r="BQ187" s="487">
        <v>2</v>
      </c>
      <c r="BR187" s="488">
        <v>3.1015517711639404</v>
      </c>
      <c r="BS187" s="488">
        <v>2.0368826389312744</v>
      </c>
      <c r="BT187" s="486">
        <v>1</v>
      </c>
      <c r="BU187" s="488">
        <v>1</v>
      </c>
      <c r="BV187" s="540">
        <v>1.4526597261428833</v>
      </c>
    </row>
    <row r="188" spans="1:74" x14ac:dyDescent="0.25">
      <c r="A188" s="554" t="s">
        <v>1333</v>
      </c>
      <c r="B188" s="529"/>
      <c r="C188" s="497" t="s">
        <v>1227</v>
      </c>
      <c r="D188" s="529" t="s">
        <v>363</v>
      </c>
      <c r="E188" s="466">
        <f t="shared" si="79"/>
        <v>187</v>
      </c>
      <c r="F188" s="467">
        <f t="shared" si="62"/>
        <v>10</v>
      </c>
      <c r="G188" s="480">
        <f t="shared" si="63"/>
        <v>16.809666652683443</v>
      </c>
      <c r="H188" s="469" t="b">
        <f t="shared" si="64"/>
        <v>0</v>
      </c>
      <c r="I188" s="470">
        <f t="shared" si="65"/>
        <v>10000</v>
      </c>
      <c r="J188" s="470">
        <f t="shared" si="66"/>
        <v>10000</v>
      </c>
      <c r="K188" s="470">
        <f t="shared" si="67"/>
        <v>10000</v>
      </c>
      <c r="L188" s="470">
        <f t="shared" si="68"/>
        <v>10000</v>
      </c>
      <c r="M188" s="470">
        <f t="shared" si="69"/>
        <v>10000</v>
      </c>
      <c r="N188" s="470">
        <f t="shared" si="70"/>
        <v>10000</v>
      </c>
      <c r="O188" s="469" t="b">
        <f t="shared" si="71"/>
        <v>0</v>
      </c>
      <c r="P188" s="467">
        <f t="shared" si="72"/>
        <v>2</v>
      </c>
      <c r="Q188" s="467">
        <f t="shared" si="73"/>
        <v>8</v>
      </c>
      <c r="R188" s="472">
        <f t="shared" si="74"/>
        <v>35.629600076442287</v>
      </c>
      <c r="S188" s="475">
        <f t="shared" si="75"/>
        <v>12.761633935398482</v>
      </c>
      <c r="T188" s="480">
        <f t="shared" si="76"/>
        <v>41.346591611703239</v>
      </c>
      <c r="U188" s="471">
        <f t="shared" si="77"/>
        <v>36.59727328936259</v>
      </c>
      <c r="V188" s="471" t="b">
        <f t="shared" si="80"/>
        <v>0</v>
      </c>
      <c r="W188" s="555">
        <f t="shared" si="78"/>
        <v>35.629600076442287</v>
      </c>
      <c r="X188" s="466" t="str">
        <f t="shared" si="81"/>
        <v/>
      </c>
      <c r="Y188" s="466" t="str">
        <f t="shared" si="82"/>
        <v/>
      </c>
      <c r="Z188" s="466" t="str">
        <f t="shared" si="83"/>
        <v/>
      </c>
      <c r="AA188" s="466" t="str">
        <f t="shared" si="84"/>
        <v/>
      </c>
      <c r="AB188" s="556">
        <f t="shared" si="85"/>
        <v>5.4799895370128171</v>
      </c>
      <c r="AC188" s="500">
        <f t="shared" si="86"/>
        <v>20.043278333784148</v>
      </c>
      <c r="AD188" s="466" t="str">
        <f t="shared" si="87"/>
        <v/>
      </c>
      <c r="AE188" s="466" t="str">
        <f t="shared" si="88"/>
        <v/>
      </c>
      <c r="AF188" s="466" t="str">
        <f t="shared" si="89"/>
        <v/>
      </c>
      <c r="AG188" s="466" t="str">
        <f t="shared" si="90"/>
        <v/>
      </c>
      <c r="AH188" s="466">
        <f t="shared" si="91"/>
        <v>16.600000000000001</v>
      </c>
      <c r="AI188" s="484">
        <f t="shared" si="92"/>
        <v>18.600000000000001</v>
      </c>
      <c r="AJ188" s="466">
        <f>IF(VLOOKUP(TRUE,$V$2:$AY$206,COUNTA($V$1:AR$1),FALSE)="",AR188,IF(AR188="","",(AR188/VLOOKUP(TRUE,$V$2:$AY$206,COUNTA($V$1:AR$1),FALSE))*100))</f>
        <v>51.339060068130493</v>
      </c>
      <c r="AK188" s="466">
        <f>IF(VLOOKUP(TRUE,$V$2:$AY$206,COUNTA($V$1:AS$1),FALSE)="",AS188,IF(AS188="","",(AS188/VLOOKUP(TRUE,$V$2:$AY$206,COUNTA($V$1:AS$1),FALSE))*100))</f>
        <v>25</v>
      </c>
      <c r="AL188" s="466">
        <f>IF(VLOOKUP(TRUE,$V$2:$AY$206,COUNTA($V$1:AT$1),FALSE)="",AT188,IF(AT188="","",(AT188/VLOOKUP(TRUE,$V$2:$AY$206,COUNTA($V$1:AT$1),FALSE))*100))</f>
        <v>20</v>
      </c>
      <c r="AM188" s="466">
        <f>IF(VLOOKUP(TRUE,$V$2:$AY$206,COUNTA($V$1:AU$1),FALSE)="",AU188,IF(AU188="","",(AU188/VLOOKUP(TRUE,$V$2:$AY$206,COUNTA($V$1:AU$1),FALSE))*100))</f>
        <v>36.304998397827148</v>
      </c>
      <c r="AN188" s="466">
        <f>IF(VLOOKUP(TRUE,$V$2:$AY$206,COUNTA($V$1:AV$1),FALSE)="",AV188,IF(AV188="","",(AV188/VLOOKUP(TRUE,$V$2:$AY$206,COUNTA($V$1:AV$1),FALSE))*100))</f>
        <v>46.439069509506226</v>
      </c>
      <c r="AO188" s="466">
        <f>IF(VLOOKUP(TRUE,$V$2:$AY$206,COUNTA($V$1:AW$1),FALSE)="",AW188,IF(AW188="","",(AW188/VLOOKUP(TRUE,$V$2:$AY$206,COUNTA($V$1:AW$1),FALSE))*100))</f>
        <v>50.472168127695724</v>
      </c>
      <c r="AP188" s="466">
        <f>IF(VLOOKUP(TRUE,$V$2:$AY$206,COUNTA($V$1:AX$1),FALSE)="",AX188,IF(AX188="","",(AX188/VLOOKUP(TRUE,$V$2:$AY$206,COUNTA($V$1:AX$1),FALSE))*100))</f>
        <v>50</v>
      </c>
      <c r="AQ188" s="466">
        <f>IF(VLOOKUP(TRUE,$V$2:$AY$206,COUNTA($V$1:AY$1),FALSE)="",AY188,IF(AY188="","",(AY188/VLOOKUP(TRUE,$V$2:$AY$206,COUNTA($V$1:AY$1),FALSE))*100))</f>
        <v>51.217436790466323</v>
      </c>
      <c r="AR188" s="475">
        <f>IF(BS188="","",BS188*VLOOKUP("UQ",IndexCalc[],3,FALSE))</f>
        <v>51.339060068130493</v>
      </c>
      <c r="AS188" s="471">
        <f>IF(BT188="","",BT188*VLOOKUP("Fneg",IndexCalc[],3,FALSE))</f>
        <v>25</v>
      </c>
      <c r="AT188" s="471">
        <f>IF(BU188="","",BU188*VLOOKUP("ABS",IndexCalc[],3,FALSE))</f>
        <v>20</v>
      </c>
      <c r="AU188" s="471">
        <f>IF(BV188="","",BV188*VLOOKUP("Cnrs",IndexCalc[],3,FALSE))</f>
        <v>36.304998397827148</v>
      </c>
      <c r="AV188" s="471">
        <f>IF(BO188="","",BO188*VLOOKUP("HEC",IndexCalc[],3,FALSE))</f>
        <v>46.439069509506226</v>
      </c>
      <c r="AW188" s="471">
        <f>IF(BP188="","",BP188*VLOOKUP("Aeres",IndexCalc[],3,FALSE))</f>
        <v>50.472168127695724</v>
      </c>
      <c r="AX188" s="471">
        <f>IF(BQ188="","",BQ188*VLOOKUP("Abdc",IndexCalc[],3,FALSE))</f>
        <v>50</v>
      </c>
      <c r="AY188" s="480">
        <f>IF(BR188="","",BR188*VLOOKUP("Vhb",IndexCalc[],3,FALSE))</f>
        <v>51.217436790466316</v>
      </c>
      <c r="AZ188" s="466"/>
      <c r="BA188" s="466"/>
      <c r="BB188" s="466"/>
      <c r="BC188" s="466"/>
      <c r="BD188" s="466">
        <v>0.41899999999999998</v>
      </c>
      <c r="BE188" s="484">
        <v>0.74099999999999999</v>
      </c>
      <c r="BF188" s="466"/>
      <c r="BG188" s="466"/>
      <c r="BH188" s="466" t="s">
        <v>133</v>
      </c>
      <c r="BI188" s="466"/>
      <c r="BJ188" s="466"/>
      <c r="BK188" s="483"/>
      <c r="BL188" s="466"/>
      <c r="BM188" s="466">
        <v>1</v>
      </c>
      <c r="BN188" s="466"/>
      <c r="BO188" s="537">
        <v>1.857562780380249</v>
      </c>
      <c r="BP188" s="488">
        <v>1.5141650438308716</v>
      </c>
      <c r="BQ188" s="487">
        <v>2</v>
      </c>
      <c r="BR188" s="488">
        <v>3.0730462074279785</v>
      </c>
      <c r="BS188" s="488">
        <v>2.0535624027252197</v>
      </c>
      <c r="BT188" s="486">
        <v>1</v>
      </c>
      <c r="BU188" s="488">
        <v>1</v>
      </c>
      <c r="BV188" s="540">
        <v>1.4521999359130859</v>
      </c>
    </row>
    <row r="189" spans="1:74" x14ac:dyDescent="0.25">
      <c r="A189" s="554" t="s">
        <v>1334</v>
      </c>
      <c r="B189" s="529"/>
      <c r="C189" s="497" t="s">
        <v>1228</v>
      </c>
      <c r="D189" s="529" t="s">
        <v>363</v>
      </c>
      <c r="E189" s="466">
        <f t="shared" si="79"/>
        <v>188</v>
      </c>
      <c r="F189" s="467">
        <f t="shared" si="62"/>
        <v>10</v>
      </c>
      <c r="G189" s="480">
        <f t="shared" si="63"/>
        <v>18.539619172269425</v>
      </c>
      <c r="H189" s="469" t="b">
        <f t="shared" si="64"/>
        <v>0</v>
      </c>
      <c r="I189" s="470">
        <f t="shared" si="65"/>
        <v>10000</v>
      </c>
      <c r="J189" s="470">
        <f t="shared" si="66"/>
        <v>10000</v>
      </c>
      <c r="K189" s="470">
        <f t="shared" si="67"/>
        <v>10000</v>
      </c>
      <c r="L189" s="470">
        <f t="shared" si="68"/>
        <v>10000</v>
      </c>
      <c r="M189" s="470">
        <f t="shared" si="69"/>
        <v>10000</v>
      </c>
      <c r="N189" s="470">
        <f t="shared" si="70"/>
        <v>10000</v>
      </c>
      <c r="O189" s="469" t="b">
        <f t="shared" si="71"/>
        <v>0</v>
      </c>
      <c r="P189" s="467">
        <f t="shared" si="72"/>
        <v>2</v>
      </c>
      <c r="Q189" s="467">
        <f t="shared" si="73"/>
        <v>8</v>
      </c>
      <c r="R189" s="472">
        <f t="shared" si="74"/>
        <v>35.363053854810296</v>
      </c>
      <c r="S189" s="475">
        <f t="shared" si="75"/>
        <v>8.6246220097298423</v>
      </c>
      <c r="T189" s="480">
        <f t="shared" si="76"/>
        <v>42.047661816080414</v>
      </c>
      <c r="U189" s="471">
        <f t="shared" si="77"/>
        <v>34.368129452864324</v>
      </c>
      <c r="V189" s="471" t="b">
        <f t="shared" si="80"/>
        <v>0</v>
      </c>
      <c r="W189" s="555">
        <f t="shared" si="78"/>
        <v>35.363053854810296</v>
      </c>
      <c r="X189" s="466" t="str">
        <f t="shared" si="81"/>
        <v/>
      </c>
      <c r="Y189" s="466" t="str">
        <f t="shared" si="82"/>
        <v/>
      </c>
      <c r="Z189" s="466" t="str">
        <f t="shared" si="83"/>
        <v/>
      </c>
      <c r="AA189" s="466" t="str">
        <f t="shared" si="84"/>
        <v/>
      </c>
      <c r="AB189" s="556">
        <f t="shared" si="85"/>
        <v>3.8059115877583047</v>
      </c>
      <c r="AC189" s="500">
        <f t="shared" si="86"/>
        <v>13.44333243170138</v>
      </c>
      <c r="AD189" s="466" t="str">
        <f t="shared" si="87"/>
        <v/>
      </c>
      <c r="AE189" s="466" t="str">
        <f t="shared" si="88"/>
        <v/>
      </c>
      <c r="AF189" s="466" t="str">
        <f t="shared" si="89"/>
        <v/>
      </c>
      <c r="AG189" s="466" t="str">
        <f t="shared" si="90"/>
        <v/>
      </c>
      <c r="AH189" s="466">
        <f t="shared" si="91"/>
        <v>4.3999999999999995</v>
      </c>
      <c r="AI189" s="484">
        <f t="shared" si="92"/>
        <v>2.9000000000000004</v>
      </c>
      <c r="AJ189" s="466">
        <f>IF(VLOOKUP(TRUE,$V$2:$AY$206,COUNTA($V$1:AR$1),FALSE)="",AR189,IF(AR189="","",(AR189/VLOOKUP(TRUE,$V$2:$AY$206,COUNTA($V$1:AR$1),FALSE))*100))</f>
        <v>53.221291303634644</v>
      </c>
      <c r="AK189" s="466">
        <f>IF(VLOOKUP(TRUE,$V$2:$AY$206,COUNTA($V$1:AS$1),FALSE)="",AS189,IF(AS189="","",(AS189/VLOOKUP(TRUE,$V$2:$AY$206,COUNTA($V$1:AS$1),FALSE))*100))</f>
        <v>25</v>
      </c>
      <c r="AL189" s="466">
        <f>IF(VLOOKUP(TRUE,$V$2:$AY$206,COUNTA($V$1:AT$1),FALSE)="",AT189,IF(AT189="","",(AT189/VLOOKUP(TRUE,$V$2:$AY$206,COUNTA($V$1:AT$1),FALSE))*100))</f>
        <v>20</v>
      </c>
      <c r="AM189" s="466">
        <f>IF(VLOOKUP(TRUE,$V$2:$AY$206,COUNTA($V$1:AU$1),FALSE)="",AU189,IF(AU189="","",(AU189/VLOOKUP(TRUE,$V$2:$AY$206,COUNTA($V$1:AU$1),FALSE))*100))</f>
        <v>35.078665614128113</v>
      </c>
      <c r="AN189" s="466">
        <f>IF(VLOOKUP(TRUE,$V$2:$AY$206,COUNTA($V$1:AV$1),FALSE)="",AV189,IF(AV189="","",(AV189/VLOOKUP(TRUE,$V$2:$AY$206,COUNTA($V$1:AV$1),FALSE))*100))</f>
        <v>50</v>
      </c>
      <c r="AO189" s="466">
        <f>IF(VLOOKUP(TRUE,$V$2:$AY$206,COUNTA($V$1:AW$1),FALSE)="",AW189,IF(AW189="","",(AW189/VLOOKUP(TRUE,$V$2:$AY$206,COUNTA($V$1:AW$1),FALSE))*100))</f>
        <v>52.724989255269371</v>
      </c>
      <c r="AP189" s="466">
        <f>IF(VLOOKUP(TRUE,$V$2:$AY$206,COUNTA($V$1:AX$1),FALSE)="",AX189,IF(AX189="","",(AX189/VLOOKUP(TRUE,$V$2:$AY$206,COUNTA($V$1:AX$1),FALSE))*100))</f>
        <v>50</v>
      </c>
      <c r="AQ189" s="466">
        <f>IF(VLOOKUP(TRUE,$V$2:$AY$206,COUNTA($V$1:AY$1),FALSE)="",AY189,IF(AY189="","",(AY189/VLOOKUP(TRUE,$V$2:$AY$206,COUNTA($V$1:AY$1),FALSE))*100))</f>
        <v>50.356348355611168</v>
      </c>
      <c r="AR189" s="475">
        <f>IF(BS189="","",BS189*VLOOKUP("UQ",IndexCalc[],3,FALSE))</f>
        <v>53.221291303634644</v>
      </c>
      <c r="AS189" s="471">
        <f>IF(BT189="","",BT189*VLOOKUP("Fneg",IndexCalc[],3,FALSE))</f>
        <v>25</v>
      </c>
      <c r="AT189" s="471">
        <f>IF(BU189="","",BU189*VLOOKUP("ABS",IndexCalc[],3,FALSE))</f>
        <v>20</v>
      </c>
      <c r="AU189" s="471">
        <f>IF(BV189="","",BV189*VLOOKUP("Cnrs",IndexCalc[],3,FALSE))</f>
        <v>35.078665614128113</v>
      </c>
      <c r="AV189" s="471">
        <f>IF(BO189="","",BO189*VLOOKUP("HEC",IndexCalc[],3,FALSE))</f>
        <v>50</v>
      </c>
      <c r="AW189" s="471">
        <f>IF(BP189="","",BP189*VLOOKUP("Aeres",IndexCalc[],3,FALSE))</f>
        <v>52.724989255269371</v>
      </c>
      <c r="AX189" s="471">
        <f>IF(BQ189="","",BQ189*VLOOKUP("Abdc",IndexCalc[],3,FALSE))</f>
        <v>50</v>
      </c>
      <c r="AY189" s="480">
        <f>IF(BR189="","",BR189*VLOOKUP("Vhb",IndexCalc[],3,FALSE))</f>
        <v>50.356348355611168</v>
      </c>
      <c r="AZ189" s="466"/>
      <c r="BA189" s="466"/>
      <c r="BB189" s="466"/>
      <c r="BC189" s="466"/>
      <c r="BD189" s="466">
        <v>0.29099999999999998</v>
      </c>
      <c r="BE189" s="484">
        <v>0.497</v>
      </c>
      <c r="BF189" s="466" t="s">
        <v>133</v>
      </c>
      <c r="BG189" s="466"/>
      <c r="BH189" s="466" t="s">
        <v>133</v>
      </c>
      <c r="BI189" s="466"/>
      <c r="BJ189" s="466"/>
      <c r="BK189" s="483"/>
      <c r="BL189" s="466"/>
      <c r="BM189" s="466">
        <v>1</v>
      </c>
      <c r="BN189" s="466"/>
      <c r="BO189" s="485">
        <v>2</v>
      </c>
      <c r="BP189" s="488">
        <v>1.5817496776580811</v>
      </c>
      <c r="BQ189" s="487">
        <v>2</v>
      </c>
      <c r="BR189" s="488">
        <v>3.0213809013366699</v>
      </c>
      <c r="BS189" s="488">
        <v>2.1288516521453857</v>
      </c>
      <c r="BT189" s="486">
        <v>1</v>
      </c>
      <c r="BU189" s="488">
        <v>1</v>
      </c>
      <c r="BV189" s="540">
        <v>1.4031466245651245</v>
      </c>
    </row>
    <row r="190" spans="1:74" x14ac:dyDescent="0.25">
      <c r="A190" s="554" t="s">
        <v>1335</v>
      </c>
      <c r="B190" s="529"/>
      <c r="C190" s="497" t="s">
        <v>1229</v>
      </c>
      <c r="D190" s="529" t="s">
        <v>363</v>
      </c>
      <c r="E190" s="466">
        <f t="shared" si="79"/>
        <v>189</v>
      </c>
      <c r="F190" s="467">
        <f t="shared" si="62"/>
        <v>10</v>
      </c>
      <c r="G190" s="480">
        <f t="shared" si="63"/>
        <v>16.751246450974072</v>
      </c>
      <c r="H190" s="469" t="b">
        <f t="shared" si="64"/>
        <v>0</v>
      </c>
      <c r="I190" s="470">
        <f t="shared" si="65"/>
        <v>10000</v>
      </c>
      <c r="J190" s="470">
        <f t="shared" si="66"/>
        <v>10000</v>
      </c>
      <c r="K190" s="470">
        <f t="shared" si="67"/>
        <v>10000</v>
      </c>
      <c r="L190" s="470">
        <f t="shared" si="68"/>
        <v>10000</v>
      </c>
      <c r="M190" s="470">
        <f t="shared" si="69"/>
        <v>10000</v>
      </c>
      <c r="N190" s="470">
        <f t="shared" si="70"/>
        <v>10000</v>
      </c>
      <c r="O190" s="469" t="b">
        <f t="shared" si="71"/>
        <v>0</v>
      </c>
      <c r="P190" s="467">
        <f t="shared" si="72"/>
        <v>2</v>
      </c>
      <c r="Q190" s="467">
        <f t="shared" si="73"/>
        <v>8</v>
      </c>
      <c r="R190" s="472">
        <f t="shared" si="74"/>
        <v>34.923133565559723</v>
      </c>
      <c r="S190" s="475">
        <f t="shared" si="75"/>
        <v>18.347694941236263</v>
      </c>
      <c r="T190" s="480">
        <f t="shared" si="76"/>
        <v>39.066993221640587</v>
      </c>
      <c r="U190" s="471">
        <f t="shared" si="77"/>
        <v>38.543594577312476</v>
      </c>
      <c r="V190" s="471" t="b">
        <f t="shared" si="80"/>
        <v>0</v>
      </c>
      <c r="W190" s="555">
        <f t="shared" si="78"/>
        <v>34.923133565559723</v>
      </c>
      <c r="X190" s="466" t="str">
        <f t="shared" si="81"/>
        <v/>
      </c>
      <c r="Y190" s="466" t="str">
        <f t="shared" si="82"/>
        <v/>
      </c>
      <c r="Z190" s="466" t="str">
        <f t="shared" si="83"/>
        <v/>
      </c>
      <c r="AA190" s="466" t="str">
        <f t="shared" si="84"/>
        <v/>
      </c>
      <c r="AB190" s="556">
        <f t="shared" si="85"/>
        <v>6.6439968611038456</v>
      </c>
      <c r="AC190" s="500">
        <f t="shared" si="86"/>
        <v>30.051393021368678</v>
      </c>
      <c r="AD190" s="466" t="str">
        <f t="shared" si="87"/>
        <v/>
      </c>
      <c r="AE190" s="466" t="str">
        <f t="shared" si="88"/>
        <v/>
      </c>
      <c r="AF190" s="466" t="str">
        <f t="shared" si="89"/>
        <v/>
      </c>
      <c r="AG190" s="466" t="str">
        <f t="shared" si="90"/>
        <v/>
      </c>
      <c r="AH190" s="466">
        <f t="shared" si="91"/>
        <v>26.400000000000002</v>
      </c>
      <c r="AI190" s="484">
        <f t="shared" si="92"/>
        <v>46.5</v>
      </c>
      <c r="AJ190" s="466">
        <f>IF(VLOOKUP(TRUE,$V$2:$AY$206,COUNTA($V$1:AR$1),FALSE)="",AR190,IF(AR190="","",(AR190/VLOOKUP(TRUE,$V$2:$AY$206,COUNTA($V$1:AR$1),FALSE))*100))</f>
        <v>49.570518732070923</v>
      </c>
      <c r="AK190" s="466">
        <f>IF(VLOOKUP(TRUE,$V$2:$AY$206,COUNTA($V$1:AS$1),FALSE)="",AS190,IF(AS190="","",(AS190/VLOOKUP(TRUE,$V$2:$AY$206,COUNTA($V$1:AS$1),FALSE))*100))</f>
        <v>25</v>
      </c>
      <c r="AL190" s="466">
        <f>IF(VLOOKUP(TRUE,$V$2:$AY$206,COUNTA($V$1:AT$1),FALSE)="",AT190,IF(AT190="","",(AT190/VLOOKUP(TRUE,$V$2:$AY$206,COUNTA($V$1:AT$1),FALSE))*100))</f>
        <v>20</v>
      </c>
      <c r="AM190" s="466">
        <f>IF(VLOOKUP(TRUE,$V$2:$AY$206,COUNTA($V$1:AU$1),FALSE)="",AU190,IF(AU190="","",(AU190/VLOOKUP(TRUE,$V$2:$AY$206,COUNTA($V$1:AU$1),FALSE))*100))</f>
        <v>25</v>
      </c>
      <c r="AN190" s="466">
        <f>IF(VLOOKUP(TRUE,$V$2:$AY$206,COUNTA($V$1:AV$1),FALSE)="",AV190,IF(AV190="","",(AV190/VLOOKUP(TRUE,$V$2:$AY$206,COUNTA($V$1:AV$1),FALSE))*100))</f>
        <v>49.99336302280426</v>
      </c>
      <c r="AO190" s="466">
        <f>IF(VLOOKUP(TRUE,$V$2:$AY$206,COUNTA($V$1:AW$1),FALSE)="",AW190,IF(AW190="","",(AW190/VLOOKUP(TRUE,$V$2:$AY$206,COUNTA($V$1:AW$1),FALSE))*100))</f>
        <v>33.333333333333336</v>
      </c>
      <c r="AP190" s="466">
        <f>IF(VLOOKUP(TRUE,$V$2:$AY$206,COUNTA($V$1:AX$1),FALSE)="",AX190,IF(AX190="","",(AX190/VLOOKUP(TRUE,$V$2:$AY$206,COUNTA($V$1:AX$1),FALSE))*100))</f>
        <v>50</v>
      </c>
      <c r="AQ190" s="466">
        <f>IF(VLOOKUP(TRUE,$V$2:$AY$206,COUNTA($V$1:AY$1),FALSE)="",AY190,IF(AY190="","",(AY190/VLOOKUP(TRUE,$V$2:$AY$206,COUNTA($V$1:AY$1),FALSE))*100))</f>
        <v>59.638730684916183</v>
      </c>
      <c r="AR190" s="475">
        <f>IF(BS190="","",BS190*VLOOKUP("UQ",IndexCalc[],3,FALSE))</f>
        <v>49.570518732070923</v>
      </c>
      <c r="AS190" s="471">
        <f>IF(BT190="","",BT190*VLOOKUP("Fneg",IndexCalc[],3,FALSE))</f>
        <v>25</v>
      </c>
      <c r="AT190" s="471">
        <f>IF(BU190="","",BU190*VLOOKUP("ABS",IndexCalc[],3,FALSE))</f>
        <v>20</v>
      </c>
      <c r="AU190" s="471">
        <f>IF(BV190="","",BV190*VLOOKUP("Cnrs",IndexCalc[],3,FALSE))</f>
        <v>25</v>
      </c>
      <c r="AV190" s="471">
        <f>IF(BO190="","",BO190*VLOOKUP("HEC",IndexCalc[],3,FALSE))</f>
        <v>49.99336302280426</v>
      </c>
      <c r="AW190" s="471">
        <f>IF(BP190="","",BP190*VLOOKUP("Aeres",IndexCalc[],3,FALSE))</f>
        <v>33.333333333333336</v>
      </c>
      <c r="AX190" s="471">
        <f>IF(BQ190="","",BQ190*VLOOKUP("Abdc",IndexCalc[],3,FALSE))</f>
        <v>50</v>
      </c>
      <c r="AY190" s="480">
        <f>IF(BR190="","",BR190*VLOOKUP("Vhb",IndexCalc[],3,FALSE))</f>
        <v>59.638730684916183</v>
      </c>
      <c r="AZ190" s="466"/>
      <c r="BA190" s="466"/>
      <c r="BB190" s="466"/>
      <c r="BC190" s="466"/>
      <c r="BD190" s="466">
        <v>0.50800000000000001</v>
      </c>
      <c r="BE190" s="484">
        <v>1.111</v>
      </c>
      <c r="BF190" s="466"/>
      <c r="BG190" s="466" t="s">
        <v>135</v>
      </c>
      <c r="BH190" s="466" t="s">
        <v>133</v>
      </c>
      <c r="BI190" s="466"/>
      <c r="BJ190" s="466"/>
      <c r="BK190" s="483"/>
      <c r="BL190" s="466"/>
      <c r="BM190" s="466">
        <v>1</v>
      </c>
      <c r="BN190" s="466">
        <v>4</v>
      </c>
      <c r="BO190" s="537">
        <v>1.9997345209121704</v>
      </c>
      <c r="BP190" s="486">
        <v>1</v>
      </c>
      <c r="BQ190" s="487">
        <v>2</v>
      </c>
      <c r="BR190" s="488">
        <v>3.5783238410949707</v>
      </c>
      <c r="BS190" s="488">
        <v>1.9828207492828369</v>
      </c>
      <c r="BT190" s="486">
        <v>1</v>
      </c>
      <c r="BU190" s="488">
        <v>1</v>
      </c>
      <c r="BV190" s="489">
        <v>1</v>
      </c>
    </row>
    <row r="191" spans="1:74" x14ac:dyDescent="0.25">
      <c r="A191" s="554" t="s">
        <v>1318</v>
      </c>
      <c r="B191" s="529"/>
      <c r="C191" s="497" t="s">
        <v>1135</v>
      </c>
      <c r="D191" s="529" t="s">
        <v>363</v>
      </c>
      <c r="E191" s="466">
        <f t="shared" si="79"/>
        <v>190</v>
      </c>
      <c r="F191" s="467">
        <f t="shared" si="62"/>
        <v>10</v>
      </c>
      <c r="G191" s="480">
        <f t="shared" si="63"/>
        <v>19.432501100578587</v>
      </c>
      <c r="H191" s="469" t="b">
        <f t="shared" si="64"/>
        <v>0</v>
      </c>
      <c r="I191" s="470">
        <f t="shared" si="65"/>
        <v>10000</v>
      </c>
      <c r="J191" s="470">
        <f t="shared" si="66"/>
        <v>10000</v>
      </c>
      <c r="K191" s="470">
        <f t="shared" si="67"/>
        <v>10000</v>
      </c>
      <c r="L191" s="470">
        <f t="shared" si="68"/>
        <v>10000</v>
      </c>
      <c r="M191" s="470">
        <f t="shared" si="69"/>
        <v>10000</v>
      </c>
      <c r="N191" s="470">
        <f t="shared" si="70"/>
        <v>10000</v>
      </c>
      <c r="O191" s="469" t="b">
        <f t="shared" si="71"/>
        <v>0</v>
      </c>
      <c r="P191" s="467">
        <f t="shared" si="72"/>
        <v>2</v>
      </c>
      <c r="Q191" s="467">
        <f t="shared" si="73"/>
        <v>8</v>
      </c>
      <c r="R191" s="472">
        <f t="shared" si="74"/>
        <v>34.65142052034885</v>
      </c>
      <c r="S191" s="475">
        <f t="shared" si="75"/>
        <v>11.269043319441408</v>
      </c>
      <c r="T191" s="480">
        <f t="shared" si="76"/>
        <v>40.497014820575721</v>
      </c>
      <c r="U191" s="471">
        <f t="shared" si="77"/>
        <v>36.067611856460573</v>
      </c>
      <c r="V191" s="471" t="b">
        <f t="shared" si="80"/>
        <v>0</v>
      </c>
      <c r="W191" s="555">
        <f t="shared" si="78"/>
        <v>34.65142052034885</v>
      </c>
      <c r="X191" s="466" t="str">
        <f t="shared" si="81"/>
        <v/>
      </c>
      <c r="Y191" s="466" t="str">
        <f t="shared" si="82"/>
        <v/>
      </c>
      <c r="Z191" s="466" t="str">
        <f t="shared" si="83"/>
        <v/>
      </c>
      <c r="AA191" s="466" t="str">
        <f t="shared" si="84"/>
        <v/>
      </c>
      <c r="AB191" s="556">
        <f t="shared" si="85"/>
        <v>6.9578864765890662</v>
      </c>
      <c r="AC191" s="500">
        <f t="shared" si="86"/>
        <v>15.58020016229375</v>
      </c>
      <c r="AD191" s="466" t="str">
        <f t="shared" si="87"/>
        <v/>
      </c>
      <c r="AE191" s="466" t="str">
        <f t="shared" si="88"/>
        <v/>
      </c>
      <c r="AF191" s="466" t="str">
        <f t="shared" si="89"/>
        <v/>
      </c>
      <c r="AG191" s="466" t="str">
        <f t="shared" si="90"/>
        <v/>
      </c>
      <c r="AH191" s="466">
        <f t="shared" si="91"/>
        <v>29.4</v>
      </c>
      <c r="AI191" s="484">
        <f t="shared" si="92"/>
        <v>7.3</v>
      </c>
      <c r="AJ191" s="466">
        <f>IF(VLOOKUP(TRUE,$V$2:$AY$206,COUNTA($V$1:AR$1),FALSE)="",AR191,IF(AR191="","",(AR191/VLOOKUP(TRUE,$V$2:$AY$206,COUNTA($V$1:AR$1),FALSE))*100))</f>
        <v>50.649774074554443</v>
      </c>
      <c r="AK191" s="466">
        <f>IF(VLOOKUP(TRUE,$V$2:$AY$206,COUNTA($V$1:AS$1),FALSE)="",AS191,IF(AS191="","",(AS191/VLOOKUP(TRUE,$V$2:$AY$206,COUNTA($V$1:AS$1),FALSE))*100))</f>
        <v>25.000011920928955</v>
      </c>
      <c r="AL191" s="466">
        <f>IF(VLOOKUP(TRUE,$V$2:$AY$206,COUNTA($V$1:AT$1),FALSE)="",AT191,IF(AT191="","",(AT191/VLOOKUP(TRUE,$V$2:$AY$206,COUNTA($V$1:AT$1),FALSE))*100))</f>
        <v>20</v>
      </c>
      <c r="AM191" s="466">
        <f>IF(VLOOKUP(TRUE,$V$2:$AY$206,COUNTA($V$1:AU$1),FALSE)="",AU191,IF(AU191="","",(AU191/VLOOKUP(TRUE,$V$2:$AY$206,COUNTA($V$1:AU$1),FALSE))*100))</f>
        <v>25</v>
      </c>
      <c r="AN191" s="466">
        <f>IF(VLOOKUP(TRUE,$V$2:$AY$206,COUNTA($V$1:AV$1),FALSE)="",AV191,IF(AV191="","",(AV191/VLOOKUP(TRUE,$V$2:$AY$206,COUNTA($V$1:AV$1),FALSE))*100))</f>
        <v>53.326332569122314</v>
      </c>
      <c r="AO191" s="466">
        <f>IF(VLOOKUP(TRUE,$V$2:$AY$206,COUNTA($V$1:AW$1),FALSE)="",AW191,IF(AW191="","",(AW191/VLOOKUP(TRUE,$V$2:$AY$206,COUNTA($V$1:AW$1),FALSE))*100))</f>
        <v>33.333333333333336</v>
      </c>
      <c r="AP191" s="466">
        <f>IF(VLOOKUP(TRUE,$V$2:$AY$206,COUNTA($V$1:AX$1),FALSE)="",AX191,IF(AX191="","",(AX191/VLOOKUP(TRUE,$V$2:$AY$206,COUNTA($V$1:AX$1),FALSE))*100))</f>
        <v>50</v>
      </c>
      <c r="AQ191" s="466">
        <f>IF(VLOOKUP(TRUE,$V$2:$AY$206,COUNTA($V$1:AY$1),FALSE)="",AY191,IF(AY191="","",(AY191/VLOOKUP(TRUE,$V$2:$AY$206,COUNTA($V$1:AY$1),FALSE))*100))</f>
        <v>66.666666666666671</v>
      </c>
      <c r="AR191" s="475">
        <f>IF(BS191="","",BS191*VLOOKUP("UQ",IndexCalc[],3,FALSE))</f>
        <v>50.649774074554443</v>
      </c>
      <c r="AS191" s="471">
        <f>IF(BT191="","",BT191*VLOOKUP("Fneg",IndexCalc[],3,FALSE))</f>
        <v>25.000011920928955</v>
      </c>
      <c r="AT191" s="471">
        <f>IF(BU191="","",BU191*VLOOKUP("ABS",IndexCalc[],3,FALSE))</f>
        <v>20</v>
      </c>
      <c r="AU191" s="471">
        <f>IF(BV191="","",BV191*VLOOKUP("Cnrs",IndexCalc[],3,FALSE))</f>
        <v>25</v>
      </c>
      <c r="AV191" s="471">
        <f>IF(BO191="","",BO191*VLOOKUP("HEC",IndexCalc[],3,FALSE))</f>
        <v>53.326332569122314</v>
      </c>
      <c r="AW191" s="471">
        <f>IF(BP191="","",BP191*VLOOKUP("Aeres",IndexCalc[],3,FALSE))</f>
        <v>33.333333333333336</v>
      </c>
      <c r="AX191" s="471">
        <f>IF(BQ191="","",BQ191*VLOOKUP("Abdc",IndexCalc[],3,FALSE))</f>
        <v>50</v>
      </c>
      <c r="AY191" s="480">
        <f>IF(BR191="","",BR191*VLOOKUP("Vhb",IndexCalc[],3,FALSE))</f>
        <v>66.666666666666671</v>
      </c>
      <c r="AZ191" s="466"/>
      <c r="BA191" s="466"/>
      <c r="BB191" s="466"/>
      <c r="BC191" s="466"/>
      <c r="BD191" s="466">
        <v>0.53200000000000003</v>
      </c>
      <c r="BE191" s="484">
        <v>0.57599999999999996</v>
      </c>
      <c r="BF191" s="466"/>
      <c r="BG191" s="466" t="s">
        <v>135</v>
      </c>
      <c r="BH191" s="466" t="s">
        <v>133</v>
      </c>
      <c r="BI191" s="466" t="s">
        <v>133</v>
      </c>
      <c r="BJ191" s="466"/>
      <c r="BK191" s="483"/>
      <c r="BL191" s="466"/>
      <c r="BM191" s="466">
        <v>1</v>
      </c>
      <c r="BN191" s="466">
        <v>4</v>
      </c>
      <c r="BO191" s="537">
        <v>2.1330533027648926</v>
      </c>
      <c r="BP191" s="486">
        <v>1</v>
      </c>
      <c r="BQ191" s="487">
        <v>2</v>
      </c>
      <c r="BR191" s="486">
        <v>4</v>
      </c>
      <c r="BS191" s="488">
        <v>2.0259909629821777</v>
      </c>
      <c r="BT191" s="486">
        <v>1.0000004768371582</v>
      </c>
      <c r="BU191" s="488">
        <v>1</v>
      </c>
      <c r="BV191" s="489">
        <v>1</v>
      </c>
    </row>
    <row r="192" spans="1:74" x14ac:dyDescent="0.25">
      <c r="A192" s="554" t="s">
        <v>1384</v>
      </c>
      <c r="B192" s="529"/>
      <c r="C192" s="497" t="s">
        <v>1279</v>
      </c>
      <c r="D192" s="529" t="s">
        <v>363</v>
      </c>
      <c r="E192" s="466">
        <f t="shared" si="79"/>
        <v>191</v>
      </c>
      <c r="F192" s="467">
        <f t="shared" si="62"/>
        <v>10</v>
      </c>
      <c r="G192" s="480">
        <f t="shared" si="63"/>
        <v>19.330014515797036</v>
      </c>
      <c r="H192" s="469" t="b">
        <f t="shared" si="64"/>
        <v>0</v>
      </c>
      <c r="I192" s="470">
        <f t="shared" si="65"/>
        <v>10000</v>
      </c>
      <c r="J192" s="470">
        <f t="shared" si="66"/>
        <v>10000</v>
      </c>
      <c r="K192" s="470">
        <f t="shared" si="67"/>
        <v>10000</v>
      </c>
      <c r="L192" s="470">
        <f t="shared" si="68"/>
        <v>10000</v>
      </c>
      <c r="M192" s="470">
        <f t="shared" si="69"/>
        <v>10000</v>
      </c>
      <c r="N192" s="470">
        <f t="shared" si="70"/>
        <v>10000</v>
      </c>
      <c r="O192" s="469" t="b">
        <f t="shared" si="71"/>
        <v>0</v>
      </c>
      <c r="P192" s="467">
        <f t="shared" si="72"/>
        <v>2</v>
      </c>
      <c r="Q192" s="467">
        <f t="shared" si="73"/>
        <v>8</v>
      </c>
      <c r="R192" s="472">
        <f t="shared" si="74"/>
        <v>34.477707624640907</v>
      </c>
      <c r="S192" s="475">
        <f t="shared" si="75"/>
        <v>11.742265722189567</v>
      </c>
      <c r="T192" s="480">
        <f t="shared" si="76"/>
        <v>40.161568100253746</v>
      </c>
      <c r="U192" s="471">
        <f t="shared" si="77"/>
        <v>34.719254480202991</v>
      </c>
      <c r="V192" s="471" t="b">
        <f t="shared" si="80"/>
        <v>0</v>
      </c>
      <c r="W192" s="555">
        <f t="shared" si="78"/>
        <v>34.477707624640907</v>
      </c>
      <c r="X192" s="466" t="str">
        <f t="shared" si="81"/>
        <v/>
      </c>
      <c r="Y192" s="466" t="str">
        <f t="shared" si="82"/>
        <v/>
      </c>
      <c r="Z192" s="466" t="str">
        <f t="shared" si="83"/>
        <v/>
      </c>
      <c r="AA192" s="466" t="str">
        <f t="shared" si="84"/>
        <v/>
      </c>
      <c r="AB192" s="556">
        <f t="shared" si="85"/>
        <v>1.373267067747842</v>
      </c>
      <c r="AC192" s="500">
        <f t="shared" si="86"/>
        <v>22.11126437663129</v>
      </c>
      <c r="AD192" s="466" t="str">
        <f t="shared" si="87"/>
        <v/>
      </c>
      <c r="AE192" s="466" t="str">
        <f t="shared" si="88"/>
        <v/>
      </c>
      <c r="AF192" s="466" t="str">
        <f t="shared" si="89"/>
        <v/>
      </c>
      <c r="AG192" s="466" t="str">
        <f t="shared" si="90"/>
        <v/>
      </c>
      <c r="AH192" s="466">
        <f t="shared" si="91"/>
        <v>0</v>
      </c>
      <c r="AI192" s="484">
        <f t="shared" si="92"/>
        <v>25.900000000000002</v>
      </c>
      <c r="AJ192" s="466">
        <f>IF(VLOOKUP(TRUE,$V$2:$AY$206,COUNTA($V$1:AR$1),FALSE)="",AR192,IF(AR192="","",(AR192/VLOOKUP(TRUE,$V$2:$AY$206,COUNTA($V$1:AR$1),FALSE))*100))</f>
        <v>61.927604675292969</v>
      </c>
      <c r="AK192" s="466">
        <f>IF(VLOOKUP(TRUE,$V$2:$AY$206,COUNTA($V$1:AS$1),FALSE)="",AS192,IF(AS192="","",(AS192/VLOOKUP(TRUE,$V$2:$AY$206,COUNTA($V$1:AS$1),FALSE))*100))</f>
        <v>25</v>
      </c>
      <c r="AL192" s="466">
        <f>IF(VLOOKUP(TRUE,$V$2:$AY$206,COUNTA($V$1:AT$1),FALSE)="",AT192,IF(AT192="","",(AT192/VLOOKUP(TRUE,$V$2:$AY$206,COUNTA($V$1:AT$1),FALSE))*100))</f>
        <v>40</v>
      </c>
      <c r="AM192" s="466">
        <f>IF(VLOOKUP(TRUE,$V$2:$AY$206,COUNTA($V$1:AU$1),FALSE)="",AU192,IF(AU192="","",(AU192/VLOOKUP(TRUE,$V$2:$AY$206,COUNTA($V$1:AU$1),FALSE))*100))</f>
        <v>47.965291142463684</v>
      </c>
      <c r="AN192" s="466">
        <f>IF(VLOOKUP(TRUE,$V$2:$AY$206,COUNTA($V$1:AV$1),FALSE)="",AV192,IF(AV192="","",(AV192/VLOOKUP(TRUE,$V$2:$AY$206,COUNTA($V$1:AV$1),FALSE))*100))</f>
        <v>25</v>
      </c>
      <c r="AO192" s="466">
        <f>IF(VLOOKUP(TRUE,$V$2:$AY$206,COUNTA($V$1:AW$1),FALSE)="",AW192,IF(AW192="","",(AW192/VLOOKUP(TRUE,$V$2:$AY$206,COUNTA($V$1:AW$1),FALSE))*100))</f>
        <v>54.732982317606613</v>
      </c>
      <c r="AP192" s="466">
        <f>IF(VLOOKUP(TRUE,$V$2:$AY$206,COUNTA($V$1:AX$1),FALSE)="",AX192,IF(AX192="","",(AX192/VLOOKUP(TRUE,$V$2:$AY$206,COUNTA($V$1:AX$1),FALSE))*100))</f>
        <v>50</v>
      </c>
      <c r="AQ192" s="466">
        <f>IF(VLOOKUP(TRUE,$V$2:$AY$206,COUNTA($V$1:AY$1),FALSE)="",AY192,IF(AY192="","",(AY192/VLOOKUP(TRUE,$V$2:$AY$206,COUNTA($V$1:AY$1),FALSE))*100))</f>
        <v>16.666666666666668</v>
      </c>
      <c r="AR192" s="475">
        <f>IF(BS192="","",BS192*VLOOKUP("UQ",IndexCalc[],3,FALSE))</f>
        <v>61.927604675292969</v>
      </c>
      <c r="AS192" s="471">
        <f>IF(BT192="","",BT192*VLOOKUP("Fneg",IndexCalc[],3,FALSE))</f>
        <v>25</v>
      </c>
      <c r="AT192" s="471">
        <f>IF(BU192="","",BU192*VLOOKUP("ABS",IndexCalc[],3,FALSE))</f>
        <v>40</v>
      </c>
      <c r="AU192" s="471">
        <f>IF(BV192="","",BV192*VLOOKUP("Cnrs",IndexCalc[],3,FALSE))</f>
        <v>47.965291142463684</v>
      </c>
      <c r="AV192" s="471">
        <f>IF(BO192="","",BO192*VLOOKUP("HEC",IndexCalc[],3,FALSE))</f>
        <v>25</v>
      </c>
      <c r="AW192" s="471">
        <f>IF(BP192="","",BP192*VLOOKUP("Aeres",IndexCalc[],3,FALSE))</f>
        <v>54.732982317606613</v>
      </c>
      <c r="AX192" s="471">
        <f>IF(BQ192="","",BQ192*VLOOKUP("Abdc",IndexCalc[],3,FALSE))</f>
        <v>50</v>
      </c>
      <c r="AY192" s="480">
        <f>IF(BR192="","",BR192*VLOOKUP("Vhb",IndexCalc[],3,FALSE))</f>
        <v>16.666666666666668</v>
      </c>
      <c r="AZ192" s="466"/>
      <c r="BA192" s="466"/>
      <c r="BB192" s="466"/>
      <c r="BC192" s="466"/>
      <c r="BD192" s="466">
        <v>0.105</v>
      </c>
      <c r="BE192" s="564">
        <v>0.81745344400405884</v>
      </c>
      <c r="BF192" s="466"/>
      <c r="BG192" s="466"/>
      <c r="BH192" s="466" t="s">
        <v>133</v>
      </c>
      <c r="BI192" s="466" t="s">
        <v>142</v>
      </c>
      <c r="BJ192" s="466" t="s">
        <v>298</v>
      </c>
      <c r="BK192" s="483"/>
      <c r="BL192" s="466"/>
      <c r="BM192" s="466">
        <v>2</v>
      </c>
      <c r="BN192" s="466"/>
      <c r="BO192" s="537">
        <v>1</v>
      </c>
      <c r="BP192" s="488">
        <v>1.6419894695281982</v>
      </c>
      <c r="BQ192" s="487">
        <v>2</v>
      </c>
      <c r="BR192" s="486">
        <v>1</v>
      </c>
      <c r="BS192" s="488">
        <v>2.4771041870117188</v>
      </c>
      <c r="BT192" s="486">
        <v>1</v>
      </c>
      <c r="BU192" s="488">
        <v>2</v>
      </c>
      <c r="BV192" s="540">
        <v>1.9186116456985474</v>
      </c>
    </row>
    <row r="193" spans="1:74" x14ac:dyDescent="0.25">
      <c r="A193" s="554" t="s">
        <v>1310</v>
      </c>
      <c r="B193" s="529"/>
      <c r="C193" s="497" t="s">
        <v>1127</v>
      </c>
      <c r="D193" s="529" t="s">
        <v>363</v>
      </c>
      <c r="E193" s="466">
        <f t="shared" si="79"/>
        <v>192</v>
      </c>
      <c r="F193" s="467">
        <f t="shared" ref="F193:F206" si="93">COUNT($AH193:$AI193,$AR193:$AY193)</f>
        <v>10</v>
      </c>
      <c r="G193" s="480">
        <f t="shared" ref="G193:G206" si="94">IF($F193&lt;=1,"",STDEV($AB193:$AC193,$AJ193:$AQ193))</f>
        <v>18.619401626621098</v>
      </c>
      <c r="H193" s="469" t="b">
        <f t="shared" ref="H193:H206" si="95">IF($Q193=0,FALSE,IF(OR($V193=TRUE,AVERAGE($AJ193:$AQ193)=100),TRUE,FALSE))</f>
        <v>0</v>
      </c>
      <c r="I193" s="470">
        <f t="shared" ref="I193:I206" si="96">IF($H193=TRUE,IF(ISBLANK(AZ193),10000,AZ193),10000)</f>
        <v>10000</v>
      </c>
      <c r="J193" s="470">
        <f t="shared" ref="J193:J206" si="97">IF($H193=TRUE,IF(ISBLANK(BA193),10000,BA193),10000)</f>
        <v>10000</v>
      </c>
      <c r="K193" s="470">
        <f t="shared" ref="K193:K206" si="98">IF($H193=TRUE,IF(ISBLANK(BB193),10000,BB193),10000)</f>
        <v>10000</v>
      </c>
      <c r="L193" s="470">
        <f t="shared" ref="L193:L206" si="99">IF($H193=TRUE,IF(ISBLANK(BC193),10000,BC193),10000)</f>
        <v>10000</v>
      </c>
      <c r="M193" s="470">
        <f t="shared" ref="M193:M206" si="100">IF($H193=TRUE,IF(ISBLANK(BD193),10000,BD193),10000)</f>
        <v>10000</v>
      </c>
      <c r="N193" s="470">
        <f t="shared" ref="N193:N206" si="101">IF($H193=TRUE,IF(ISBLANK(BE193),10000,BE193),10000)</f>
        <v>10000</v>
      </c>
      <c r="O193" s="469" t="b">
        <f t="shared" ref="O193:O206" si="102">$V193</f>
        <v>0</v>
      </c>
      <c r="P193" s="467">
        <f t="shared" ref="P193:P206" si="103">COUNT($AH193:$AI193)</f>
        <v>2</v>
      </c>
      <c r="Q193" s="467">
        <f t="shared" ref="Q193:Q206" si="104">COUNT($AR193:$AY193)</f>
        <v>8</v>
      </c>
      <c r="R193" s="472">
        <f t="shared" ref="R193:R206" si="105">IF($F193=0,0,AVERAGE($AB193:$AC193,$AR193:$AY193))</f>
        <v>34.363661375164234</v>
      </c>
      <c r="S193" s="475">
        <f t="shared" ref="S193:S206" si="106">IF($P193=0,0,(AVERAGE($AB193:$AC193)))</f>
        <v>12.888850006060014</v>
      </c>
      <c r="T193" s="480">
        <f t="shared" ref="T193:T206" si="107">IF($Q193=0,0,(AVERAGE($AR193:$AY193)))</f>
        <v>39.732364217440292</v>
      </c>
      <c r="U193" s="471">
        <f t="shared" ref="U193:U206" si="108">IF(F193=0,"",(AVERAGE($AH193:$AI193,$AR193:$AY193)))</f>
        <v>35.15589137395223</v>
      </c>
      <c r="V193" s="471" t="b">
        <f t="shared" si="80"/>
        <v>0</v>
      </c>
      <c r="W193" s="555">
        <f t="shared" ref="W193:W206" si="109">IF($F193=0,0,AVERAGE($AB193:$AC193,$AJ193:$AQ193))</f>
        <v>34.363661375164234</v>
      </c>
      <c r="X193" s="466" t="str">
        <f t="shared" si="81"/>
        <v/>
      </c>
      <c r="Y193" s="466" t="str">
        <f t="shared" si="82"/>
        <v/>
      </c>
      <c r="Z193" s="466" t="str">
        <f t="shared" si="83"/>
        <v/>
      </c>
      <c r="AA193" s="466" t="str">
        <f t="shared" si="84"/>
        <v/>
      </c>
      <c r="AB193" s="556">
        <f t="shared" si="85"/>
        <v>4.760659168192519</v>
      </c>
      <c r="AC193" s="500">
        <f t="shared" si="86"/>
        <v>21.017040843927511</v>
      </c>
      <c r="AD193" s="466" t="str">
        <f t="shared" si="87"/>
        <v/>
      </c>
      <c r="AE193" s="466" t="str">
        <f t="shared" si="88"/>
        <v/>
      </c>
      <c r="AF193" s="466" t="str">
        <f t="shared" si="89"/>
        <v/>
      </c>
      <c r="AG193" s="466" t="str">
        <f t="shared" si="90"/>
        <v/>
      </c>
      <c r="AH193" s="466">
        <f t="shared" si="91"/>
        <v>11.200000000000001</v>
      </c>
      <c r="AI193" s="484">
        <f t="shared" si="92"/>
        <v>22.5</v>
      </c>
      <c r="AJ193" s="466">
        <f>IF(VLOOKUP(TRUE,$V$2:$AY$206,COUNTA($V$1:AR$1),FALSE)="",AR193,IF(AR193="","",(AR193/VLOOKUP(TRUE,$V$2:$AY$206,COUNTA($V$1:AR$1),FALSE))*100))</f>
        <v>33.351105451583862</v>
      </c>
      <c r="AK193" s="466">
        <f>IF(VLOOKUP(TRUE,$V$2:$AY$206,COUNTA($V$1:AS$1),FALSE)="",AS193,IF(AS193="","",(AS193/VLOOKUP(TRUE,$V$2:$AY$206,COUNTA($V$1:AS$1),FALSE))*100))</f>
        <v>25</v>
      </c>
      <c r="AL193" s="466">
        <f>IF(VLOOKUP(TRUE,$V$2:$AY$206,COUNTA($V$1:AT$1),FALSE)="",AT193,IF(AT193="","",(AT193/VLOOKUP(TRUE,$V$2:$AY$206,COUNTA($V$1:AT$1),FALSE))*100))</f>
        <v>20</v>
      </c>
      <c r="AM193" s="466">
        <f>IF(VLOOKUP(TRUE,$V$2:$AY$206,COUNTA($V$1:AU$1),FALSE)="",AU193,IF(AU193="","",(AU193/VLOOKUP(TRUE,$V$2:$AY$206,COUNTA($V$1:AU$1),FALSE))*100))</f>
        <v>42.392879724502563</v>
      </c>
      <c r="AN193" s="466">
        <f>IF(VLOOKUP(TRUE,$V$2:$AY$206,COUNTA($V$1:AV$1),FALSE)="",AV193,IF(AV193="","",(AV193/VLOOKUP(TRUE,$V$2:$AY$206,COUNTA($V$1:AV$1),FALSE))*100))</f>
        <v>60.54384708404541</v>
      </c>
      <c r="AO193" s="466">
        <f>IF(VLOOKUP(TRUE,$V$2:$AY$206,COUNTA($V$1:AW$1),FALSE)="",AW193,IF(AW193="","",(AW193/VLOOKUP(TRUE,$V$2:$AY$206,COUNTA($V$1:AW$1),FALSE))*100))</f>
        <v>53.01891962687175</v>
      </c>
      <c r="AP193" s="466">
        <f>IF(VLOOKUP(TRUE,$V$2:$AY$206,COUNTA($V$1:AX$1),FALSE)="",AX193,IF(AX193="","",(AX193/VLOOKUP(TRUE,$V$2:$AY$206,COUNTA($V$1:AX$1),FALSE))*100))</f>
        <v>25</v>
      </c>
      <c r="AQ193" s="466">
        <f>IF(VLOOKUP(TRUE,$V$2:$AY$206,COUNTA($V$1:AY$1),FALSE)="",AY193,IF(AY193="","",(AY193/VLOOKUP(TRUE,$V$2:$AY$206,COUNTA($V$1:AY$1),FALSE))*100))</f>
        <v>58.552161852518722</v>
      </c>
      <c r="AR193" s="475">
        <f>IF(BS193="","",BS193*VLOOKUP("UQ",IndexCalc[],3,FALSE))</f>
        <v>33.351105451583862</v>
      </c>
      <c r="AS193" s="471">
        <f>IF(BT193="","",BT193*VLOOKUP("Fneg",IndexCalc[],3,FALSE))</f>
        <v>25</v>
      </c>
      <c r="AT193" s="471">
        <f>IF(BU193="","",BU193*VLOOKUP("ABS",IndexCalc[],3,FALSE))</f>
        <v>20</v>
      </c>
      <c r="AU193" s="471">
        <f>IF(BV193="","",BV193*VLOOKUP("Cnrs",IndexCalc[],3,FALSE))</f>
        <v>42.392879724502563</v>
      </c>
      <c r="AV193" s="471">
        <f>IF(BO193="","",BO193*VLOOKUP("HEC",IndexCalc[],3,FALSE))</f>
        <v>60.54384708404541</v>
      </c>
      <c r="AW193" s="471">
        <f>IF(BP193="","",BP193*VLOOKUP("Aeres",IndexCalc[],3,FALSE))</f>
        <v>53.01891962687175</v>
      </c>
      <c r="AX193" s="471">
        <f>IF(BQ193="","",BQ193*VLOOKUP("Abdc",IndexCalc[],3,FALSE))</f>
        <v>25</v>
      </c>
      <c r="AY193" s="480">
        <f>IF(BR193="","",BR193*VLOOKUP("Vhb",IndexCalc[],3,FALSE))</f>
        <v>58.552161852518722</v>
      </c>
      <c r="AZ193" s="466"/>
      <c r="BA193" s="466"/>
      <c r="BB193" s="466"/>
      <c r="BC193" s="466"/>
      <c r="BD193" s="466">
        <v>0.36399999999999999</v>
      </c>
      <c r="BE193" s="484">
        <v>0.77700000000000002</v>
      </c>
      <c r="BF193" s="466"/>
      <c r="BG193" s="466"/>
      <c r="BH193" s="466" t="s">
        <v>135</v>
      </c>
      <c r="BI193" s="466"/>
      <c r="BJ193" s="466"/>
      <c r="BK193" s="483"/>
      <c r="BL193" s="466"/>
      <c r="BM193" s="466">
        <v>1</v>
      </c>
      <c r="BN193" s="466"/>
      <c r="BO193" s="537">
        <v>2.4217538833618164</v>
      </c>
      <c r="BP193" s="488">
        <v>1.5905675888061523</v>
      </c>
      <c r="BQ193" s="487">
        <v>1</v>
      </c>
      <c r="BR193" s="488">
        <v>3.513129711151123</v>
      </c>
      <c r="BS193" s="488">
        <v>1.3340442180633545</v>
      </c>
      <c r="BT193" s="486">
        <v>1</v>
      </c>
      <c r="BU193" s="488">
        <v>1</v>
      </c>
      <c r="BV193" s="540">
        <v>1.6957151889801025</v>
      </c>
    </row>
    <row r="194" spans="1:74" x14ac:dyDescent="0.25">
      <c r="A194" s="554" t="s">
        <v>1368</v>
      </c>
      <c r="B194" s="529"/>
      <c r="C194" s="497" t="s">
        <v>1262</v>
      </c>
      <c r="D194" s="529" t="s">
        <v>363</v>
      </c>
      <c r="E194" s="466">
        <f t="shared" ref="E194:E206" si="110">IF(R194=0,"",RANK($R194,$R$2:$R$206,0))</f>
        <v>193</v>
      </c>
      <c r="F194" s="467">
        <f t="shared" si="93"/>
        <v>10</v>
      </c>
      <c r="G194" s="480">
        <f t="shared" si="94"/>
        <v>17.26487231791701</v>
      </c>
      <c r="H194" s="469" t="b">
        <f t="shared" si="95"/>
        <v>0</v>
      </c>
      <c r="I194" s="470">
        <f t="shared" si="96"/>
        <v>10000</v>
      </c>
      <c r="J194" s="470">
        <f t="shared" si="97"/>
        <v>10000</v>
      </c>
      <c r="K194" s="470">
        <f t="shared" si="98"/>
        <v>10000</v>
      </c>
      <c r="L194" s="470">
        <f t="shared" si="99"/>
        <v>10000</v>
      </c>
      <c r="M194" s="470">
        <f t="shared" si="100"/>
        <v>10000</v>
      </c>
      <c r="N194" s="470">
        <f t="shared" si="101"/>
        <v>10000</v>
      </c>
      <c r="O194" s="469" t="b">
        <f t="shared" si="102"/>
        <v>0</v>
      </c>
      <c r="P194" s="467">
        <f t="shared" si="103"/>
        <v>2</v>
      </c>
      <c r="Q194" s="467">
        <f t="shared" si="104"/>
        <v>8</v>
      </c>
      <c r="R194" s="472">
        <f t="shared" si="105"/>
        <v>34.280800548475682</v>
      </c>
      <c r="S194" s="475">
        <f t="shared" si="106"/>
        <v>9.1629267100577341</v>
      </c>
      <c r="T194" s="480">
        <f t="shared" si="107"/>
        <v>40.560269008080169</v>
      </c>
      <c r="U194" s="471">
        <f t="shared" si="108"/>
        <v>33.328215206464137</v>
      </c>
      <c r="V194" s="471" t="b">
        <f t="shared" ref="V194:V206" si="111">IF($Q194=0,FALSE,IF(OR(MAX($U$2:$U$26)=$U194,LARGE($U$2:$U$26,2)=$U194),TRUE,FALSE))</f>
        <v>0</v>
      </c>
      <c r="W194" s="555">
        <f t="shared" si="109"/>
        <v>34.280800548475682</v>
      </c>
      <c r="X194" s="466" t="str">
        <f t="shared" ref="X194:X206" si="112">IF(AZ194="","",IF(((AZ194/MIN(I$2:I$206))*100)&gt;=100,100,(AZ194/MIN(I$2:I$206))*100))</f>
        <v/>
      </c>
      <c r="Y194" s="466" t="str">
        <f t="shared" ref="Y194:Y206" si="113">IF(BA194="","",IF(((BA194/MIN(J$2:J$206))*100)&gt;=100,100,(BA194/MIN(J$2:J$206))*100))</f>
        <v/>
      </c>
      <c r="Z194" s="466" t="str">
        <f t="shared" ref="Z194:Z206" si="114">IF(BB194="","",IF(((BB194/MIN(K$2:K$206))*100)&gt;=100,100,(BB194/MIN(K$2:K$206))*100))</f>
        <v/>
      </c>
      <c r="AA194" s="466" t="str">
        <f t="shared" ref="AA194:AA206" si="115">IF(BC194="","",IF(((BC194/MIN(L$2:L$206))*100)&gt;=100,100,(BC194/MIN(L$2:L$206))*100))</f>
        <v/>
      </c>
      <c r="AB194" s="556">
        <f t="shared" ref="AB194:AB206" si="116">IF(BD194="","",IF(((BD194/MIN(M$2:M$206))*100)&gt;=100,100,(BD194/MIN(M$2:M$206))*100))</f>
        <v>3.9628563955009155</v>
      </c>
      <c r="AC194" s="500">
        <f t="shared" ref="AC194:AC206" si="117">IF(BE194="","",IF(((BE194/MIN(N$2:N$206))*100)&gt;=100,100,(BE194/MIN(N$2:N$206))*100))</f>
        <v>14.362997024614552</v>
      </c>
      <c r="AD194" s="466" t="str">
        <f t="shared" ref="AD194:AD206" si="118">IF(ISBLANK(AZ194),"",PERCENTRANK(AZ$2:AZ$206,AZ194,)*100)</f>
        <v/>
      </c>
      <c r="AE194" s="466" t="str">
        <f t="shared" ref="AE194:AE206" si="119">IF(ISBLANK(BA194),"",PERCENTRANK(BA$2:BA$206,BA194,)*100)</f>
        <v/>
      </c>
      <c r="AF194" s="466" t="str">
        <f t="shared" ref="AF194:AF206" si="120">IF(ISBLANK(BB194),"",PERCENTRANK(BB$2:BB$206,BB194,)*100)</f>
        <v/>
      </c>
      <c r="AG194" s="466" t="str">
        <f t="shared" ref="AG194:AG206" si="121">IF(ISBLANK(BC194),"",PERCENTRANK(BC$2:BC$206,BC194,)*100)</f>
        <v/>
      </c>
      <c r="AH194" s="466">
        <f t="shared" ref="AH194:AH206" si="122">IF(ISBLANK(BD194),"",PERCENTRANK(BD$2:BD$206,BD194,)*100)</f>
        <v>4.9000000000000004</v>
      </c>
      <c r="AI194" s="484">
        <f t="shared" ref="AI194:AI206" si="123">IF(ISBLANK(BE194),"",PERCENTRANK(BE$2:BE$206,BE194,)*100)</f>
        <v>3.9</v>
      </c>
      <c r="AJ194" s="466">
        <f>IF(VLOOKUP(TRUE,$V$2:$AY$206,COUNTA($V$1:AR$1),FALSE)="",AR194,IF(AR194="","",(AR194/VLOOKUP(TRUE,$V$2:$AY$206,COUNTA($V$1:AR$1),FALSE))*100))</f>
        <v>50.382077693939209</v>
      </c>
      <c r="AK194" s="466">
        <f>IF(VLOOKUP(TRUE,$V$2:$AY$206,COUNTA($V$1:AS$1),FALSE)="",AS194,IF(AS194="","",(AS194/VLOOKUP(TRUE,$V$2:$AY$206,COUNTA($V$1:AS$1),FALSE))*100))</f>
        <v>25</v>
      </c>
      <c r="AL194" s="466">
        <f>IF(VLOOKUP(TRUE,$V$2:$AY$206,COUNTA($V$1:AT$1),FALSE)="",AT194,IF(AT194="","",(AT194/VLOOKUP(TRUE,$V$2:$AY$206,COUNTA($V$1:AT$1),FALSE))*100))</f>
        <v>20</v>
      </c>
      <c r="AM194" s="466">
        <f>IF(VLOOKUP(TRUE,$V$2:$AY$206,COUNTA($V$1:AU$1),FALSE)="",AU194,IF(AU194="","",(AU194/VLOOKUP(TRUE,$V$2:$AY$206,COUNTA($V$1:AU$1),FALSE))*100))</f>
        <v>35.197758674621582</v>
      </c>
      <c r="AN194" s="466">
        <f>IF(VLOOKUP(TRUE,$V$2:$AY$206,COUNTA($V$1:AV$1),FALSE)="",AV194,IF(AV194="","",(AV194/VLOOKUP(TRUE,$V$2:$AY$206,COUNTA($V$1:AV$1),FALSE))*100))</f>
        <v>46.222943067550659</v>
      </c>
      <c r="AO194" s="466">
        <f>IF(VLOOKUP(TRUE,$V$2:$AY$206,COUNTA($V$1:AW$1),FALSE)="",AW194,IF(AW194="","",(AW194/VLOOKUP(TRUE,$V$2:$AY$206,COUNTA($V$1:AW$1),FALSE))*100))</f>
        <v>47.617201010386154</v>
      </c>
      <c r="AP194" s="466">
        <f>IF(VLOOKUP(TRUE,$V$2:$AY$206,COUNTA($V$1:AX$1),FALSE)="",AX194,IF(AX194="","",(AX194/VLOOKUP(TRUE,$V$2:$AY$206,COUNTA($V$1:AX$1),FALSE))*100))</f>
        <v>50</v>
      </c>
      <c r="AQ194" s="466">
        <f>IF(VLOOKUP(TRUE,$V$2:$AY$206,COUNTA($V$1:AY$1),FALSE)="",AY194,IF(AY194="","",(AY194/VLOOKUP(TRUE,$V$2:$AY$206,COUNTA($V$1:AY$1),FALSE))*100))</f>
        <v>50.062171618143722</v>
      </c>
      <c r="AR194" s="475">
        <f>IF(BS194="","",BS194*VLOOKUP("UQ",IndexCalc[],3,FALSE))</f>
        <v>50.382077693939209</v>
      </c>
      <c r="AS194" s="471">
        <f>IF(BT194="","",BT194*VLOOKUP("Fneg",IndexCalc[],3,FALSE))</f>
        <v>25</v>
      </c>
      <c r="AT194" s="471">
        <f>IF(BU194="","",BU194*VLOOKUP("ABS",IndexCalc[],3,FALSE))</f>
        <v>20</v>
      </c>
      <c r="AU194" s="471">
        <f>IF(BV194="","",BV194*VLOOKUP("Cnrs",IndexCalc[],3,FALSE))</f>
        <v>35.197758674621582</v>
      </c>
      <c r="AV194" s="471">
        <f>IF(BO194="","",BO194*VLOOKUP("HEC",IndexCalc[],3,FALSE))</f>
        <v>46.222943067550659</v>
      </c>
      <c r="AW194" s="471">
        <f>IF(BP194="","",BP194*VLOOKUP("Aeres",IndexCalc[],3,FALSE))</f>
        <v>47.617201010386154</v>
      </c>
      <c r="AX194" s="471">
        <f>IF(BQ194="","",BQ194*VLOOKUP("Abdc",IndexCalc[],3,FALSE))</f>
        <v>50</v>
      </c>
      <c r="AY194" s="480">
        <f>IF(BR194="","",BR194*VLOOKUP("Vhb",IndexCalc[],3,FALSE))</f>
        <v>50.062171618143722</v>
      </c>
      <c r="AZ194" s="466"/>
      <c r="BA194" s="466"/>
      <c r="BB194" s="466"/>
      <c r="BC194" s="466"/>
      <c r="BD194" s="466">
        <v>0.30299999999999999</v>
      </c>
      <c r="BE194" s="484">
        <v>0.53100000000000003</v>
      </c>
      <c r="BF194" s="466"/>
      <c r="BG194" s="466"/>
      <c r="BH194" s="466" t="s">
        <v>133</v>
      </c>
      <c r="BI194" s="466"/>
      <c r="BJ194" s="466"/>
      <c r="BK194" s="483"/>
      <c r="BL194" s="466"/>
      <c r="BM194" s="466">
        <v>1</v>
      </c>
      <c r="BN194" s="466"/>
      <c r="BO194" s="537">
        <v>1.8489177227020264</v>
      </c>
      <c r="BP194" s="488">
        <v>1.4285160303115845</v>
      </c>
      <c r="BQ194" s="487">
        <v>2</v>
      </c>
      <c r="BR194" s="488">
        <v>3.003730297088623</v>
      </c>
      <c r="BS194" s="488">
        <v>2.0152831077575684</v>
      </c>
      <c r="BT194" s="486">
        <v>1</v>
      </c>
      <c r="BU194" s="488">
        <v>1</v>
      </c>
      <c r="BV194" s="540">
        <v>1.4079103469848633</v>
      </c>
    </row>
    <row r="195" spans="1:74" x14ac:dyDescent="0.25">
      <c r="A195" s="554" t="s">
        <v>1325</v>
      </c>
      <c r="B195" s="529"/>
      <c r="C195" s="497" t="s">
        <v>1219</v>
      </c>
      <c r="D195" s="529" t="s">
        <v>363</v>
      </c>
      <c r="E195" s="466">
        <f t="shared" si="110"/>
        <v>194</v>
      </c>
      <c r="F195" s="467">
        <f t="shared" si="93"/>
        <v>10</v>
      </c>
      <c r="G195" s="480">
        <f t="shared" si="94"/>
        <v>17.483051819883826</v>
      </c>
      <c r="H195" s="469" t="b">
        <f t="shared" si="95"/>
        <v>0</v>
      </c>
      <c r="I195" s="470">
        <f t="shared" si="96"/>
        <v>10000</v>
      </c>
      <c r="J195" s="470">
        <f t="shared" si="97"/>
        <v>10000</v>
      </c>
      <c r="K195" s="470">
        <f t="shared" si="98"/>
        <v>10000</v>
      </c>
      <c r="L195" s="470">
        <f t="shared" si="99"/>
        <v>10000</v>
      </c>
      <c r="M195" s="470">
        <f t="shared" si="100"/>
        <v>10000</v>
      </c>
      <c r="N195" s="470">
        <f t="shared" si="101"/>
        <v>10000</v>
      </c>
      <c r="O195" s="469" t="b">
        <f t="shared" si="102"/>
        <v>0</v>
      </c>
      <c r="P195" s="467">
        <f t="shared" si="103"/>
        <v>2</v>
      </c>
      <c r="Q195" s="467">
        <f t="shared" si="104"/>
        <v>8</v>
      </c>
      <c r="R195" s="472">
        <f t="shared" si="105"/>
        <v>34.020431489523965</v>
      </c>
      <c r="S195" s="475">
        <f t="shared" si="106"/>
        <v>8.3282685815131288</v>
      </c>
      <c r="T195" s="480">
        <f t="shared" si="107"/>
        <v>40.443472216526672</v>
      </c>
      <c r="U195" s="471">
        <f t="shared" si="108"/>
        <v>32.884777773221337</v>
      </c>
      <c r="V195" s="471" t="b">
        <f t="shared" si="111"/>
        <v>0</v>
      </c>
      <c r="W195" s="555">
        <f t="shared" si="109"/>
        <v>34.020431489523965</v>
      </c>
      <c r="X195" s="466" t="str">
        <f t="shared" si="112"/>
        <v/>
      </c>
      <c r="Y195" s="466" t="str">
        <f t="shared" si="113"/>
        <v/>
      </c>
      <c r="Z195" s="466" t="str">
        <f t="shared" si="114"/>
        <v/>
      </c>
      <c r="AA195" s="466" t="str">
        <f t="shared" si="115"/>
        <v/>
      </c>
      <c r="AB195" s="556">
        <f t="shared" si="116"/>
        <v>2.9427151451739473</v>
      </c>
      <c r="AC195" s="500">
        <f t="shared" si="117"/>
        <v>13.713822017852312</v>
      </c>
      <c r="AD195" s="466" t="str">
        <f t="shared" si="118"/>
        <v/>
      </c>
      <c r="AE195" s="466" t="str">
        <f t="shared" si="119"/>
        <v/>
      </c>
      <c r="AF195" s="466" t="str">
        <f t="shared" si="120"/>
        <v/>
      </c>
      <c r="AG195" s="466" t="str">
        <f t="shared" si="121"/>
        <v/>
      </c>
      <c r="AH195" s="466">
        <f t="shared" si="122"/>
        <v>1.9</v>
      </c>
      <c r="AI195" s="484">
        <f t="shared" si="123"/>
        <v>3.4000000000000004</v>
      </c>
      <c r="AJ195" s="466">
        <f>IF(VLOOKUP(TRUE,$V$2:$AY$206,COUNTA($V$1:AR$1),FALSE)="",AR195,IF(AR195="","",(AR195/VLOOKUP(TRUE,$V$2:$AY$206,COUNTA($V$1:AR$1),FALSE))*100))</f>
        <v>49.748703837394714</v>
      </c>
      <c r="AK195" s="466">
        <f>IF(VLOOKUP(TRUE,$V$2:$AY$206,COUNTA($V$1:AS$1),FALSE)="",AS195,IF(AS195="","",(AS195/VLOOKUP(TRUE,$V$2:$AY$206,COUNTA($V$1:AS$1),FALSE))*100))</f>
        <v>25</v>
      </c>
      <c r="AL195" s="466">
        <f>IF(VLOOKUP(TRUE,$V$2:$AY$206,COUNTA($V$1:AT$1),FALSE)="",AT195,IF(AT195="","",(AT195/VLOOKUP(TRUE,$V$2:$AY$206,COUNTA($V$1:AT$1),FALSE))*100))</f>
        <v>20</v>
      </c>
      <c r="AM195" s="466">
        <f>IF(VLOOKUP(TRUE,$V$2:$AY$206,COUNTA($V$1:AU$1),FALSE)="",AU195,IF(AU195="","",(AU195/VLOOKUP(TRUE,$V$2:$AY$206,COUNTA($V$1:AU$1),FALSE))*100))</f>
        <v>34.991908073425293</v>
      </c>
      <c r="AN195" s="466">
        <f>IF(VLOOKUP(TRUE,$V$2:$AY$206,COUNTA($V$1:AV$1),FALSE)="",AV195,IF(AV195="","",(AV195/VLOOKUP(TRUE,$V$2:$AY$206,COUNTA($V$1:AV$1),FALSE))*100))</f>
        <v>45.858427882194519</v>
      </c>
      <c r="AO195" s="466">
        <f>IF(VLOOKUP(TRUE,$V$2:$AY$206,COUNTA($V$1:AW$1),FALSE)="",AW195,IF(AW195="","",(AW195/VLOOKUP(TRUE,$V$2:$AY$206,COUNTA($V$1:AW$1),FALSE))*100))</f>
        <v>47.606376806894943</v>
      </c>
      <c r="AP195" s="466">
        <f>IF(VLOOKUP(TRUE,$V$2:$AY$206,COUNTA($V$1:AX$1),FALSE)="",AX195,IF(AX195="","",(AX195/VLOOKUP(TRUE,$V$2:$AY$206,COUNTA($V$1:AX$1),FALSE))*100))</f>
        <v>50</v>
      </c>
      <c r="AQ195" s="466">
        <f>IF(VLOOKUP(TRUE,$V$2:$AY$206,COUNTA($V$1:AY$1),FALSE)="",AY195,IF(AY195="","",(AY195/VLOOKUP(TRUE,$V$2:$AY$206,COUNTA($V$1:AY$1),FALSE))*100))</f>
        <v>50.342361132303878</v>
      </c>
      <c r="AR195" s="475">
        <f>IF(BS195="","",BS195*VLOOKUP("UQ",IndexCalc[],3,FALSE))</f>
        <v>49.748703837394714</v>
      </c>
      <c r="AS195" s="471">
        <f>IF(BT195="","",BT195*VLOOKUP("Fneg",IndexCalc[],3,FALSE))</f>
        <v>25</v>
      </c>
      <c r="AT195" s="471">
        <f>IF(BU195="","",BU195*VLOOKUP("ABS",IndexCalc[],3,FALSE))</f>
        <v>20</v>
      </c>
      <c r="AU195" s="471">
        <f>IF(BV195="","",BV195*VLOOKUP("Cnrs",IndexCalc[],3,FALSE))</f>
        <v>34.991908073425293</v>
      </c>
      <c r="AV195" s="471">
        <f>IF(BO195="","",BO195*VLOOKUP("HEC",IndexCalc[],3,FALSE))</f>
        <v>45.858427882194519</v>
      </c>
      <c r="AW195" s="471">
        <f>IF(BP195="","",BP195*VLOOKUP("Aeres",IndexCalc[],3,FALSE))</f>
        <v>47.606376806894943</v>
      </c>
      <c r="AX195" s="471">
        <f>IF(BQ195="","",BQ195*VLOOKUP("Abdc",IndexCalc[],3,FALSE))</f>
        <v>50</v>
      </c>
      <c r="AY195" s="480">
        <f>IF(BR195="","",BR195*VLOOKUP("Vhb",IndexCalc[],3,FALSE))</f>
        <v>50.342361132303878</v>
      </c>
      <c r="AZ195" s="466"/>
      <c r="BA195" s="466"/>
      <c r="BB195" s="466"/>
      <c r="BC195" s="466"/>
      <c r="BD195" s="466">
        <v>0.22500000000000001</v>
      </c>
      <c r="BE195" s="484">
        <v>0.50700000000000001</v>
      </c>
      <c r="BF195" s="466"/>
      <c r="BG195" s="466"/>
      <c r="BH195" s="466" t="s">
        <v>133</v>
      </c>
      <c r="BI195" s="466"/>
      <c r="BJ195" s="466"/>
      <c r="BK195" s="483"/>
      <c r="BL195" s="466"/>
      <c r="BM195" s="466">
        <v>1</v>
      </c>
      <c r="BN195" s="466"/>
      <c r="BO195" s="537">
        <v>1.8343371152877808</v>
      </c>
      <c r="BP195" s="488">
        <v>1.4281913042068481</v>
      </c>
      <c r="BQ195" s="487">
        <v>2</v>
      </c>
      <c r="BR195" s="488">
        <v>3.0205416679382324</v>
      </c>
      <c r="BS195" s="488">
        <v>1.9899481534957886</v>
      </c>
      <c r="BT195" s="486">
        <v>1</v>
      </c>
      <c r="BU195" s="488">
        <v>1</v>
      </c>
      <c r="BV195" s="540">
        <v>1.3996763229370117</v>
      </c>
    </row>
    <row r="196" spans="1:74" x14ac:dyDescent="0.25">
      <c r="A196" s="554" t="s">
        <v>1289</v>
      </c>
      <c r="B196" s="529"/>
      <c r="C196" s="497" t="s">
        <v>1012</v>
      </c>
      <c r="D196" s="529" t="s">
        <v>363</v>
      </c>
      <c r="E196" s="466">
        <f t="shared" si="110"/>
        <v>195</v>
      </c>
      <c r="F196" s="467">
        <f t="shared" si="93"/>
        <v>10</v>
      </c>
      <c r="G196" s="480">
        <f t="shared" si="94"/>
        <v>17.12743830989438</v>
      </c>
      <c r="H196" s="469" t="b">
        <f t="shared" si="95"/>
        <v>0</v>
      </c>
      <c r="I196" s="470">
        <f t="shared" si="96"/>
        <v>10000</v>
      </c>
      <c r="J196" s="470">
        <f t="shared" si="97"/>
        <v>10000</v>
      </c>
      <c r="K196" s="470">
        <f t="shared" si="98"/>
        <v>10000</v>
      </c>
      <c r="L196" s="470">
        <f t="shared" si="99"/>
        <v>10000</v>
      </c>
      <c r="M196" s="470">
        <f t="shared" si="100"/>
        <v>10000</v>
      </c>
      <c r="N196" s="470">
        <f t="shared" si="101"/>
        <v>10000</v>
      </c>
      <c r="O196" s="469" t="b">
        <f t="shared" si="102"/>
        <v>0</v>
      </c>
      <c r="P196" s="467">
        <f t="shared" si="103"/>
        <v>2</v>
      </c>
      <c r="Q196" s="467">
        <f t="shared" si="104"/>
        <v>8</v>
      </c>
      <c r="R196" s="472">
        <f t="shared" si="105"/>
        <v>33.902446026161897</v>
      </c>
      <c r="S196" s="475">
        <f t="shared" si="106"/>
        <v>14.425438516118046</v>
      </c>
      <c r="T196" s="480">
        <f t="shared" si="107"/>
        <v>38.771697903672859</v>
      </c>
      <c r="U196" s="471">
        <f t="shared" si="108"/>
        <v>35.517358322938286</v>
      </c>
      <c r="V196" s="471" t="b">
        <f t="shared" si="111"/>
        <v>0</v>
      </c>
      <c r="W196" s="555">
        <f t="shared" si="109"/>
        <v>33.902446026161897</v>
      </c>
      <c r="X196" s="466" t="str">
        <f t="shared" si="112"/>
        <v/>
      </c>
      <c r="Y196" s="466" t="str">
        <f t="shared" si="113"/>
        <v/>
      </c>
      <c r="Z196" s="466" t="str">
        <f t="shared" si="114"/>
        <v/>
      </c>
      <c r="AA196" s="466" t="str">
        <f t="shared" si="115"/>
        <v/>
      </c>
      <c r="AB196" s="556">
        <f t="shared" si="116"/>
        <v>4.6691080303426631</v>
      </c>
      <c r="AC196" s="500">
        <f t="shared" si="117"/>
        <v>24.181769001893429</v>
      </c>
      <c r="AD196" s="466" t="str">
        <f t="shared" si="118"/>
        <v/>
      </c>
      <c r="AE196" s="466" t="str">
        <f t="shared" si="119"/>
        <v/>
      </c>
      <c r="AF196" s="466" t="str">
        <f t="shared" si="120"/>
        <v/>
      </c>
      <c r="AG196" s="466" t="str">
        <f t="shared" si="121"/>
        <v/>
      </c>
      <c r="AH196" s="466">
        <f t="shared" si="122"/>
        <v>10.199999999999999</v>
      </c>
      <c r="AI196" s="484">
        <f t="shared" si="123"/>
        <v>34.799999999999997</v>
      </c>
      <c r="AJ196" s="466">
        <f>IF(VLOOKUP(TRUE,$V$2:$AY$206,COUNTA($V$1:AR$1),FALSE)="",AR196,IF(AR196="","",(AR196/VLOOKUP(TRUE,$V$2:$AY$206,COUNTA($V$1:AR$1),FALSE))*100))</f>
        <v>48.326900601387024</v>
      </c>
      <c r="AK196" s="466">
        <f>IF(VLOOKUP(TRUE,$V$2:$AY$206,COUNTA($V$1:AS$1),FALSE)="",AS196,IF(AS196="","",(AS196/VLOOKUP(TRUE,$V$2:$AY$206,COUNTA($V$1:AS$1),FALSE))*100))</f>
        <v>25</v>
      </c>
      <c r="AL196" s="466">
        <f>IF(VLOOKUP(TRUE,$V$2:$AY$206,COUNTA($V$1:AT$1),FALSE)="",AT196,IF(AT196="","",(AT196/VLOOKUP(TRUE,$V$2:$AY$206,COUNTA($V$1:AT$1),FALSE))*100))</f>
        <v>20</v>
      </c>
      <c r="AM196" s="466">
        <f>IF(VLOOKUP(TRUE,$V$2:$AY$206,COUNTA($V$1:AU$1),FALSE)="",AU196,IF(AU196="","",(AU196/VLOOKUP(TRUE,$V$2:$AY$206,COUNTA($V$1:AU$1),FALSE))*100))</f>
        <v>25</v>
      </c>
      <c r="AN196" s="466">
        <f>IF(VLOOKUP(TRUE,$V$2:$AY$206,COUNTA($V$1:AV$1),FALSE)="",AV196,IF(AV196="","",(AV196/VLOOKUP(TRUE,$V$2:$AY$206,COUNTA($V$1:AV$1),FALSE))*100))</f>
        <v>49.610799551010132</v>
      </c>
      <c r="AO196" s="466">
        <f>IF(VLOOKUP(TRUE,$V$2:$AY$206,COUNTA($V$1:AW$1),FALSE)="",AW196,IF(AW196="","",(AW196/VLOOKUP(TRUE,$V$2:$AY$206,COUNTA($V$1:AW$1),FALSE))*100))</f>
        <v>33.333333333333336</v>
      </c>
      <c r="AP196" s="466">
        <f>IF(VLOOKUP(TRUE,$V$2:$AY$206,COUNTA($V$1:AX$1),FALSE)="",AX196,IF(AX196="","",(AX196/VLOOKUP(TRUE,$V$2:$AY$206,COUNTA($V$1:AX$1),FALSE))*100))</f>
        <v>50</v>
      </c>
      <c r="AQ196" s="466">
        <f>IF(VLOOKUP(TRUE,$V$2:$AY$206,COUNTA($V$1:AY$1),FALSE)="",AY196,IF(AY196="","",(AY196/VLOOKUP(TRUE,$V$2:$AY$206,COUNTA($V$1:AY$1),FALSE))*100))</f>
        <v>58.902549743652358</v>
      </c>
      <c r="AR196" s="475">
        <f>IF(BS196="","",BS196*VLOOKUP("UQ",IndexCalc[],3,FALSE))</f>
        <v>48.326900601387024</v>
      </c>
      <c r="AS196" s="471">
        <f>IF(BT196="","",BT196*VLOOKUP("Fneg",IndexCalc[],3,FALSE))</f>
        <v>25</v>
      </c>
      <c r="AT196" s="471">
        <f>IF(BU196="","",BU196*VLOOKUP("ABS",IndexCalc[],3,FALSE))</f>
        <v>20</v>
      </c>
      <c r="AU196" s="471">
        <f>IF(BV196="","",BV196*VLOOKUP("Cnrs",IndexCalc[],3,FALSE))</f>
        <v>25</v>
      </c>
      <c r="AV196" s="471">
        <f>IF(BO196="","",BO196*VLOOKUP("HEC",IndexCalc[],3,FALSE))</f>
        <v>49.610799551010132</v>
      </c>
      <c r="AW196" s="471">
        <f>IF(BP196="","",BP196*VLOOKUP("Aeres",IndexCalc[],3,FALSE))</f>
        <v>33.333333333333336</v>
      </c>
      <c r="AX196" s="471">
        <f>IF(BQ196="","",BQ196*VLOOKUP("Abdc",IndexCalc[],3,FALSE))</f>
        <v>50</v>
      </c>
      <c r="AY196" s="480">
        <f>IF(BR196="","",BR196*VLOOKUP("Vhb",IndexCalc[],3,FALSE))</f>
        <v>58.902549743652351</v>
      </c>
      <c r="AZ196" s="466"/>
      <c r="BA196" s="466"/>
      <c r="BB196" s="466"/>
      <c r="BC196" s="466"/>
      <c r="BD196" s="466">
        <v>0.35699999999999998</v>
      </c>
      <c r="BE196" s="484">
        <v>0.89400000000000002</v>
      </c>
      <c r="BF196" s="466"/>
      <c r="BG196" s="466" t="s">
        <v>135</v>
      </c>
      <c r="BH196" s="466" t="s">
        <v>133</v>
      </c>
      <c r="BI196" s="466"/>
      <c r="BJ196" s="466"/>
      <c r="BK196" s="483"/>
      <c r="BL196" s="466"/>
      <c r="BM196" s="466">
        <v>1</v>
      </c>
      <c r="BN196" s="466">
        <v>4</v>
      </c>
      <c r="BO196" s="537">
        <v>1.9844319820404053</v>
      </c>
      <c r="BP196" s="486">
        <v>1</v>
      </c>
      <c r="BQ196" s="487">
        <v>2</v>
      </c>
      <c r="BR196" s="488">
        <v>3.5341529846191406</v>
      </c>
      <c r="BS196" s="488">
        <v>1.933076024055481</v>
      </c>
      <c r="BT196" s="486">
        <v>1</v>
      </c>
      <c r="BU196" s="488">
        <v>1</v>
      </c>
      <c r="BV196" s="489">
        <v>1</v>
      </c>
    </row>
    <row r="197" spans="1:74" x14ac:dyDescent="0.25">
      <c r="A197" s="554" t="s">
        <v>1329</v>
      </c>
      <c r="B197" s="529"/>
      <c r="C197" s="497" t="s">
        <v>1223</v>
      </c>
      <c r="D197" s="529" t="s">
        <v>363</v>
      </c>
      <c r="E197" s="466">
        <f t="shared" si="110"/>
        <v>196</v>
      </c>
      <c r="F197" s="467">
        <f t="shared" si="93"/>
        <v>10</v>
      </c>
      <c r="G197" s="480">
        <f t="shared" si="94"/>
        <v>17.088748988884785</v>
      </c>
      <c r="H197" s="469" t="b">
        <f t="shared" si="95"/>
        <v>0</v>
      </c>
      <c r="I197" s="470">
        <f t="shared" si="96"/>
        <v>10000</v>
      </c>
      <c r="J197" s="470">
        <f t="shared" si="97"/>
        <v>10000</v>
      </c>
      <c r="K197" s="470">
        <f t="shared" si="98"/>
        <v>10000</v>
      </c>
      <c r="L197" s="470">
        <f t="shared" si="99"/>
        <v>10000</v>
      </c>
      <c r="M197" s="470">
        <f t="shared" si="100"/>
        <v>10000</v>
      </c>
      <c r="N197" s="470">
        <f t="shared" si="101"/>
        <v>10000</v>
      </c>
      <c r="O197" s="469" t="b">
        <f t="shared" si="102"/>
        <v>0</v>
      </c>
      <c r="P197" s="467">
        <f t="shared" si="103"/>
        <v>2</v>
      </c>
      <c r="Q197" s="467">
        <f t="shared" si="104"/>
        <v>8</v>
      </c>
      <c r="R197" s="472">
        <f t="shared" si="105"/>
        <v>33.834085476774305</v>
      </c>
      <c r="S197" s="475">
        <f t="shared" si="106"/>
        <v>14.030407331279555</v>
      </c>
      <c r="T197" s="480">
        <f t="shared" si="107"/>
        <v>38.785005013147995</v>
      </c>
      <c r="U197" s="471">
        <f t="shared" si="108"/>
        <v>35.188004010518391</v>
      </c>
      <c r="V197" s="471" t="b">
        <f t="shared" si="111"/>
        <v>0</v>
      </c>
      <c r="W197" s="555">
        <f t="shared" si="109"/>
        <v>33.834085476774305</v>
      </c>
      <c r="X197" s="466" t="str">
        <f t="shared" si="112"/>
        <v/>
      </c>
      <c r="Y197" s="466" t="str">
        <f t="shared" si="113"/>
        <v/>
      </c>
      <c r="Z197" s="466" t="str">
        <f t="shared" si="114"/>
        <v/>
      </c>
      <c r="AA197" s="466" t="str">
        <f t="shared" si="115"/>
        <v/>
      </c>
      <c r="AB197" s="556">
        <f t="shared" si="116"/>
        <v>5.2314935914203513</v>
      </c>
      <c r="AC197" s="500">
        <f t="shared" si="117"/>
        <v>22.829321071138761</v>
      </c>
      <c r="AD197" s="466" t="str">
        <f t="shared" si="118"/>
        <v/>
      </c>
      <c r="AE197" s="466" t="str">
        <f t="shared" si="119"/>
        <v/>
      </c>
      <c r="AF197" s="466" t="str">
        <f t="shared" si="120"/>
        <v/>
      </c>
      <c r="AG197" s="466" t="str">
        <f t="shared" si="121"/>
        <v/>
      </c>
      <c r="AH197" s="466">
        <f t="shared" si="122"/>
        <v>14.7</v>
      </c>
      <c r="AI197" s="484">
        <f t="shared" si="123"/>
        <v>26.900000000000002</v>
      </c>
      <c r="AJ197" s="466">
        <f>IF(VLOOKUP(TRUE,$V$2:$AY$206,COUNTA($V$1:AR$1),FALSE)="",AR197,IF(AR197="","",(AR197/VLOOKUP(TRUE,$V$2:$AY$206,COUNTA($V$1:AR$1),FALSE))*100))</f>
        <v>48.677942156791687</v>
      </c>
      <c r="AK197" s="466">
        <f>IF(VLOOKUP(TRUE,$V$2:$AY$206,COUNTA($V$1:AS$1),FALSE)="",AS197,IF(AS197="","",(AS197/VLOOKUP(TRUE,$V$2:$AY$206,COUNTA($V$1:AS$1),FALSE))*100))</f>
        <v>25</v>
      </c>
      <c r="AL197" s="466">
        <f>IF(VLOOKUP(TRUE,$V$2:$AY$206,COUNTA($V$1:AT$1),FALSE)="",AT197,IF(AT197="","",(AT197/VLOOKUP(TRUE,$V$2:$AY$206,COUNTA($V$1:AT$1),FALSE))*100))</f>
        <v>20</v>
      </c>
      <c r="AM197" s="466">
        <f>IF(VLOOKUP(TRUE,$V$2:$AY$206,COUNTA($V$1:AU$1),FALSE)="",AU197,IF(AU197="","",(AU197/VLOOKUP(TRUE,$V$2:$AY$206,COUNTA($V$1:AU$1),FALSE))*100))</f>
        <v>25</v>
      </c>
      <c r="AN197" s="466">
        <f>IF(VLOOKUP(TRUE,$V$2:$AY$206,COUNTA($V$1:AV$1),FALSE)="",AV197,IF(AV197="","",(AV197/VLOOKUP(TRUE,$V$2:$AY$206,COUNTA($V$1:AV$1),FALSE))*100))</f>
        <v>49.926105141639709</v>
      </c>
      <c r="AO197" s="466">
        <f>IF(VLOOKUP(TRUE,$V$2:$AY$206,COUNTA($V$1:AW$1),FALSE)="",AW197,IF(AW197="","",(AW197/VLOOKUP(TRUE,$V$2:$AY$206,COUNTA($V$1:AW$1),FALSE))*100))</f>
        <v>33.333333333333336</v>
      </c>
      <c r="AP197" s="466">
        <f>IF(VLOOKUP(TRUE,$V$2:$AY$206,COUNTA($V$1:AX$1),FALSE)="",AX197,IF(AX197="","",(AX197/VLOOKUP(TRUE,$V$2:$AY$206,COUNTA($V$1:AX$1),FALSE))*100))</f>
        <v>50</v>
      </c>
      <c r="AQ197" s="466">
        <f>IF(VLOOKUP(TRUE,$V$2:$AY$206,COUNTA($V$1:AY$1),FALSE)="",AY197,IF(AY197="","",(AY197/VLOOKUP(TRUE,$V$2:$AY$206,COUNTA($V$1:AY$1),FALSE))*100))</f>
        <v>58.342659473419204</v>
      </c>
      <c r="AR197" s="475">
        <f>IF(BS197="","",BS197*VLOOKUP("UQ",IndexCalc[],3,FALSE))</f>
        <v>48.677942156791687</v>
      </c>
      <c r="AS197" s="471">
        <f>IF(BT197="","",BT197*VLOOKUP("Fneg",IndexCalc[],3,FALSE))</f>
        <v>25</v>
      </c>
      <c r="AT197" s="471">
        <f>IF(BU197="","",BU197*VLOOKUP("ABS",IndexCalc[],3,FALSE))</f>
        <v>20</v>
      </c>
      <c r="AU197" s="471">
        <f>IF(BV197="","",BV197*VLOOKUP("Cnrs",IndexCalc[],3,FALSE))</f>
        <v>25</v>
      </c>
      <c r="AV197" s="471">
        <f>IF(BO197="","",BO197*VLOOKUP("HEC",IndexCalc[],3,FALSE))</f>
        <v>49.926105141639709</v>
      </c>
      <c r="AW197" s="471">
        <f>IF(BP197="","",BP197*VLOOKUP("Aeres",IndexCalc[],3,FALSE))</f>
        <v>33.333333333333336</v>
      </c>
      <c r="AX197" s="471">
        <f>IF(BQ197="","",BQ197*VLOOKUP("Abdc",IndexCalc[],3,FALSE))</f>
        <v>50</v>
      </c>
      <c r="AY197" s="480">
        <f>IF(BR197="","",BR197*VLOOKUP("Vhb",IndexCalc[],3,FALSE))</f>
        <v>58.342659473419197</v>
      </c>
      <c r="AZ197" s="466"/>
      <c r="BA197" s="466"/>
      <c r="BB197" s="466"/>
      <c r="BC197" s="466"/>
      <c r="BD197" s="466">
        <v>0.4</v>
      </c>
      <c r="BE197" s="484">
        <v>0.84399999999999997</v>
      </c>
      <c r="BF197" s="466"/>
      <c r="BG197" s="466" t="s">
        <v>135</v>
      </c>
      <c r="BH197" s="466" t="s">
        <v>133</v>
      </c>
      <c r="BI197" s="466"/>
      <c r="BJ197" s="466"/>
      <c r="BK197" s="483"/>
      <c r="BL197" s="466"/>
      <c r="BM197" s="466">
        <v>1</v>
      </c>
      <c r="BN197" s="466">
        <v>4</v>
      </c>
      <c r="BO197" s="537">
        <v>1.9970442056655884</v>
      </c>
      <c r="BP197" s="486">
        <v>1</v>
      </c>
      <c r="BQ197" s="487">
        <v>2</v>
      </c>
      <c r="BR197" s="488">
        <v>3.5005595684051514</v>
      </c>
      <c r="BS197" s="488">
        <v>1.9471176862716675</v>
      </c>
      <c r="BT197" s="486">
        <v>1</v>
      </c>
      <c r="BU197" s="488">
        <v>1</v>
      </c>
      <c r="BV197" s="489">
        <v>1</v>
      </c>
    </row>
    <row r="198" spans="1:74" x14ac:dyDescent="0.25">
      <c r="A198" s="554" t="s">
        <v>1346</v>
      </c>
      <c r="B198" s="529" t="s">
        <v>809</v>
      </c>
      <c r="C198" s="497" t="s">
        <v>1241</v>
      </c>
      <c r="D198" s="529" t="s">
        <v>363</v>
      </c>
      <c r="E198" s="466">
        <f t="shared" si="110"/>
        <v>197</v>
      </c>
      <c r="F198" s="467">
        <f t="shared" si="93"/>
        <v>10</v>
      </c>
      <c r="G198" s="480">
        <f t="shared" si="94"/>
        <v>15.78644483166064</v>
      </c>
      <c r="H198" s="469" t="b">
        <f t="shared" si="95"/>
        <v>0</v>
      </c>
      <c r="I198" s="470">
        <f t="shared" si="96"/>
        <v>10000</v>
      </c>
      <c r="J198" s="470">
        <f t="shared" si="97"/>
        <v>10000</v>
      </c>
      <c r="K198" s="470">
        <f t="shared" si="98"/>
        <v>10000</v>
      </c>
      <c r="L198" s="470">
        <f t="shared" si="99"/>
        <v>10000</v>
      </c>
      <c r="M198" s="470">
        <f t="shared" si="100"/>
        <v>10000</v>
      </c>
      <c r="N198" s="470">
        <f t="shared" si="101"/>
        <v>10000</v>
      </c>
      <c r="O198" s="469" t="b">
        <f t="shared" si="102"/>
        <v>0</v>
      </c>
      <c r="P198" s="467">
        <f t="shared" si="103"/>
        <v>2</v>
      </c>
      <c r="Q198" s="467">
        <f t="shared" si="104"/>
        <v>8</v>
      </c>
      <c r="R198" s="472">
        <f t="shared" si="105"/>
        <v>33.700153557698044</v>
      </c>
      <c r="S198" s="475">
        <f t="shared" si="106"/>
        <v>13.603125056823686</v>
      </c>
      <c r="T198" s="480">
        <f t="shared" si="107"/>
        <v>38.724410682916641</v>
      </c>
      <c r="U198" s="471">
        <f t="shared" si="108"/>
        <v>35.38952854633331</v>
      </c>
      <c r="V198" s="471" t="b">
        <f t="shared" si="111"/>
        <v>0</v>
      </c>
      <c r="W198" s="555">
        <f t="shared" si="109"/>
        <v>33.700153557698044</v>
      </c>
      <c r="X198" s="466" t="str">
        <f t="shared" si="112"/>
        <v/>
      </c>
      <c r="Y198" s="466" t="str">
        <f t="shared" si="113"/>
        <v/>
      </c>
      <c r="Z198" s="466" t="str">
        <f t="shared" si="114"/>
        <v/>
      </c>
      <c r="AA198" s="466" t="str">
        <f t="shared" si="115"/>
        <v/>
      </c>
      <c r="AB198" s="556">
        <f t="shared" si="116"/>
        <v>5.7023280146481818</v>
      </c>
      <c r="AC198" s="500">
        <f t="shared" si="117"/>
        <v>21.50392209899919</v>
      </c>
      <c r="AD198" s="466" t="str">
        <f t="shared" si="118"/>
        <v/>
      </c>
      <c r="AE198" s="466" t="str">
        <f t="shared" si="119"/>
        <v/>
      </c>
      <c r="AF198" s="466" t="str">
        <f t="shared" si="120"/>
        <v/>
      </c>
      <c r="AG198" s="466" t="str">
        <f t="shared" si="121"/>
        <v/>
      </c>
      <c r="AH198" s="466">
        <f t="shared" si="122"/>
        <v>19.600000000000001</v>
      </c>
      <c r="AI198" s="484">
        <f t="shared" si="123"/>
        <v>24.5</v>
      </c>
      <c r="AJ198" s="466">
        <f>IF(VLOOKUP(TRUE,$V$2:$AY$206,COUNTA($V$1:AR$1),FALSE)="",AR198,IF(AR198="","",(AR198/VLOOKUP(TRUE,$V$2:$AY$206,COUNTA($V$1:AR$1),FALSE))*100))</f>
        <v>53.825592994689941</v>
      </c>
      <c r="AK198" s="466">
        <f>IF(VLOOKUP(TRUE,$V$2:$AY$206,COUNTA($V$1:AS$1),FALSE)="",AS198,IF(AS198="","",(AS198/VLOOKUP(TRUE,$V$2:$AY$206,COUNTA($V$1:AS$1),FALSE))*100))</f>
        <v>25</v>
      </c>
      <c r="AL198" s="466">
        <f>IF(VLOOKUP(TRUE,$V$2:$AY$206,COUNTA($V$1:AT$1),FALSE)="",AT198,IF(AT198="","",(AT198/VLOOKUP(TRUE,$V$2:$AY$206,COUNTA($V$1:AT$1),FALSE))*100))</f>
        <v>20</v>
      </c>
      <c r="AM198" s="466">
        <f>IF(VLOOKUP(TRUE,$V$2:$AY$206,COUNTA($V$1:AU$1),FALSE)="",AU198,IF(AU198="","",(AU198/VLOOKUP(TRUE,$V$2:$AY$206,COUNTA($V$1:AU$1),FALSE))*100))</f>
        <v>33.434540033340454</v>
      </c>
      <c r="AN198" s="466">
        <f>IF(VLOOKUP(TRUE,$V$2:$AY$206,COUNTA($V$1:AV$1),FALSE)="",AV198,IF(AV198="","",(AV198/VLOOKUP(TRUE,$V$2:$AY$206,COUNTA($V$1:AV$1),FALSE))*100))</f>
        <v>50</v>
      </c>
      <c r="AO198" s="466">
        <f>IF(VLOOKUP(TRUE,$V$2:$AY$206,COUNTA($V$1:AW$1),FALSE)="",AW198,IF(AW198="","",(AW198/VLOOKUP(TRUE,$V$2:$AY$206,COUNTA($V$1:AW$1),FALSE))*100))</f>
        <v>44.201819101969406</v>
      </c>
      <c r="AP198" s="466">
        <f>IF(VLOOKUP(TRUE,$V$2:$AY$206,COUNTA($V$1:AX$1),FALSE)="",AX198,IF(AX198="","",(AX198/VLOOKUP(TRUE,$V$2:$AY$206,COUNTA($V$1:AX$1),FALSE))*100))</f>
        <v>50</v>
      </c>
      <c r="AQ198" s="466">
        <f>IF(VLOOKUP(TRUE,$V$2:$AY$206,COUNTA($V$1:AY$1),FALSE)="",AY198,IF(AY198="","",(AY198/VLOOKUP(TRUE,$V$2:$AY$206,COUNTA($V$1:AY$1),FALSE))*100))</f>
        <v>33.333333333333336</v>
      </c>
      <c r="AR198" s="475">
        <f>IF(BS198="","",BS198*VLOOKUP("UQ",IndexCalc[],3,FALSE))</f>
        <v>53.825592994689941</v>
      </c>
      <c r="AS198" s="471">
        <f>IF(BT198="","",BT198*VLOOKUP("Fneg",IndexCalc[],3,FALSE))</f>
        <v>25</v>
      </c>
      <c r="AT198" s="471">
        <f>IF(BU198="","",BU198*VLOOKUP("ABS",IndexCalc[],3,FALSE))</f>
        <v>20</v>
      </c>
      <c r="AU198" s="471">
        <f>IF(BV198="","",BV198*VLOOKUP("Cnrs",IndexCalc[],3,FALSE))</f>
        <v>33.434540033340454</v>
      </c>
      <c r="AV198" s="471">
        <f>IF(BO198="","",BO198*VLOOKUP("HEC",IndexCalc[],3,FALSE))</f>
        <v>50</v>
      </c>
      <c r="AW198" s="471">
        <f>IF(BP198="","",BP198*VLOOKUP("Aeres",IndexCalc[],3,FALSE))</f>
        <v>44.201819101969406</v>
      </c>
      <c r="AX198" s="471">
        <f>IF(BQ198="","",BQ198*VLOOKUP("Abdc",IndexCalc[],3,FALSE))</f>
        <v>50</v>
      </c>
      <c r="AY198" s="480">
        <f>IF(BR198="","",BR198*VLOOKUP("Vhb",IndexCalc[],3,FALSE))</f>
        <v>33.333333333333336</v>
      </c>
      <c r="AZ198" s="466"/>
      <c r="BA198" s="466"/>
      <c r="BB198" s="466"/>
      <c r="BC198" s="466"/>
      <c r="BD198" s="466">
        <v>0.436</v>
      </c>
      <c r="BE198" s="484">
        <v>0.79500000000000004</v>
      </c>
      <c r="BF198" s="466" t="s">
        <v>133</v>
      </c>
      <c r="BG198" s="466"/>
      <c r="BH198" s="466" t="s">
        <v>133</v>
      </c>
      <c r="BI198" s="466" t="s">
        <v>135</v>
      </c>
      <c r="BJ198" s="466"/>
      <c r="BK198" s="483"/>
      <c r="BL198" s="466"/>
      <c r="BM198" s="466">
        <v>1</v>
      </c>
      <c r="BN198" s="466"/>
      <c r="BO198" s="485">
        <v>2</v>
      </c>
      <c r="BP198" s="488">
        <v>1.326054573059082</v>
      </c>
      <c r="BQ198" s="487">
        <v>2</v>
      </c>
      <c r="BR198" s="486">
        <v>2</v>
      </c>
      <c r="BS198" s="488">
        <v>2.1530237197875977</v>
      </c>
      <c r="BT198" s="486">
        <v>1</v>
      </c>
      <c r="BU198" s="488">
        <v>1</v>
      </c>
      <c r="BV198" s="540">
        <v>1.3373816013336182</v>
      </c>
    </row>
    <row r="199" spans="1:74" x14ac:dyDescent="0.25">
      <c r="A199" s="554" t="s">
        <v>1284</v>
      </c>
      <c r="B199" s="529"/>
      <c r="C199" s="497" t="s">
        <v>250</v>
      </c>
      <c r="D199" s="529" t="s">
        <v>363</v>
      </c>
      <c r="E199" s="467">
        <f t="shared" si="110"/>
        <v>198</v>
      </c>
      <c r="F199" s="467">
        <f t="shared" si="93"/>
        <v>10</v>
      </c>
      <c r="G199" s="480">
        <f t="shared" si="94"/>
        <v>13.619939979993832</v>
      </c>
      <c r="H199" s="469" t="b">
        <f t="shared" si="95"/>
        <v>0</v>
      </c>
      <c r="I199" s="470">
        <f t="shared" si="96"/>
        <v>10000</v>
      </c>
      <c r="J199" s="470">
        <f t="shared" si="97"/>
        <v>10000</v>
      </c>
      <c r="K199" s="470">
        <f t="shared" si="98"/>
        <v>10000</v>
      </c>
      <c r="L199" s="470">
        <f t="shared" si="99"/>
        <v>10000</v>
      </c>
      <c r="M199" s="470">
        <f t="shared" si="100"/>
        <v>10000</v>
      </c>
      <c r="N199" s="470">
        <f t="shared" si="101"/>
        <v>10000</v>
      </c>
      <c r="O199" s="469" t="b">
        <f t="shared" si="102"/>
        <v>0</v>
      </c>
      <c r="P199" s="467">
        <f t="shared" si="103"/>
        <v>2</v>
      </c>
      <c r="Q199" s="467">
        <f t="shared" si="104"/>
        <v>8</v>
      </c>
      <c r="R199" s="472">
        <f t="shared" si="105"/>
        <v>32.480255304749612</v>
      </c>
      <c r="S199" s="475">
        <f t="shared" si="106"/>
        <v>13.056832546868943</v>
      </c>
      <c r="T199" s="480">
        <f t="shared" si="107"/>
        <v>37.33611099421978</v>
      </c>
      <c r="U199" s="471">
        <f t="shared" si="108"/>
        <v>33.778888795375828</v>
      </c>
      <c r="V199" s="471" t="b">
        <f t="shared" si="111"/>
        <v>0</v>
      </c>
      <c r="W199" s="555">
        <f t="shared" si="109"/>
        <v>32.480255304749612</v>
      </c>
      <c r="X199" s="471" t="str">
        <f t="shared" si="112"/>
        <v/>
      </c>
      <c r="Y199" s="471" t="str">
        <f t="shared" si="113"/>
        <v/>
      </c>
      <c r="Z199" s="471" t="str">
        <f t="shared" si="114"/>
        <v/>
      </c>
      <c r="AA199" s="471" t="str">
        <f t="shared" si="115"/>
        <v/>
      </c>
      <c r="AB199" s="560">
        <f t="shared" si="116"/>
        <v>5.5010472172191553</v>
      </c>
      <c r="AC199" s="494">
        <f t="shared" si="117"/>
        <v>20.61261787651873</v>
      </c>
      <c r="AD199" s="471" t="str">
        <f t="shared" si="118"/>
        <v/>
      </c>
      <c r="AE199" s="471" t="str">
        <f t="shared" si="119"/>
        <v/>
      </c>
      <c r="AF199" s="471" t="str">
        <f t="shared" si="120"/>
        <v/>
      </c>
      <c r="AG199" s="471" t="str">
        <f t="shared" si="121"/>
        <v/>
      </c>
      <c r="AH199" s="471">
        <f t="shared" si="122"/>
        <v>17.100000000000001</v>
      </c>
      <c r="AI199" s="480">
        <f t="shared" si="123"/>
        <v>22</v>
      </c>
      <c r="AJ199" s="471">
        <f>IF(VLOOKUP(TRUE,$V$2:$AY$206,COUNTA($V$1:AR$1),FALSE)="",AR199,IF(AR199="","",(AR199/VLOOKUP(TRUE,$V$2:$AY$206,COUNTA($V$1:AR$1),FALSE))*100))</f>
        <v>45.367354154586792</v>
      </c>
      <c r="AK199" s="471">
        <f>IF(VLOOKUP(TRUE,$V$2:$AY$206,COUNTA($V$1:AS$1),FALSE)="",AS199,IF(AS199="","",(AS199/VLOOKUP(TRUE,$V$2:$AY$206,COUNTA($V$1:AS$1),FALSE))*100))</f>
        <v>25</v>
      </c>
      <c r="AL199" s="471">
        <f>IF(VLOOKUP(TRUE,$V$2:$AY$206,COUNTA($V$1:AT$1),FALSE)="",AT199,IF(AT199="","",(AT199/VLOOKUP(TRUE,$V$2:$AY$206,COUNTA($V$1:AT$1),FALSE))*100))</f>
        <v>40</v>
      </c>
      <c r="AM199" s="471">
        <f>IF(VLOOKUP(TRUE,$V$2:$AY$206,COUNTA($V$1:AU$1),FALSE)="",AU199,IF(AU199="","",(AU199/VLOOKUP(TRUE,$V$2:$AY$206,COUNTA($V$1:AU$1),FALSE))*100))</f>
        <v>33.254066109657288</v>
      </c>
      <c r="AN199" s="471">
        <f>IF(VLOOKUP(TRUE,$V$2:$AY$206,COUNTA($V$1:AV$1),FALSE)="",AV199,IF(AV199="","",(AV199/VLOOKUP(TRUE,$V$2:$AY$206,COUNTA($V$1:AV$1),FALSE))*100))</f>
        <v>26.094162464141846</v>
      </c>
      <c r="AO199" s="471">
        <f>IF(VLOOKUP(TRUE,$V$2:$AY$206,COUNTA($V$1:AW$1),FALSE)="",AW199,IF(AW199="","",(AW199/VLOOKUP(TRUE,$V$2:$AY$206,COUNTA($V$1:AW$1),FALSE))*100))</f>
        <v>33.333333333333336</v>
      </c>
      <c r="AP199" s="560">
        <f>IF(VLOOKUP(TRUE,$V$2:$AY$206,COUNTA($V$1:AX$1),FALSE)="",AX199,IF(AX199="","",(AX199/VLOOKUP(TRUE,$V$2:$AY$206,COUNTA($V$1:AX$1),FALSE))*100))</f>
        <v>50</v>
      </c>
      <c r="AQ199" s="471">
        <f>IF(VLOOKUP(TRUE,$V$2:$AY$206,COUNTA($V$1:AY$1),FALSE)="",AY199,IF(AY199="","",(AY199/VLOOKUP(TRUE,$V$2:$AY$206,COUNTA($V$1:AY$1),FALSE))*100))</f>
        <v>45.639971892038986</v>
      </c>
      <c r="AR199" s="475">
        <f>IF(BS199="","",BS199*VLOOKUP("UQ",IndexCalc[],3,FALSE))</f>
        <v>45.367354154586792</v>
      </c>
      <c r="AS199" s="471">
        <f>IF(BT199="","",BT199*VLOOKUP("Fneg",IndexCalc[],3,FALSE))</f>
        <v>25</v>
      </c>
      <c r="AT199" s="471">
        <f>IF(BU199="","",BU199*VLOOKUP("ABS",IndexCalc[],3,FALSE))</f>
        <v>40</v>
      </c>
      <c r="AU199" s="471">
        <f>IF(BV199="","",BV199*VLOOKUP("Cnrs",IndexCalc[],3,FALSE))</f>
        <v>33.254066109657288</v>
      </c>
      <c r="AV199" s="471">
        <f>IF(BO199="","",BO199*VLOOKUP("HEC",IndexCalc[],3,FALSE))</f>
        <v>26.094162464141846</v>
      </c>
      <c r="AW199" s="471">
        <f>IF(BP199="","",BP199*VLOOKUP("Aeres",IndexCalc[],3,FALSE))</f>
        <v>33.333333333333336</v>
      </c>
      <c r="AX199" s="471">
        <f>IF(BQ199="","",BQ199*VLOOKUP("Abdc",IndexCalc[],3,FALSE))</f>
        <v>50</v>
      </c>
      <c r="AY199" s="480">
        <f>IF(BR199="","",BR199*VLOOKUP("Vhb",IndexCalc[],3,FALSE))</f>
        <v>45.639971892038986</v>
      </c>
      <c r="AZ199" s="481"/>
      <c r="BA199" s="473"/>
      <c r="BB199" s="466"/>
      <c r="BC199" s="481"/>
      <c r="BD199" s="566">
        <v>0.42061007022857666</v>
      </c>
      <c r="BE199" s="567">
        <v>0.76204848289489746</v>
      </c>
      <c r="BF199" s="466"/>
      <c r="BG199" s="466"/>
      <c r="BH199" s="495" t="s">
        <v>133</v>
      </c>
      <c r="BI199" s="466"/>
      <c r="BJ199" s="466"/>
      <c r="BK199" s="483"/>
      <c r="BL199" s="466">
        <v>4</v>
      </c>
      <c r="BM199" s="466">
        <v>2</v>
      </c>
      <c r="BN199" s="466"/>
      <c r="BO199" s="537">
        <v>1.0437664985656738</v>
      </c>
      <c r="BP199" s="488">
        <v>1</v>
      </c>
      <c r="BQ199" s="487">
        <v>2</v>
      </c>
      <c r="BR199" s="488">
        <v>2.7383983135223389</v>
      </c>
      <c r="BS199" s="488">
        <v>1.8146941661834717</v>
      </c>
      <c r="BT199" s="486">
        <v>1</v>
      </c>
      <c r="BU199" s="486">
        <v>2</v>
      </c>
      <c r="BV199" s="540">
        <v>1.3301626443862915</v>
      </c>
    </row>
    <row r="200" spans="1:74" x14ac:dyDescent="0.25">
      <c r="A200" s="558" t="s">
        <v>891</v>
      </c>
      <c r="B200" s="529" t="s">
        <v>351</v>
      </c>
      <c r="C200" s="542" t="s">
        <v>241</v>
      </c>
      <c r="D200" s="529" t="s">
        <v>363</v>
      </c>
      <c r="E200" s="466">
        <f t="shared" si="110"/>
        <v>199</v>
      </c>
      <c r="F200" s="467">
        <f t="shared" si="93"/>
        <v>10</v>
      </c>
      <c r="G200" s="468">
        <f t="shared" si="94"/>
        <v>18.03931085848518</v>
      </c>
      <c r="H200" s="469" t="b">
        <f t="shared" si="95"/>
        <v>0</v>
      </c>
      <c r="I200" s="470">
        <f t="shared" si="96"/>
        <v>10000</v>
      </c>
      <c r="J200" s="470">
        <f t="shared" si="97"/>
        <v>10000</v>
      </c>
      <c r="K200" s="470">
        <f t="shared" si="98"/>
        <v>10000</v>
      </c>
      <c r="L200" s="470">
        <f t="shared" si="99"/>
        <v>10000</v>
      </c>
      <c r="M200" s="470">
        <f t="shared" si="100"/>
        <v>10000</v>
      </c>
      <c r="N200" s="470">
        <f t="shared" si="101"/>
        <v>10000</v>
      </c>
      <c r="O200" s="469" t="b">
        <f t="shared" si="102"/>
        <v>0</v>
      </c>
      <c r="P200" s="467">
        <f t="shared" si="103"/>
        <v>2</v>
      </c>
      <c r="Q200" s="467">
        <f t="shared" si="104"/>
        <v>8</v>
      </c>
      <c r="R200" s="472">
        <f t="shared" si="105"/>
        <v>32.197605846127857</v>
      </c>
      <c r="S200" s="475">
        <f t="shared" si="106"/>
        <v>7.4517103920429228</v>
      </c>
      <c r="T200" s="480">
        <f t="shared" si="107"/>
        <v>38.384079709649086</v>
      </c>
      <c r="U200" s="471">
        <f t="shared" si="108"/>
        <v>31.777263767719269</v>
      </c>
      <c r="V200" s="473" t="b">
        <f t="shared" si="111"/>
        <v>0</v>
      </c>
      <c r="W200" s="559">
        <f t="shared" si="109"/>
        <v>32.197605846127857</v>
      </c>
      <c r="X200" s="471">
        <f t="shared" si="112"/>
        <v>16</v>
      </c>
      <c r="Y200" s="471">
        <f t="shared" si="113"/>
        <v>1.4285714285714286</v>
      </c>
      <c r="Z200" s="471">
        <f t="shared" si="114"/>
        <v>38.181818181818187</v>
      </c>
      <c r="AA200" s="471">
        <f t="shared" si="115"/>
        <v>7.6814799919565662</v>
      </c>
      <c r="AB200" s="560">
        <f t="shared" si="116"/>
        <v>4.3813758828145435</v>
      </c>
      <c r="AC200" s="494">
        <f t="shared" si="117"/>
        <v>10.522044901271302</v>
      </c>
      <c r="AD200" s="473">
        <f t="shared" si="118"/>
        <v>34.300000000000004</v>
      </c>
      <c r="AE200" s="473">
        <f t="shared" si="119"/>
        <v>1</v>
      </c>
      <c r="AF200" s="473">
        <f t="shared" si="120"/>
        <v>16.8</v>
      </c>
      <c r="AG200" s="473">
        <f t="shared" si="121"/>
        <v>0</v>
      </c>
      <c r="AH200" s="473">
        <f t="shared" si="122"/>
        <v>9.3000000000000007</v>
      </c>
      <c r="AI200" s="468">
        <f t="shared" si="123"/>
        <v>1.4000000000000001</v>
      </c>
      <c r="AJ200" s="473">
        <f>IF(VLOOKUP(TRUE,$V$2:$AY$206,COUNTA($V$1:AR$1),FALSE)="",AR200,IF(AR200="","",(AR200/VLOOKUP(TRUE,$V$2:$AY$206,COUNTA($V$1:AR$1),FALSE))*100))</f>
        <v>48.119816184043884</v>
      </c>
      <c r="AK200" s="473">
        <f>IF(VLOOKUP(TRUE,$V$2:$AY$206,COUNTA($V$1:AS$1),FALSE)="",AS200,IF(AS200="","",(AS200/VLOOKUP(TRUE,$V$2:$AY$206,COUNTA($V$1:AS$1),FALSE))*100))</f>
        <v>25</v>
      </c>
      <c r="AL200" s="473">
        <f>IF(VLOOKUP(TRUE,$V$2:$AY$206,COUNTA($V$1:AT$1),FALSE)="",AT200,IF(AT200="","",(AT200/VLOOKUP(TRUE,$V$2:$AY$206,COUNTA($V$1:AT$1),FALSE))*100))</f>
        <v>20</v>
      </c>
      <c r="AM200" s="473">
        <f>IF(VLOOKUP(TRUE,$V$2:$AY$206,COUNTA($V$1:AU$1),FALSE)="",AU200,IF(AU200="","",(AU200/VLOOKUP(TRUE,$V$2:$AY$206,COUNTA($V$1:AU$1),FALSE))*100))</f>
        <v>25</v>
      </c>
      <c r="AN200" s="473">
        <f>IF(VLOOKUP(TRUE,$V$2:$AY$206,COUNTA($V$1:AV$1),FALSE)="",AV200,IF(AV200="","",(AV200/VLOOKUP(TRUE,$V$2:$AY$206,COUNTA($V$1:AV$1),FALSE))*100))</f>
        <v>50.429302453994751</v>
      </c>
      <c r="AO200" s="473">
        <f>IF(VLOOKUP(TRUE,$V$2:$AY$206,COUNTA($V$1:AW$1),FALSE)="",AW200,IF(AW200="","",(AW200/VLOOKUP(TRUE,$V$2:$AY$206,COUNTA($V$1:AW$1),FALSE))*100))</f>
        <v>33.333333333333336</v>
      </c>
      <c r="AP200" s="473">
        <f>IF(VLOOKUP(TRUE,$V$2:$AY$206,COUNTA($V$1:AX$1),FALSE)="",AX200,IF(AX200="","",(AX200/VLOOKUP(TRUE,$V$2:$AY$206,COUNTA($V$1:AX$1),FALSE))*100))</f>
        <v>50</v>
      </c>
      <c r="AQ200" s="473">
        <f>IF(VLOOKUP(TRUE,$V$2:$AY$206,COUNTA($V$1:AY$1),FALSE)="",AY200,IF(AY200="","",(AY200/VLOOKUP(TRUE,$V$2:$AY$206,COUNTA($V$1:AY$1),FALSE))*100))</f>
        <v>55.190185705820724</v>
      </c>
      <c r="AR200" s="475">
        <f>IF(BS200="","",BS200*VLOOKUP("UQ",IndexCalc[],3,FALSE))</f>
        <v>48.119816184043884</v>
      </c>
      <c r="AS200" s="471">
        <f>IF(BT200="","",BT200*VLOOKUP("Fneg",IndexCalc[],3,FALSE))</f>
        <v>25</v>
      </c>
      <c r="AT200" s="471">
        <f>IF(BU200="","",BU200*VLOOKUP("ABS",IndexCalc[],3,FALSE))</f>
        <v>20</v>
      </c>
      <c r="AU200" s="471">
        <f>IF(BV200="","",BV200*VLOOKUP("Cnrs",IndexCalc[],3,FALSE))</f>
        <v>25</v>
      </c>
      <c r="AV200" s="471">
        <f>IF(BO200="","",BO200*VLOOKUP("HEC",IndexCalc[],3,FALSE))</f>
        <v>50.429302453994751</v>
      </c>
      <c r="AW200" s="471">
        <f>IF(BP200="","",BP200*VLOOKUP("Aeres",IndexCalc[],3,FALSE))</f>
        <v>33.333333333333336</v>
      </c>
      <c r="AX200" s="471">
        <f>IF(BQ200="","",BQ200*VLOOKUP("Abdc",IndexCalc[],3,FALSE))</f>
        <v>50</v>
      </c>
      <c r="AY200" s="480">
        <f>IF(BR200="","",BR200*VLOOKUP("Vhb",IndexCalc[],3,FALSE))</f>
        <v>55.190185705820724</v>
      </c>
      <c r="AZ200" s="481">
        <v>4.0000000000000001E-3</v>
      </c>
      <c r="BA200" s="473">
        <v>0.1</v>
      </c>
      <c r="BB200" s="466">
        <v>21</v>
      </c>
      <c r="BC200" s="481">
        <v>0.38200000000000001</v>
      </c>
      <c r="BD200" s="481">
        <v>0.33500000000000002</v>
      </c>
      <c r="BE200" s="482">
        <v>0.38900000000000001</v>
      </c>
      <c r="BF200" s="466"/>
      <c r="BG200" s="466" t="s">
        <v>135</v>
      </c>
      <c r="BH200" s="466" t="s">
        <v>133</v>
      </c>
      <c r="BI200" s="466"/>
      <c r="BJ200" s="466"/>
      <c r="BK200" s="483"/>
      <c r="BL200" s="466"/>
      <c r="BM200" s="466">
        <v>1</v>
      </c>
      <c r="BN200" s="466">
        <v>4</v>
      </c>
      <c r="BO200" s="537">
        <v>2.01717209815979</v>
      </c>
      <c r="BP200" s="486">
        <v>1</v>
      </c>
      <c r="BQ200" s="487">
        <v>2</v>
      </c>
      <c r="BR200" s="488">
        <v>3.3114111423492432</v>
      </c>
      <c r="BS200" s="488">
        <v>1.9247926473617554</v>
      </c>
      <c r="BT200" s="486">
        <v>1</v>
      </c>
      <c r="BU200" s="488">
        <v>1</v>
      </c>
      <c r="BV200" s="489">
        <v>1</v>
      </c>
    </row>
    <row r="201" spans="1:74" x14ac:dyDescent="0.25">
      <c r="A201" s="554" t="s">
        <v>1287</v>
      </c>
      <c r="B201" s="529"/>
      <c r="C201" s="497" t="s">
        <v>1010</v>
      </c>
      <c r="D201" s="529" t="s">
        <v>363</v>
      </c>
      <c r="E201" s="466">
        <f t="shared" si="110"/>
        <v>200</v>
      </c>
      <c r="F201" s="467">
        <f t="shared" si="93"/>
        <v>10</v>
      </c>
      <c r="G201" s="480">
        <f t="shared" si="94"/>
        <v>19.141062670748585</v>
      </c>
      <c r="H201" s="469" t="b">
        <f t="shared" si="95"/>
        <v>0</v>
      </c>
      <c r="I201" s="470">
        <f t="shared" si="96"/>
        <v>10000</v>
      </c>
      <c r="J201" s="470">
        <f t="shared" si="97"/>
        <v>10000</v>
      </c>
      <c r="K201" s="470">
        <f t="shared" si="98"/>
        <v>10000</v>
      </c>
      <c r="L201" s="470">
        <f t="shared" si="99"/>
        <v>10000</v>
      </c>
      <c r="M201" s="470">
        <f t="shared" si="100"/>
        <v>10000</v>
      </c>
      <c r="N201" s="470">
        <f t="shared" si="101"/>
        <v>10000</v>
      </c>
      <c r="O201" s="469" t="b">
        <f t="shared" si="102"/>
        <v>0</v>
      </c>
      <c r="P201" s="467">
        <f t="shared" si="103"/>
        <v>2</v>
      </c>
      <c r="Q201" s="467">
        <f t="shared" si="104"/>
        <v>8</v>
      </c>
      <c r="R201" s="472">
        <f t="shared" si="105"/>
        <v>31.707628415860228</v>
      </c>
      <c r="S201" s="475">
        <f t="shared" si="106"/>
        <v>5.8913346471264187</v>
      </c>
      <c r="T201" s="480">
        <f t="shared" si="107"/>
        <v>38.161701858043671</v>
      </c>
      <c r="U201" s="471">
        <f t="shared" si="108"/>
        <v>30.709361486434936</v>
      </c>
      <c r="V201" s="471" t="b">
        <f t="shared" si="111"/>
        <v>0</v>
      </c>
      <c r="W201" s="555">
        <f t="shared" si="109"/>
        <v>31.707628415860228</v>
      </c>
      <c r="X201" s="466" t="str">
        <f t="shared" si="112"/>
        <v/>
      </c>
      <c r="Y201" s="466" t="str">
        <f t="shared" si="113"/>
        <v/>
      </c>
      <c r="Z201" s="466" t="str">
        <f t="shared" si="114"/>
        <v/>
      </c>
      <c r="AA201" s="466" t="str">
        <f t="shared" si="115"/>
        <v/>
      </c>
      <c r="AB201" s="556">
        <f t="shared" si="116"/>
        <v>2.6942191995814802</v>
      </c>
      <c r="AC201" s="500">
        <f t="shared" si="117"/>
        <v>9.0884500946713569</v>
      </c>
      <c r="AD201" s="466" t="str">
        <f t="shared" si="118"/>
        <v/>
      </c>
      <c r="AE201" s="466" t="str">
        <f t="shared" si="119"/>
        <v/>
      </c>
      <c r="AF201" s="466" t="str">
        <f t="shared" si="120"/>
        <v/>
      </c>
      <c r="AG201" s="466" t="str">
        <f t="shared" si="121"/>
        <v/>
      </c>
      <c r="AH201" s="466">
        <f t="shared" si="122"/>
        <v>1.4000000000000001</v>
      </c>
      <c r="AI201" s="484">
        <f t="shared" si="123"/>
        <v>0.4</v>
      </c>
      <c r="AJ201" s="466">
        <f>IF(VLOOKUP(TRUE,$V$2:$AY$206,COUNTA($V$1:AR$1),FALSE)="",AR201,IF(AR201="","",(AR201/VLOOKUP(TRUE,$V$2:$AY$206,COUNTA($V$1:AR$1),FALSE))*100))</f>
        <v>31.975477933883667</v>
      </c>
      <c r="AK201" s="466">
        <f>IF(VLOOKUP(TRUE,$V$2:$AY$206,COUNTA($V$1:AS$1),FALSE)="",AS201,IF(AS201="","",(AS201/VLOOKUP(TRUE,$V$2:$AY$206,COUNTA($V$1:AS$1),FALSE))*100))</f>
        <v>25</v>
      </c>
      <c r="AL201" s="466">
        <f>IF(VLOOKUP(TRUE,$V$2:$AY$206,COUNTA($V$1:AT$1),FALSE)="",AT201,IF(AT201="","",(AT201/VLOOKUP(TRUE,$V$2:$AY$206,COUNTA($V$1:AT$1),FALSE))*100))</f>
        <v>20</v>
      </c>
      <c r="AM201" s="466">
        <f>IF(VLOOKUP(TRUE,$V$2:$AY$206,COUNTA($V$1:AU$1),FALSE)="",AU201,IF(AU201="","",(AU201/VLOOKUP(TRUE,$V$2:$AY$206,COUNTA($V$1:AU$1),FALSE))*100))</f>
        <v>40.139091014862061</v>
      </c>
      <c r="AN201" s="466">
        <f>IF(VLOOKUP(TRUE,$V$2:$AY$206,COUNTA($V$1:AV$1),FALSE)="",AV201,IF(AV201="","",(AV201/VLOOKUP(TRUE,$V$2:$AY$206,COUNTA($V$1:AV$1),FALSE))*100))</f>
        <v>60.538071393966675</v>
      </c>
      <c r="AO201" s="466">
        <f>IF(VLOOKUP(TRUE,$V$2:$AY$206,COUNTA($V$1:AW$1),FALSE)="",AW201,IF(AW201="","",(AW201/VLOOKUP(TRUE,$V$2:$AY$206,COUNTA($V$1:AW$1),FALSE))*100))</f>
        <v>46.562333901723228</v>
      </c>
      <c r="AP201" s="466">
        <f>IF(VLOOKUP(TRUE,$V$2:$AY$206,COUNTA($V$1:AX$1),FALSE)="",AX201,IF(AX201="","",(AX201/VLOOKUP(TRUE,$V$2:$AY$206,COUNTA($V$1:AX$1),FALSE))*100))</f>
        <v>25</v>
      </c>
      <c r="AQ201" s="466">
        <f>IF(VLOOKUP(TRUE,$V$2:$AY$206,COUNTA($V$1:AY$1),FALSE)="",AY201,IF(AY201="","",(AY201/VLOOKUP(TRUE,$V$2:$AY$206,COUNTA($V$1:AY$1),FALSE))*100))</f>
        <v>56.078640619913742</v>
      </c>
      <c r="AR201" s="475">
        <f>IF(BS201="","",BS201*VLOOKUP("UQ",IndexCalc[],3,FALSE))</f>
        <v>31.975477933883667</v>
      </c>
      <c r="AS201" s="471">
        <f>IF(BT201="","",BT201*VLOOKUP("Fneg",IndexCalc[],3,FALSE))</f>
        <v>25</v>
      </c>
      <c r="AT201" s="471">
        <f>IF(BU201="","",BU201*VLOOKUP("ABS",IndexCalc[],3,FALSE))</f>
        <v>20</v>
      </c>
      <c r="AU201" s="471">
        <f>IF(BV201="","",BV201*VLOOKUP("Cnrs",IndexCalc[],3,FALSE))</f>
        <v>40.139091014862061</v>
      </c>
      <c r="AV201" s="471">
        <f>IF(BO201="","",BO201*VLOOKUP("HEC",IndexCalc[],3,FALSE))</f>
        <v>60.538071393966675</v>
      </c>
      <c r="AW201" s="471">
        <f>IF(BP201="","",BP201*VLOOKUP("Aeres",IndexCalc[],3,FALSE))</f>
        <v>46.562333901723228</v>
      </c>
      <c r="AX201" s="471">
        <f>IF(BQ201="","",BQ201*VLOOKUP("Abdc",IndexCalc[],3,FALSE))</f>
        <v>25</v>
      </c>
      <c r="AY201" s="480">
        <f>IF(BR201="","",BR201*VLOOKUP("Vhb",IndexCalc[],3,FALSE))</f>
        <v>56.078640619913742</v>
      </c>
      <c r="AZ201" s="466"/>
      <c r="BA201" s="466"/>
      <c r="BB201" s="466"/>
      <c r="BC201" s="466"/>
      <c r="BD201" s="466">
        <v>0.20599999999999999</v>
      </c>
      <c r="BE201" s="484">
        <v>0.33600000000000002</v>
      </c>
      <c r="BF201" s="466"/>
      <c r="BG201" s="466"/>
      <c r="BH201" s="466" t="s">
        <v>135</v>
      </c>
      <c r="BI201" s="466"/>
      <c r="BJ201" s="466"/>
      <c r="BK201" s="483"/>
      <c r="BL201" s="466"/>
      <c r="BM201" s="466">
        <v>1</v>
      </c>
      <c r="BN201" s="466"/>
      <c r="BO201" s="537">
        <v>2.421522855758667</v>
      </c>
      <c r="BP201" s="488">
        <v>1.3968700170516968</v>
      </c>
      <c r="BQ201" s="487">
        <v>1</v>
      </c>
      <c r="BR201" s="488">
        <v>3.3647184371948242</v>
      </c>
      <c r="BS201" s="488">
        <v>1.2790191173553467</v>
      </c>
      <c r="BT201" s="486">
        <v>1</v>
      </c>
      <c r="BU201" s="488">
        <v>1</v>
      </c>
      <c r="BV201" s="540">
        <v>1.6055636405944824</v>
      </c>
    </row>
    <row r="202" spans="1:74" x14ac:dyDescent="0.25">
      <c r="A202" s="554" t="s">
        <v>1304</v>
      </c>
      <c r="B202" s="529"/>
      <c r="C202" s="497" t="s">
        <v>1121</v>
      </c>
      <c r="D202" s="529" t="s">
        <v>363</v>
      </c>
      <c r="E202" s="466">
        <f t="shared" si="110"/>
        <v>201</v>
      </c>
      <c r="F202" s="467">
        <f t="shared" si="93"/>
        <v>10</v>
      </c>
      <c r="G202" s="480">
        <f t="shared" si="94"/>
        <v>14.77941577246208</v>
      </c>
      <c r="H202" s="469" t="b">
        <f t="shared" si="95"/>
        <v>0</v>
      </c>
      <c r="I202" s="470">
        <f t="shared" si="96"/>
        <v>10000</v>
      </c>
      <c r="J202" s="470">
        <f t="shared" si="97"/>
        <v>10000</v>
      </c>
      <c r="K202" s="470">
        <f t="shared" si="98"/>
        <v>10000</v>
      </c>
      <c r="L202" s="470">
        <f t="shared" si="99"/>
        <v>10000</v>
      </c>
      <c r="M202" s="470">
        <f t="shared" si="100"/>
        <v>10000</v>
      </c>
      <c r="N202" s="470">
        <f t="shared" si="101"/>
        <v>10000</v>
      </c>
      <c r="O202" s="469" t="b">
        <f t="shared" si="102"/>
        <v>0</v>
      </c>
      <c r="P202" s="467">
        <f t="shared" si="103"/>
        <v>2</v>
      </c>
      <c r="Q202" s="467">
        <f t="shared" si="104"/>
        <v>8</v>
      </c>
      <c r="R202" s="472">
        <f t="shared" si="105"/>
        <v>31.283015552578785</v>
      </c>
      <c r="S202" s="475">
        <f t="shared" si="106"/>
        <v>11.142550525160726</v>
      </c>
      <c r="T202" s="480">
        <f t="shared" si="107"/>
        <v>36.318131809433304</v>
      </c>
      <c r="U202" s="471">
        <f t="shared" si="108"/>
        <v>32.08450544754664</v>
      </c>
      <c r="V202" s="471" t="b">
        <f t="shared" si="111"/>
        <v>0</v>
      </c>
      <c r="W202" s="555">
        <f t="shared" si="109"/>
        <v>31.283015552578785</v>
      </c>
      <c r="X202" s="466" t="str">
        <f t="shared" si="112"/>
        <v/>
      </c>
      <c r="Y202" s="466" t="str">
        <f t="shared" si="113"/>
        <v/>
      </c>
      <c r="Z202" s="466" t="str">
        <f t="shared" si="114"/>
        <v/>
      </c>
      <c r="AA202" s="466" t="str">
        <f t="shared" si="115"/>
        <v/>
      </c>
      <c r="AB202" s="556">
        <f t="shared" si="116"/>
        <v>6.2347600480632694</v>
      </c>
      <c r="AC202" s="500">
        <f t="shared" si="117"/>
        <v>16.050341002258182</v>
      </c>
      <c r="AD202" s="466" t="str">
        <f t="shared" si="118"/>
        <v/>
      </c>
      <c r="AE202" s="466" t="str">
        <f t="shared" si="119"/>
        <v/>
      </c>
      <c r="AF202" s="466" t="str">
        <f t="shared" si="120"/>
        <v/>
      </c>
      <c r="AG202" s="466" t="str">
        <f t="shared" si="121"/>
        <v/>
      </c>
      <c r="AH202" s="466">
        <f t="shared" si="122"/>
        <v>22.5</v>
      </c>
      <c r="AI202" s="484">
        <f t="shared" si="123"/>
        <v>7.8</v>
      </c>
      <c r="AJ202" s="466">
        <f>IF(VLOOKUP(TRUE,$V$2:$AY$206,COUNTA($V$1:AR$1),FALSE)="",AR202,IF(AR202="","",(AR202/VLOOKUP(TRUE,$V$2:$AY$206,COUNTA($V$1:AR$1),FALSE))*100))</f>
        <v>49.241816997528076</v>
      </c>
      <c r="AK202" s="466">
        <f>IF(VLOOKUP(TRUE,$V$2:$AY$206,COUNTA($V$1:AS$1),FALSE)="",AS202,IF(AS202="","",(AS202/VLOOKUP(TRUE,$V$2:$AY$206,COUNTA($V$1:AS$1),FALSE))*100))</f>
        <v>25</v>
      </c>
      <c r="AL202" s="466">
        <f>IF(VLOOKUP(TRUE,$V$2:$AY$206,COUNTA($V$1:AT$1),FALSE)="",AT202,IF(AT202="","",(AT202/VLOOKUP(TRUE,$V$2:$AY$206,COUNTA($V$1:AT$1),FALSE))*100))</f>
        <v>20</v>
      </c>
      <c r="AM202" s="466">
        <f>IF(VLOOKUP(TRUE,$V$2:$AY$206,COUNTA($V$1:AU$1),FALSE)="",AU202,IF(AU202="","",(AU202/VLOOKUP(TRUE,$V$2:$AY$206,COUNTA($V$1:AU$1),FALSE))*100))</f>
        <v>30.455252528190613</v>
      </c>
      <c r="AN202" s="466">
        <f>IF(VLOOKUP(TRUE,$V$2:$AY$206,COUNTA($V$1:AV$1),FALSE)="",AV202,IF(AV202="","",(AV202/VLOOKUP(TRUE,$V$2:$AY$206,COUNTA($V$1:AV$1),FALSE))*100))</f>
        <v>31.193292140960693</v>
      </c>
      <c r="AO202" s="466">
        <f>IF(VLOOKUP(TRUE,$V$2:$AY$206,COUNTA($V$1:AW$1),FALSE)="",AW202,IF(AW202="","",(AW202/VLOOKUP(TRUE,$V$2:$AY$206,COUNTA($V$1:AW$1),FALSE))*100))</f>
        <v>38.998969395955406</v>
      </c>
      <c r="AP202" s="466">
        <f>IF(VLOOKUP(TRUE,$V$2:$AY$206,COUNTA($V$1:AX$1),FALSE)="",AX202,IF(AX202="","",(AX202/VLOOKUP(TRUE,$V$2:$AY$206,COUNTA($V$1:AX$1),FALSE))*100))</f>
        <v>50</v>
      </c>
      <c r="AQ202" s="466">
        <f>IF(VLOOKUP(TRUE,$V$2:$AY$206,COUNTA($V$1:AY$1),FALSE)="",AY202,IF(AY202="","",(AY202/VLOOKUP(TRUE,$V$2:$AY$206,COUNTA($V$1:AY$1),FALSE))*100))</f>
        <v>45.655723412831627</v>
      </c>
      <c r="AR202" s="475">
        <f>IF(BS202="","",BS202*VLOOKUP("UQ",IndexCalc[],3,FALSE))</f>
        <v>49.241816997528076</v>
      </c>
      <c r="AS202" s="471">
        <f>IF(BT202="","",BT202*VLOOKUP("Fneg",IndexCalc[],3,FALSE))</f>
        <v>25</v>
      </c>
      <c r="AT202" s="471">
        <f>IF(BU202="","",BU202*VLOOKUP("ABS",IndexCalc[],3,FALSE))</f>
        <v>20</v>
      </c>
      <c r="AU202" s="471">
        <f>IF(BV202="","",BV202*VLOOKUP("Cnrs",IndexCalc[],3,FALSE))</f>
        <v>30.455252528190613</v>
      </c>
      <c r="AV202" s="471">
        <f>IF(BO202="","",BO202*VLOOKUP("HEC",IndexCalc[],3,FALSE))</f>
        <v>31.193292140960693</v>
      </c>
      <c r="AW202" s="471">
        <f>IF(BP202="","",BP202*VLOOKUP("Aeres",IndexCalc[],3,FALSE))</f>
        <v>38.998969395955406</v>
      </c>
      <c r="AX202" s="471">
        <f>IF(BQ202="","",BQ202*VLOOKUP("Abdc",IndexCalc[],3,FALSE))</f>
        <v>50</v>
      </c>
      <c r="AY202" s="480">
        <f>IF(BR202="","",BR202*VLOOKUP("Vhb",IndexCalc[],3,FALSE))</f>
        <v>45.655723412831627</v>
      </c>
      <c r="AZ202" s="466"/>
      <c r="BA202" s="466"/>
      <c r="BB202" s="466"/>
      <c r="BC202" s="466"/>
      <c r="BD202" s="563">
        <v>0.4767097532749176</v>
      </c>
      <c r="BE202" s="564">
        <v>0.59338110685348511</v>
      </c>
      <c r="BF202" s="466"/>
      <c r="BG202" s="466"/>
      <c r="BH202" s="466" t="s">
        <v>133</v>
      </c>
      <c r="BI202" s="466"/>
      <c r="BJ202" s="466"/>
      <c r="BK202" s="483"/>
      <c r="BL202" s="466"/>
      <c r="BM202" s="466">
        <v>1</v>
      </c>
      <c r="BN202" s="466"/>
      <c r="BO202" s="537">
        <v>1.2477316856384277</v>
      </c>
      <c r="BP202" s="488">
        <v>1.1699690818786621</v>
      </c>
      <c r="BQ202" s="487">
        <v>2</v>
      </c>
      <c r="BR202" s="488">
        <v>2.7393434047698975</v>
      </c>
      <c r="BS202" s="488">
        <v>1.969672679901123</v>
      </c>
      <c r="BT202" s="486">
        <v>1</v>
      </c>
      <c r="BU202" s="488">
        <v>1</v>
      </c>
      <c r="BV202" s="540">
        <v>1.2182101011276245</v>
      </c>
    </row>
    <row r="203" spans="1:74" x14ac:dyDescent="0.25">
      <c r="A203" s="554" t="s">
        <v>1337</v>
      </c>
      <c r="B203" s="529"/>
      <c r="C203" s="497" t="s">
        <v>1231</v>
      </c>
      <c r="D203" s="529" t="s">
        <v>363</v>
      </c>
      <c r="E203" s="466">
        <f t="shared" si="110"/>
        <v>201</v>
      </c>
      <c r="F203" s="467">
        <f t="shared" si="93"/>
        <v>10</v>
      </c>
      <c r="G203" s="480">
        <f t="shared" si="94"/>
        <v>14.77941577246208</v>
      </c>
      <c r="H203" s="469" t="b">
        <f t="shared" si="95"/>
        <v>0</v>
      </c>
      <c r="I203" s="470">
        <f t="shared" si="96"/>
        <v>10000</v>
      </c>
      <c r="J203" s="470">
        <f t="shared" si="97"/>
        <v>10000</v>
      </c>
      <c r="K203" s="470">
        <f t="shared" si="98"/>
        <v>10000</v>
      </c>
      <c r="L203" s="470">
        <f t="shared" si="99"/>
        <v>10000</v>
      </c>
      <c r="M203" s="470">
        <f t="shared" si="100"/>
        <v>10000</v>
      </c>
      <c r="N203" s="470">
        <f t="shared" si="101"/>
        <v>10000</v>
      </c>
      <c r="O203" s="469" t="b">
        <f t="shared" si="102"/>
        <v>0</v>
      </c>
      <c r="P203" s="467">
        <f t="shared" si="103"/>
        <v>2</v>
      </c>
      <c r="Q203" s="467">
        <f t="shared" si="104"/>
        <v>8</v>
      </c>
      <c r="R203" s="472">
        <f t="shared" si="105"/>
        <v>31.283015552578785</v>
      </c>
      <c r="S203" s="475">
        <f t="shared" si="106"/>
        <v>11.142550525160726</v>
      </c>
      <c r="T203" s="480">
        <f t="shared" si="107"/>
        <v>36.318131809433304</v>
      </c>
      <c r="U203" s="471">
        <f t="shared" si="108"/>
        <v>32.08450544754664</v>
      </c>
      <c r="V203" s="471" t="b">
        <f t="shared" si="111"/>
        <v>0</v>
      </c>
      <c r="W203" s="555">
        <f t="shared" si="109"/>
        <v>31.283015552578785</v>
      </c>
      <c r="X203" s="466" t="str">
        <f t="shared" si="112"/>
        <v/>
      </c>
      <c r="Y203" s="466" t="str">
        <f t="shared" si="113"/>
        <v/>
      </c>
      <c r="Z203" s="466" t="str">
        <f t="shared" si="114"/>
        <v/>
      </c>
      <c r="AA203" s="466" t="str">
        <f t="shared" si="115"/>
        <v/>
      </c>
      <c r="AB203" s="556">
        <f t="shared" si="116"/>
        <v>6.2347600480632694</v>
      </c>
      <c r="AC203" s="500">
        <f t="shared" si="117"/>
        <v>16.050341002258182</v>
      </c>
      <c r="AD203" s="466" t="str">
        <f t="shared" si="118"/>
        <v/>
      </c>
      <c r="AE203" s="466" t="str">
        <f t="shared" si="119"/>
        <v/>
      </c>
      <c r="AF203" s="466" t="str">
        <f t="shared" si="120"/>
        <v/>
      </c>
      <c r="AG203" s="466" t="str">
        <f t="shared" si="121"/>
        <v/>
      </c>
      <c r="AH203" s="466">
        <f t="shared" si="122"/>
        <v>22.5</v>
      </c>
      <c r="AI203" s="484">
        <f t="shared" si="123"/>
        <v>7.8</v>
      </c>
      <c r="AJ203" s="466">
        <f>IF(VLOOKUP(TRUE,$V$2:$AY$206,COUNTA($V$1:AR$1),FALSE)="",AR203,IF(AR203="","",(AR203/VLOOKUP(TRUE,$V$2:$AY$206,COUNTA($V$1:AR$1),FALSE))*100))</f>
        <v>49.241816997528076</v>
      </c>
      <c r="AK203" s="466">
        <f>IF(VLOOKUP(TRUE,$V$2:$AY$206,COUNTA($V$1:AS$1),FALSE)="",AS203,IF(AS203="","",(AS203/VLOOKUP(TRUE,$V$2:$AY$206,COUNTA($V$1:AS$1),FALSE))*100))</f>
        <v>25</v>
      </c>
      <c r="AL203" s="466">
        <f>IF(VLOOKUP(TRUE,$V$2:$AY$206,COUNTA($V$1:AT$1),FALSE)="",AT203,IF(AT203="","",(AT203/VLOOKUP(TRUE,$V$2:$AY$206,COUNTA($V$1:AT$1),FALSE))*100))</f>
        <v>20</v>
      </c>
      <c r="AM203" s="466">
        <f>IF(VLOOKUP(TRUE,$V$2:$AY$206,COUNTA($V$1:AU$1),FALSE)="",AU203,IF(AU203="","",(AU203/VLOOKUP(TRUE,$V$2:$AY$206,COUNTA($V$1:AU$1),FALSE))*100))</f>
        <v>30.455252528190613</v>
      </c>
      <c r="AN203" s="466">
        <f>IF(VLOOKUP(TRUE,$V$2:$AY$206,COUNTA($V$1:AV$1),FALSE)="",AV203,IF(AV203="","",(AV203/VLOOKUP(TRUE,$V$2:$AY$206,COUNTA($V$1:AV$1),FALSE))*100))</f>
        <v>31.193292140960693</v>
      </c>
      <c r="AO203" s="466">
        <f>IF(VLOOKUP(TRUE,$V$2:$AY$206,COUNTA($V$1:AW$1),FALSE)="",AW203,IF(AW203="","",(AW203/VLOOKUP(TRUE,$V$2:$AY$206,COUNTA($V$1:AW$1),FALSE))*100))</f>
        <v>38.998969395955406</v>
      </c>
      <c r="AP203" s="466">
        <f>IF(VLOOKUP(TRUE,$V$2:$AY$206,COUNTA($V$1:AX$1),FALSE)="",AX203,IF(AX203="","",(AX203/VLOOKUP(TRUE,$V$2:$AY$206,COUNTA($V$1:AX$1),FALSE))*100))</f>
        <v>50</v>
      </c>
      <c r="AQ203" s="466">
        <f>IF(VLOOKUP(TRUE,$V$2:$AY$206,COUNTA($V$1:AY$1),FALSE)="",AY203,IF(AY203="","",(AY203/VLOOKUP(TRUE,$V$2:$AY$206,COUNTA($V$1:AY$1),FALSE))*100))</f>
        <v>45.655723412831627</v>
      </c>
      <c r="AR203" s="475">
        <f>IF(BS203="","",BS203*VLOOKUP("UQ",IndexCalc[],3,FALSE))</f>
        <v>49.241816997528076</v>
      </c>
      <c r="AS203" s="471">
        <f>IF(BT203="","",BT203*VLOOKUP("Fneg",IndexCalc[],3,FALSE))</f>
        <v>25</v>
      </c>
      <c r="AT203" s="471">
        <f>IF(BU203="","",BU203*VLOOKUP("ABS",IndexCalc[],3,FALSE))</f>
        <v>20</v>
      </c>
      <c r="AU203" s="471">
        <f>IF(BV203="","",BV203*VLOOKUP("Cnrs",IndexCalc[],3,FALSE))</f>
        <v>30.455252528190613</v>
      </c>
      <c r="AV203" s="471">
        <f>IF(BO203="","",BO203*VLOOKUP("HEC",IndexCalc[],3,FALSE))</f>
        <v>31.193292140960693</v>
      </c>
      <c r="AW203" s="471">
        <f>IF(BP203="","",BP203*VLOOKUP("Aeres",IndexCalc[],3,FALSE))</f>
        <v>38.998969395955406</v>
      </c>
      <c r="AX203" s="471">
        <f>IF(BQ203="","",BQ203*VLOOKUP("Abdc",IndexCalc[],3,FALSE))</f>
        <v>50</v>
      </c>
      <c r="AY203" s="480">
        <f>IF(BR203="","",BR203*VLOOKUP("Vhb",IndexCalc[],3,FALSE))</f>
        <v>45.655723412831627</v>
      </c>
      <c r="AZ203" s="466"/>
      <c r="BA203" s="466"/>
      <c r="BB203" s="466"/>
      <c r="BC203" s="466"/>
      <c r="BD203" s="563">
        <v>0.4767097532749176</v>
      </c>
      <c r="BE203" s="564">
        <v>0.59338110685348511</v>
      </c>
      <c r="BF203" s="466"/>
      <c r="BG203" s="466"/>
      <c r="BH203" s="466" t="s">
        <v>133</v>
      </c>
      <c r="BI203" s="466"/>
      <c r="BJ203" s="466"/>
      <c r="BK203" s="483"/>
      <c r="BL203" s="466"/>
      <c r="BM203" s="466">
        <v>1</v>
      </c>
      <c r="BN203" s="466"/>
      <c r="BO203" s="537">
        <v>1.2477316856384277</v>
      </c>
      <c r="BP203" s="488">
        <v>1.1699690818786621</v>
      </c>
      <c r="BQ203" s="487">
        <v>2</v>
      </c>
      <c r="BR203" s="488">
        <v>2.7393434047698975</v>
      </c>
      <c r="BS203" s="488">
        <v>1.969672679901123</v>
      </c>
      <c r="BT203" s="486">
        <v>1</v>
      </c>
      <c r="BU203" s="488">
        <v>1</v>
      </c>
      <c r="BV203" s="540">
        <v>1.2182101011276245</v>
      </c>
    </row>
    <row r="204" spans="1:74" x14ac:dyDescent="0.25">
      <c r="A204" s="554" t="s">
        <v>1302</v>
      </c>
      <c r="B204" s="529"/>
      <c r="C204" s="497" t="s">
        <v>1119</v>
      </c>
      <c r="D204" s="529" t="s">
        <v>363</v>
      </c>
      <c r="E204" s="466">
        <f t="shared" si="110"/>
        <v>203</v>
      </c>
      <c r="F204" s="467">
        <f t="shared" si="93"/>
        <v>10</v>
      </c>
      <c r="G204" s="480">
        <f t="shared" si="94"/>
        <v>15.33878679159249</v>
      </c>
      <c r="H204" s="469" t="b">
        <f t="shared" si="95"/>
        <v>0</v>
      </c>
      <c r="I204" s="470">
        <f t="shared" si="96"/>
        <v>10000</v>
      </c>
      <c r="J204" s="470">
        <f t="shared" si="97"/>
        <v>10000</v>
      </c>
      <c r="K204" s="470">
        <f t="shared" si="98"/>
        <v>10000</v>
      </c>
      <c r="L204" s="470">
        <f t="shared" si="99"/>
        <v>10000</v>
      </c>
      <c r="M204" s="470">
        <f t="shared" si="100"/>
        <v>10000</v>
      </c>
      <c r="N204" s="470">
        <f t="shared" si="101"/>
        <v>10000</v>
      </c>
      <c r="O204" s="469" t="b">
        <f t="shared" si="102"/>
        <v>0</v>
      </c>
      <c r="P204" s="467">
        <f t="shared" si="103"/>
        <v>2</v>
      </c>
      <c r="Q204" s="467">
        <f t="shared" si="104"/>
        <v>8</v>
      </c>
      <c r="R204" s="472">
        <f t="shared" si="105"/>
        <v>30.853359146794975</v>
      </c>
      <c r="S204" s="475">
        <f t="shared" si="106"/>
        <v>11.083262780712552</v>
      </c>
      <c r="T204" s="480">
        <f t="shared" si="107"/>
        <v>35.795883238315582</v>
      </c>
      <c r="U204" s="471">
        <f t="shared" si="108"/>
        <v>31.666706590652467</v>
      </c>
      <c r="V204" s="471" t="b">
        <f t="shared" si="111"/>
        <v>0</v>
      </c>
      <c r="W204" s="555">
        <f t="shared" si="109"/>
        <v>30.853359146794975</v>
      </c>
      <c r="X204" s="466" t="str">
        <f t="shared" si="112"/>
        <v/>
      </c>
      <c r="Y204" s="466" t="str">
        <f t="shared" si="113"/>
        <v/>
      </c>
      <c r="Z204" s="466" t="str">
        <f t="shared" si="114"/>
        <v/>
      </c>
      <c r="AA204" s="466" t="str">
        <f t="shared" si="115"/>
        <v/>
      </c>
      <c r="AB204" s="556">
        <f t="shared" si="116"/>
        <v>5.8188465388071275</v>
      </c>
      <c r="AC204" s="500">
        <f t="shared" si="117"/>
        <v>16.347679022617974</v>
      </c>
      <c r="AD204" s="466" t="str">
        <f t="shared" si="118"/>
        <v/>
      </c>
      <c r="AE204" s="466" t="str">
        <f t="shared" si="119"/>
        <v/>
      </c>
      <c r="AF204" s="466" t="str">
        <f t="shared" si="120"/>
        <v/>
      </c>
      <c r="AG204" s="466" t="str">
        <f t="shared" si="121"/>
        <v/>
      </c>
      <c r="AH204" s="466">
        <f t="shared" si="122"/>
        <v>20.5</v>
      </c>
      <c r="AI204" s="484">
        <f t="shared" si="123"/>
        <v>9.8000000000000007</v>
      </c>
      <c r="AJ204" s="466">
        <f>IF(VLOOKUP(TRUE,$V$2:$AY$206,COUNTA($V$1:AR$1),FALSE)="",AR204,IF(AR204="","",(AR204/VLOOKUP(TRUE,$V$2:$AY$206,COUNTA($V$1:AR$1),FALSE))*100))</f>
        <v>46.665498614311218</v>
      </c>
      <c r="AK204" s="466">
        <f>IF(VLOOKUP(TRUE,$V$2:$AY$206,COUNTA($V$1:AS$1),FALSE)="",AS204,IF(AS204="","",(AS204/VLOOKUP(TRUE,$V$2:$AY$206,COUNTA($V$1:AS$1),FALSE))*100))</f>
        <v>25</v>
      </c>
      <c r="AL204" s="466">
        <f>IF(VLOOKUP(TRUE,$V$2:$AY$206,COUNTA($V$1:AT$1),FALSE)="",AT204,IF(AT204="","",(AT204/VLOOKUP(TRUE,$V$2:$AY$206,COUNTA($V$1:AT$1),FALSE))*100))</f>
        <v>20</v>
      </c>
      <c r="AM204" s="466">
        <f>IF(VLOOKUP(TRUE,$V$2:$AY$206,COUNTA($V$1:AU$1),FALSE)="",AU204,IF(AU204="","",(AU204/VLOOKUP(TRUE,$V$2:$AY$206,COUNTA($V$1:AU$1),FALSE))*100))</f>
        <v>25</v>
      </c>
      <c r="AN204" s="466">
        <f>IF(VLOOKUP(TRUE,$V$2:$AY$206,COUNTA($V$1:AV$1),FALSE)="",AV204,IF(AV204="","",(AV204/VLOOKUP(TRUE,$V$2:$AY$206,COUNTA($V$1:AV$1),FALSE))*100))</f>
        <v>34.041312336921692</v>
      </c>
      <c r="AO204" s="466">
        <f>IF(VLOOKUP(TRUE,$V$2:$AY$206,COUNTA($V$1:AW$1),FALSE)="",AW204,IF(AW204="","",(AW204/VLOOKUP(TRUE,$V$2:$AY$206,COUNTA($V$1:AW$1),FALSE))*100))</f>
        <v>33.333333333333336</v>
      </c>
      <c r="AP204" s="466">
        <f>IF(VLOOKUP(TRUE,$V$2:$AY$206,COUNTA($V$1:AX$1),FALSE)="",AX204,IF(AX204="","",(AX204/VLOOKUP(TRUE,$V$2:$AY$206,COUNTA($V$1:AX$1),FALSE))*100))</f>
        <v>50</v>
      </c>
      <c r="AQ204" s="466">
        <f>IF(VLOOKUP(TRUE,$V$2:$AY$206,COUNTA($V$1:AY$1),FALSE)="",AY204,IF(AY204="","",(AY204/VLOOKUP(TRUE,$V$2:$AY$206,COUNTA($V$1:AY$1),FALSE))*100))</f>
        <v>52.326921621958419</v>
      </c>
      <c r="AR204" s="475">
        <f>IF(BS204="","",BS204*VLOOKUP("UQ",IndexCalc[],3,FALSE))</f>
        <v>46.665498614311218</v>
      </c>
      <c r="AS204" s="471">
        <f>IF(BT204="","",BT204*VLOOKUP("Fneg",IndexCalc[],3,FALSE))</f>
        <v>25</v>
      </c>
      <c r="AT204" s="471">
        <f>IF(BU204="","",BU204*VLOOKUP("ABS",IndexCalc[],3,FALSE))</f>
        <v>20</v>
      </c>
      <c r="AU204" s="471">
        <f>IF(BV204="","",BV204*VLOOKUP("Cnrs",IndexCalc[],3,FALSE))</f>
        <v>25</v>
      </c>
      <c r="AV204" s="471">
        <f>IF(BO204="","",BO204*VLOOKUP("HEC",IndexCalc[],3,FALSE))</f>
        <v>34.041312336921692</v>
      </c>
      <c r="AW204" s="471">
        <f>IF(BP204="","",BP204*VLOOKUP("Aeres",IndexCalc[],3,FALSE))</f>
        <v>33.333333333333336</v>
      </c>
      <c r="AX204" s="471">
        <f>IF(BQ204="","",BQ204*VLOOKUP("Abdc",IndexCalc[],3,FALSE))</f>
        <v>50</v>
      </c>
      <c r="AY204" s="480">
        <f>IF(BR204="","",BR204*VLOOKUP("Vhb",IndexCalc[],3,FALSE))</f>
        <v>52.326921621958419</v>
      </c>
      <c r="AZ204" s="466"/>
      <c r="BA204" s="466"/>
      <c r="BB204" s="466"/>
      <c r="BC204" s="466"/>
      <c r="BD204" s="563">
        <v>0.44490900635719299</v>
      </c>
      <c r="BE204" s="564">
        <v>0.60437369346618652</v>
      </c>
      <c r="BF204" s="466"/>
      <c r="BG204" s="466" t="s">
        <v>135</v>
      </c>
      <c r="BH204" s="466" t="s">
        <v>133</v>
      </c>
      <c r="BI204" s="466"/>
      <c r="BJ204" s="466"/>
      <c r="BK204" s="483"/>
      <c r="BL204" s="466"/>
      <c r="BM204" s="466">
        <v>1</v>
      </c>
      <c r="BN204" s="466">
        <v>4</v>
      </c>
      <c r="BO204" s="537">
        <v>1.3616524934768677</v>
      </c>
      <c r="BP204" s="486">
        <v>1</v>
      </c>
      <c r="BQ204" s="487">
        <v>2</v>
      </c>
      <c r="BR204" s="488">
        <v>3.1396152973175049</v>
      </c>
      <c r="BS204" s="488">
        <v>1.8666199445724487</v>
      </c>
      <c r="BT204" s="486">
        <v>1</v>
      </c>
      <c r="BU204" s="488">
        <v>1</v>
      </c>
      <c r="BV204" s="489">
        <v>1</v>
      </c>
    </row>
    <row r="205" spans="1:74" x14ac:dyDescent="0.25">
      <c r="A205" s="554" t="s">
        <v>1348</v>
      </c>
      <c r="B205" s="529"/>
      <c r="C205" s="497" t="s">
        <v>1243</v>
      </c>
      <c r="D205" s="529" t="s">
        <v>363</v>
      </c>
      <c r="E205" s="466">
        <f t="shared" si="110"/>
        <v>203</v>
      </c>
      <c r="F205" s="467">
        <f t="shared" si="93"/>
        <v>10</v>
      </c>
      <c r="G205" s="480">
        <f t="shared" si="94"/>
        <v>15.33878679159249</v>
      </c>
      <c r="H205" s="469" t="b">
        <f t="shared" si="95"/>
        <v>0</v>
      </c>
      <c r="I205" s="470">
        <f t="shared" si="96"/>
        <v>10000</v>
      </c>
      <c r="J205" s="470">
        <f t="shared" si="97"/>
        <v>10000</v>
      </c>
      <c r="K205" s="470">
        <f t="shared" si="98"/>
        <v>10000</v>
      </c>
      <c r="L205" s="470">
        <f t="shared" si="99"/>
        <v>10000</v>
      </c>
      <c r="M205" s="470">
        <f t="shared" si="100"/>
        <v>10000</v>
      </c>
      <c r="N205" s="470">
        <f t="shared" si="101"/>
        <v>10000</v>
      </c>
      <c r="O205" s="469" t="b">
        <f t="shared" si="102"/>
        <v>0</v>
      </c>
      <c r="P205" s="467">
        <f t="shared" si="103"/>
        <v>2</v>
      </c>
      <c r="Q205" s="467">
        <f t="shared" si="104"/>
        <v>8</v>
      </c>
      <c r="R205" s="472">
        <f t="shared" si="105"/>
        <v>30.853359146794975</v>
      </c>
      <c r="S205" s="475">
        <f t="shared" si="106"/>
        <v>11.083262780712552</v>
      </c>
      <c r="T205" s="480">
        <f t="shared" si="107"/>
        <v>35.795883238315582</v>
      </c>
      <c r="U205" s="471">
        <f t="shared" si="108"/>
        <v>31.666706590652467</v>
      </c>
      <c r="V205" s="471" t="b">
        <f t="shared" si="111"/>
        <v>0</v>
      </c>
      <c r="W205" s="555">
        <f t="shared" si="109"/>
        <v>30.853359146794975</v>
      </c>
      <c r="X205" s="466" t="str">
        <f t="shared" si="112"/>
        <v/>
      </c>
      <c r="Y205" s="466" t="str">
        <f t="shared" si="113"/>
        <v/>
      </c>
      <c r="Z205" s="466" t="str">
        <f t="shared" si="114"/>
        <v/>
      </c>
      <c r="AA205" s="466" t="str">
        <f t="shared" si="115"/>
        <v/>
      </c>
      <c r="AB205" s="556">
        <f t="shared" si="116"/>
        <v>5.8188465388071275</v>
      </c>
      <c r="AC205" s="500">
        <f t="shared" si="117"/>
        <v>16.347679022617974</v>
      </c>
      <c r="AD205" s="466" t="str">
        <f t="shared" si="118"/>
        <v/>
      </c>
      <c r="AE205" s="466" t="str">
        <f t="shared" si="119"/>
        <v/>
      </c>
      <c r="AF205" s="466" t="str">
        <f t="shared" si="120"/>
        <v/>
      </c>
      <c r="AG205" s="466" t="str">
        <f t="shared" si="121"/>
        <v/>
      </c>
      <c r="AH205" s="466">
        <f t="shared" si="122"/>
        <v>20.5</v>
      </c>
      <c r="AI205" s="484">
        <f t="shared" si="123"/>
        <v>9.8000000000000007</v>
      </c>
      <c r="AJ205" s="466">
        <f>IF(VLOOKUP(TRUE,$V$2:$AY$206,COUNTA($V$1:AR$1),FALSE)="",AR205,IF(AR205="","",(AR205/VLOOKUP(TRUE,$V$2:$AY$206,COUNTA($V$1:AR$1),FALSE))*100))</f>
        <v>46.665498614311218</v>
      </c>
      <c r="AK205" s="466">
        <f>IF(VLOOKUP(TRUE,$V$2:$AY$206,COUNTA($V$1:AS$1),FALSE)="",AS205,IF(AS205="","",(AS205/VLOOKUP(TRUE,$V$2:$AY$206,COUNTA($V$1:AS$1),FALSE))*100))</f>
        <v>25</v>
      </c>
      <c r="AL205" s="466">
        <f>IF(VLOOKUP(TRUE,$V$2:$AY$206,COUNTA($V$1:AT$1),FALSE)="",AT205,IF(AT205="","",(AT205/VLOOKUP(TRUE,$V$2:$AY$206,COUNTA($V$1:AT$1),FALSE))*100))</f>
        <v>20</v>
      </c>
      <c r="AM205" s="466">
        <f>IF(VLOOKUP(TRUE,$V$2:$AY$206,COUNTA($V$1:AU$1),FALSE)="",AU205,IF(AU205="","",(AU205/VLOOKUP(TRUE,$V$2:$AY$206,COUNTA($V$1:AU$1),FALSE))*100))</f>
        <v>25</v>
      </c>
      <c r="AN205" s="466">
        <f>IF(VLOOKUP(TRUE,$V$2:$AY$206,COUNTA($V$1:AV$1),FALSE)="",AV205,IF(AV205="","",(AV205/VLOOKUP(TRUE,$V$2:$AY$206,COUNTA($V$1:AV$1),FALSE))*100))</f>
        <v>34.041312336921692</v>
      </c>
      <c r="AO205" s="466">
        <f>IF(VLOOKUP(TRUE,$V$2:$AY$206,COUNTA($V$1:AW$1),FALSE)="",AW205,IF(AW205="","",(AW205/VLOOKUP(TRUE,$V$2:$AY$206,COUNTA($V$1:AW$1),FALSE))*100))</f>
        <v>33.333333333333336</v>
      </c>
      <c r="AP205" s="466">
        <f>IF(VLOOKUP(TRUE,$V$2:$AY$206,COUNTA($V$1:AX$1),FALSE)="",AX205,IF(AX205="","",(AX205/VLOOKUP(TRUE,$V$2:$AY$206,COUNTA($V$1:AX$1),FALSE))*100))</f>
        <v>50</v>
      </c>
      <c r="AQ205" s="466">
        <f>IF(VLOOKUP(TRUE,$V$2:$AY$206,COUNTA($V$1:AY$1),FALSE)="",AY205,IF(AY205="","",(AY205/VLOOKUP(TRUE,$V$2:$AY$206,COUNTA($V$1:AY$1),FALSE))*100))</f>
        <v>52.326921621958419</v>
      </c>
      <c r="AR205" s="475">
        <f>IF(BS205="","",BS205*VLOOKUP("UQ",IndexCalc[],3,FALSE))</f>
        <v>46.665498614311218</v>
      </c>
      <c r="AS205" s="471">
        <f>IF(BT205="","",BT205*VLOOKUP("Fneg",IndexCalc[],3,FALSE))</f>
        <v>25</v>
      </c>
      <c r="AT205" s="471">
        <f>IF(BU205="","",BU205*VLOOKUP("ABS",IndexCalc[],3,FALSE))</f>
        <v>20</v>
      </c>
      <c r="AU205" s="471">
        <f>IF(BV205="","",BV205*VLOOKUP("Cnrs",IndexCalc[],3,FALSE))</f>
        <v>25</v>
      </c>
      <c r="AV205" s="471">
        <f>IF(BO205="","",BO205*VLOOKUP("HEC",IndexCalc[],3,FALSE))</f>
        <v>34.041312336921692</v>
      </c>
      <c r="AW205" s="471">
        <f>IF(BP205="","",BP205*VLOOKUP("Aeres",IndexCalc[],3,FALSE))</f>
        <v>33.333333333333336</v>
      </c>
      <c r="AX205" s="471">
        <f>IF(BQ205="","",BQ205*VLOOKUP("Abdc",IndexCalc[],3,FALSE))</f>
        <v>50</v>
      </c>
      <c r="AY205" s="480">
        <f>IF(BR205="","",BR205*VLOOKUP("Vhb",IndexCalc[],3,FALSE))</f>
        <v>52.326921621958419</v>
      </c>
      <c r="AZ205" s="466"/>
      <c r="BA205" s="466"/>
      <c r="BB205" s="466"/>
      <c r="BC205" s="466"/>
      <c r="BD205" s="563">
        <v>0.44490900635719299</v>
      </c>
      <c r="BE205" s="564">
        <v>0.60437369346618652</v>
      </c>
      <c r="BF205" s="466"/>
      <c r="BG205" s="466" t="s">
        <v>135</v>
      </c>
      <c r="BH205" s="466" t="s">
        <v>133</v>
      </c>
      <c r="BI205" s="466"/>
      <c r="BJ205" s="466"/>
      <c r="BK205" s="483"/>
      <c r="BL205" s="466"/>
      <c r="BM205" s="466">
        <v>1</v>
      </c>
      <c r="BN205" s="466">
        <v>4</v>
      </c>
      <c r="BO205" s="537">
        <v>1.3616524934768677</v>
      </c>
      <c r="BP205" s="486">
        <v>1</v>
      </c>
      <c r="BQ205" s="487">
        <v>2</v>
      </c>
      <c r="BR205" s="488">
        <v>3.1396152973175049</v>
      </c>
      <c r="BS205" s="488">
        <v>1.8666199445724487</v>
      </c>
      <c r="BT205" s="486">
        <v>1</v>
      </c>
      <c r="BU205" s="488">
        <v>1</v>
      </c>
      <c r="BV205" s="489">
        <v>1</v>
      </c>
    </row>
    <row r="206" spans="1:74" x14ac:dyDescent="0.25">
      <c r="A206" s="591" t="s">
        <v>1286</v>
      </c>
      <c r="B206" s="568" t="s">
        <v>1439</v>
      </c>
      <c r="C206" s="595" t="s">
        <v>510</v>
      </c>
      <c r="D206" s="568" t="s">
        <v>363</v>
      </c>
      <c r="E206" s="506">
        <f t="shared" si="110"/>
        <v>205</v>
      </c>
      <c r="F206" s="506">
        <f t="shared" si="93"/>
        <v>10</v>
      </c>
      <c r="G206" s="517">
        <f t="shared" si="94"/>
        <v>13.878368413300128</v>
      </c>
      <c r="H206" s="508" t="b">
        <f t="shared" si="95"/>
        <v>0</v>
      </c>
      <c r="I206" s="569">
        <f t="shared" si="96"/>
        <v>10000</v>
      </c>
      <c r="J206" s="569">
        <f t="shared" si="97"/>
        <v>10000</v>
      </c>
      <c r="K206" s="569">
        <f t="shared" si="98"/>
        <v>10000</v>
      </c>
      <c r="L206" s="569">
        <f t="shared" si="99"/>
        <v>10000</v>
      </c>
      <c r="M206" s="569">
        <f t="shared" si="100"/>
        <v>10000</v>
      </c>
      <c r="N206" s="569">
        <f t="shared" si="101"/>
        <v>10000</v>
      </c>
      <c r="O206" s="508" t="b">
        <f t="shared" si="102"/>
        <v>0</v>
      </c>
      <c r="P206" s="506">
        <f t="shared" si="103"/>
        <v>2</v>
      </c>
      <c r="Q206" s="506">
        <f t="shared" si="104"/>
        <v>8</v>
      </c>
      <c r="R206" s="510">
        <f t="shared" si="105"/>
        <v>28.715352940642372</v>
      </c>
      <c r="S206" s="513">
        <f t="shared" si="106"/>
        <v>7.5599009200112839</v>
      </c>
      <c r="T206" s="517">
        <f t="shared" si="107"/>
        <v>34.004215945800148</v>
      </c>
      <c r="U206" s="509">
        <f t="shared" si="108"/>
        <v>27.733372756640119</v>
      </c>
      <c r="V206" s="509" t="b">
        <f t="shared" si="111"/>
        <v>0</v>
      </c>
      <c r="W206" s="596">
        <f t="shared" si="109"/>
        <v>28.715352940642372</v>
      </c>
      <c r="X206" s="509" t="str">
        <f t="shared" si="112"/>
        <v/>
      </c>
      <c r="Y206" s="509" t="str">
        <f t="shared" si="113"/>
        <v/>
      </c>
      <c r="Z206" s="509" t="str">
        <f t="shared" si="114"/>
        <v/>
      </c>
      <c r="AA206" s="509" t="str">
        <f t="shared" si="115"/>
        <v/>
      </c>
      <c r="AB206" s="570">
        <f t="shared" si="116"/>
        <v>3.191211090766414</v>
      </c>
      <c r="AC206" s="515">
        <f t="shared" si="117"/>
        <v>11.928590749256154</v>
      </c>
      <c r="AD206" s="509" t="str">
        <f t="shared" si="118"/>
        <v/>
      </c>
      <c r="AE206" s="509" t="str">
        <f t="shared" si="119"/>
        <v/>
      </c>
      <c r="AF206" s="509" t="str">
        <f t="shared" si="120"/>
        <v/>
      </c>
      <c r="AG206" s="509" t="str">
        <f t="shared" si="121"/>
        <v/>
      </c>
      <c r="AH206" s="509">
        <f t="shared" si="122"/>
        <v>2.9000000000000004</v>
      </c>
      <c r="AI206" s="517">
        <f t="shared" si="123"/>
        <v>2.4</v>
      </c>
      <c r="AJ206" s="509">
        <f>IF(VLOOKUP(TRUE,$V$2:$AY$206,COUNTA($V$1:AR$1),FALSE)="",AR206,IF(AR206="","",(AR206/VLOOKUP(TRUE,$V$2:$AY$206,COUNTA($V$1:AR$1),FALSE))*100))</f>
        <v>25</v>
      </c>
      <c r="AK206" s="509">
        <f>IF(VLOOKUP(TRUE,$V$2:$AY$206,COUNTA($V$1:AS$1),FALSE)="",AS206,IF(AS206="","",(AS206/VLOOKUP(TRUE,$V$2:$AY$206,COUNTA($V$1:AS$1),FALSE))*100))</f>
        <v>25</v>
      </c>
      <c r="AL206" s="509">
        <f>IF(VLOOKUP(TRUE,$V$2:$AY$206,COUNTA($V$1:AT$1),FALSE)="",AT206,IF(AT206="","",(AT206/VLOOKUP(TRUE,$V$2:$AY$206,COUNTA($V$1:AT$1),FALSE))*100))</f>
        <v>40</v>
      </c>
      <c r="AM206" s="509">
        <f>IF(VLOOKUP(TRUE,$V$2:$AY$206,COUNTA($V$1:AU$1),FALSE)="",AU206,IF(AU206="","",(AU206/VLOOKUP(TRUE,$V$2:$AY$206,COUNTA($V$1:AU$1),FALSE))*100))</f>
        <v>25</v>
      </c>
      <c r="AN206" s="509">
        <f>IF(VLOOKUP(TRUE,$V$2:$AY$206,COUNTA($V$1:AV$1),FALSE)="",AV206,IF(AV206="","",(AV206/VLOOKUP(TRUE,$V$2:$AY$206,COUNTA($V$1:AV$1),FALSE))*100))</f>
        <v>40.367060899734497</v>
      </c>
      <c r="AO206" s="509">
        <f>IF(VLOOKUP(TRUE,$V$2:$AY$206,COUNTA($V$1:AW$1),FALSE)="",AW206,IF(AW206="","",(AW206/VLOOKUP(TRUE,$V$2:$AY$206,COUNTA($V$1:AW$1),FALSE))*100))</f>
        <v>33.333333333333336</v>
      </c>
      <c r="AP206" s="570">
        <f>IF(VLOOKUP(TRUE,$V$2:$AY$206,COUNTA($V$1:AX$1),FALSE)="",AX206,IF(AX206="","",(AX206/VLOOKUP(TRUE,$V$2:$AY$206,COUNTA($V$1:AX$1),FALSE))*100))</f>
        <v>50</v>
      </c>
      <c r="AQ206" s="509">
        <f>IF(VLOOKUP(TRUE,$V$2:$AY$206,COUNTA($V$1:AY$1),FALSE)="",AY206,IF(AY206="","",(AY206/VLOOKUP(TRUE,$V$2:$AY$206,COUNTA($V$1:AY$1),FALSE))*100))</f>
        <v>33.333333333333336</v>
      </c>
      <c r="AR206" s="513">
        <f>IF(BS206="","",BS206*VLOOKUP("UQ",IndexCalc[],3,FALSE))</f>
        <v>25</v>
      </c>
      <c r="AS206" s="509">
        <f>IF(BT206="","",BT206*VLOOKUP("Fneg",IndexCalc[],3,FALSE))</f>
        <v>25</v>
      </c>
      <c r="AT206" s="509">
        <f>IF(BU206="","",BU206*VLOOKUP("ABS",IndexCalc[],3,FALSE))</f>
        <v>40</v>
      </c>
      <c r="AU206" s="509">
        <f>IF(BV206="","",BV206*VLOOKUP("Cnrs",IndexCalc[],3,FALSE))</f>
        <v>25</v>
      </c>
      <c r="AV206" s="509">
        <f>IF(BO206="","",BO206*VLOOKUP("HEC",IndexCalc[],3,FALSE))</f>
        <v>40.367060899734497</v>
      </c>
      <c r="AW206" s="509">
        <f>IF(BP206="","",BP206*VLOOKUP("Aeres",IndexCalc[],3,FALSE))</f>
        <v>33.333333333333336</v>
      </c>
      <c r="AX206" s="509">
        <f>IF(BQ206="","",BQ206*VLOOKUP("Abdc",IndexCalc[],3,FALSE))</f>
        <v>50</v>
      </c>
      <c r="AY206" s="517">
        <f>IF(BR206="","",BR206*VLOOKUP("Vhb",IndexCalc[],3,FALSE))</f>
        <v>33.333333333333336</v>
      </c>
      <c r="AZ206" s="518"/>
      <c r="BA206" s="511"/>
      <c r="BB206" s="505"/>
      <c r="BC206" s="518"/>
      <c r="BD206" s="518">
        <v>0.24399999999999999</v>
      </c>
      <c r="BE206" s="571">
        <v>0.441</v>
      </c>
      <c r="BF206" s="505"/>
      <c r="BG206" s="505" t="s">
        <v>135</v>
      </c>
      <c r="BH206" s="572" t="s">
        <v>133</v>
      </c>
      <c r="BI206" s="505" t="s">
        <v>135</v>
      </c>
      <c r="BJ206" s="505" t="s">
        <v>298</v>
      </c>
      <c r="BK206" s="520">
        <v>4</v>
      </c>
      <c r="BL206" s="505">
        <v>4</v>
      </c>
      <c r="BM206" s="505">
        <v>2</v>
      </c>
      <c r="BN206" s="505">
        <v>4</v>
      </c>
      <c r="BO206" s="543">
        <v>1.6146824359893799</v>
      </c>
      <c r="BP206" s="523">
        <v>1</v>
      </c>
      <c r="BQ206" s="524">
        <v>2</v>
      </c>
      <c r="BR206" s="523">
        <v>2</v>
      </c>
      <c r="BS206" s="523">
        <v>1</v>
      </c>
      <c r="BT206" s="523">
        <v>1</v>
      </c>
      <c r="BU206" s="523">
        <v>2</v>
      </c>
      <c r="BV206" s="526">
        <v>1</v>
      </c>
    </row>
  </sheetData>
  <sheetProtection sheet="1" formatCells="0" formatColumns="0" formatRows="0" insertRows="0" deleteRows="0" sort="0" autoFilter="0"/>
  <sortState xmlns:xlrd2="http://schemas.microsoft.com/office/spreadsheetml/2017/richdata2" ref="A2:BY209">
    <sortCondition descending="1" ref="R1"/>
  </sortState>
  <conditionalFormatting sqref="V3:V98 O2:O98 H2:H98">
    <cfRule type="cellIs" dxfId="326" priority="52" operator="equal">
      <formula>TRUE</formula>
    </cfRule>
  </conditionalFormatting>
  <conditionalFormatting sqref="V3:V98 O2:O98 H2:H98">
    <cfRule type="cellIs" dxfId="325" priority="51" operator="equal">
      <formula>FALSE</formula>
    </cfRule>
  </conditionalFormatting>
  <conditionalFormatting sqref="A207:A1048576 A1:A98">
    <cfRule type="duplicateValues" dxfId="324" priority="35"/>
  </conditionalFormatting>
  <conditionalFormatting sqref="B207:B1048576">
    <cfRule type="duplicateValues" dxfId="323" priority="34"/>
  </conditionalFormatting>
  <conditionalFormatting sqref="B106:B206">
    <cfRule type="duplicateValues" dxfId="322" priority="32"/>
  </conditionalFormatting>
  <conditionalFormatting sqref="V99:V100">
    <cfRule type="cellIs" dxfId="321" priority="31" operator="equal">
      <formula>TRUE</formula>
    </cfRule>
  </conditionalFormatting>
  <conditionalFormatting sqref="V99:V100">
    <cfRule type="cellIs" dxfId="320" priority="30" operator="equal">
      <formula>FALSE</formula>
    </cfRule>
  </conditionalFormatting>
  <conditionalFormatting sqref="O99:O100">
    <cfRule type="cellIs" dxfId="319" priority="29" operator="equal">
      <formula>TRUE</formula>
    </cfRule>
  </conditionalFormatting>
  <conditionalFormatting sqref="O99:O100">
    <cfRule type="cellIs" dxfId="318" priority="28" operator="equal">
      <formula>FALSE</formula>
    </cfRule>
  </conditionalFormatting>
  <conditionalFormatting sqref="H99:H100">
    <cfRule type="cellIs" dxfId="317" priority="27" operator="equal">
      <formula>TRUE</formula>
    </cfRule>
  </conditionalFormatting>
  <conditionalFormatting sqref="H99:H100">
    <cfRule type="cellIs" dxfId="316" priority="26" operator="equal">
      <formula>FALSE</formula>
    </cfRule>
  </conditionalFormatting>
  <conditionalFormatting sqref="B99:B100">
    <cfRule type="duplicateValues" dxfId="315" priority="25"/>
  </conditionalFormatting>
  <conditionalFormatting sqref="V101:V206">
    <cfRule type="cellIs" dxfId="314" priority="24" operator="equal">
      <formula>TRUE</formula>
    </cfRule>
  </conditionalFormatting>
  <conditionalFormatting sqref="V101:V206">
    <cfRule type="cellIs" dxfId="313" priority="23" operator="equal">
      <formula>FALSE</formula>
    </cfRule>
  </conditionalFormatting>
  <conditionalFormatting sqref="O101:O206">
    <cfRule type="cellIs" dxfId="312" priority="22" operator="equal">
      <formula>TRUE</formula>
    </cfRule>
  </conditionalFormatting>
  <conditionalFormatting sqref="O101:O206">
    <cfRule type="cellIs" dxfId="311" priority="21" operator="equal">
      <formula>FALSE</formula>
    </cfRule>
  </conditionalFormatting>
  <conditionalFormatting sqref="H101:H206">
    <cfRule type="cellIs" dxfId="310" priority="20" operator="equal">
      <formula>TRUE</formula>
    </cfRule>
  </conditionalFormatting>
  <conditionalFormatting sqref="H101:H206">
    <cfRule type="cellIs" dxfId="309" priority="19" operator="equal">
      <formula>FALSE</formula>
    </cfRule>
  </conditionalFormatting>
  <conditionalFormatting sqref="B101:B105">
    <cfRule type="duplicateValues" dxfId="308" priority="18"/>
  </conditionalFormatting>
  <conditionalFormatting sqref="I2:N206">
    <cfRule type="cellIs" dxfId="307" priority="4" operator="equal">
      <formula>10000</formula>
    </cfRule>
  </conditionalFormatting>
  <conditionalFormatting sqref="V2">
    <cfRule type="cellIs" dxfId="306" priority="3" operator="equal">
      <formula>TRUE</formula>
    </cfRule>
  </conditionalFormatting>
  <conditionalFormatting sqref="V2">
    <cfRule type="cellIs" dxfId="305" priority="2" operator="equal">
      <formula>FALSE</formula>
    </cfRule>
  </conditionalFormatting>
  <conditionalFormatting sqref="B8">
    <cfRule type="duplicateValues" dxfId="304" priority="1"/>
  </conditionalFormatting>
  <conditionalFormatting sqref="B1:B7 B9:B98">
    <cfRule type="duplicateValues" dxfId="303" priority="885"/>
  </conditionalFormatting>
  <conditionalFormatting sqref="I2:I206">
    <cfRule type="top10" dxfId="302" priority="888" bottom="1" rank="1"/>
  </conditionalFormatting>
  <conditionalFormatting sqref="J2:J206">
    <cfRule type="top10" dxfId="301" priority="890" bottom="1" rank="1"/>
  </conditionalFormatting>
  <conditionalFormatting sqref="K2:K206">
    <cfRule type="top10" dxfId="300" priority="892" bottom="1" rank="1"/>
  </conditionalFormatting>
  <conditionalFormatting sqref="L2:L206">
    <cfRule type="top10" dxfId="299" priority="894" bottom="1" rank="1"/>
  </conditionalFormatting>
  <conditionalFormatting sqref="M2:M206">
    <cfRule type="top10" dxfId="298" priority="896" bottom="1" rank="1"/>
  </conditionalFormatting>
  <conditionalFormatting sqref="N2:N206">
    <cfRule type="top10" dxfId="297" priority="898" bottom="1" rank="1"/>
  </conditionalFormatting>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CD72"/>
  <sheetViews>
    <sheetView zoomScaleNormal="100" workbookViewId="0">
      <pane xSplit="1" topLeftCell="B1" activePane="topRight" state="frozen"/>
      <selection activeCell="I19" sqref="I19"/>
      <selection pane="topRight" activeCell="I19" sqref="I19"/>
    </sheetView>
  </sheetViews>
  <sheetFormatPr defaultColWidth="9.140625" defaultRowHeight="15" x14ac:dyDescent="0.25"/>
  <cols>
    <col min="1" max="1" width="42.28515625" style="417" customWidth="1"/>
    <col min="2" max="2" width="10.5703125" style="418" customWidth="1"/>
    <col min="3" max="3" width="10.5703125" style="419" customWidth="1"/>
    <col min="4" max="4" width="12.7109375" style="418" customWidth="1"/>
    <col min="5" max="5" width="12.28515625" style="419" customWidth="1"/>
    <col min="6" max="7" width="10.42578125" style="418" customWidth="1"/>
    <col min="8" max="8" width="12.85546875" style="418" hidden="1" customWidth="1"/>
    <col min="9" max="10" width="11.28515625" style="418" hidden="1" customWidth="1"/>
    <col min="11" max="11" width="11" style="418" hidden="1" customWidth="1"/>
    <col min="12" max="14" width="10.85546875" style="418" hidden="1" customWidth="1"/>
    <col min="15" max="15" width="12.7109375" style="418" hidden="1" customWidth="1"/>
    <col min="16" max="17" width="10.42578125" style="418" hidden="1" customWidth="1"/>
    <col min="18" max="18" width="10.42578125" style="418" customWidth="1"/>
    <col min="19" max="20" width="10.42578125" style="418" hidden="1" customWidth="1"/>
    <col min="21" max="21" width="12.140625" style="418" hidden="1" customWidth="1"/>
    <col min="22" max="22" width="12.85546875" style="418" hidden="1" customWidth="1"/>
    <col min="23" max="23" width="10.42578125" style="418" hidden="1" customWidth="1"/>
    <col min="24" max="27" width="9.140625" style="419" hidden="1" customWidth="1"/>
    <col min="28" max="29" width="9.140625" style="419" customWidth="1"/>
    <col min="30" max="35" width="9.140625" style="419" hidden="1" customWidth="1"/>
    <col min="36" max="37" width="11.28515625" style="419" hidden="1" customWidth="1"/>
    <col min="38" max="38" width="11" style="419" hidden="1" customWidth="1"/>
    <col min="39" max="39" width="11.5703125" style="419" hidden="1" customWidth="1"/>
    <col min="40" max="40" width="11.42578125" style="419" hidden="1" customWidth="1"/>
    <col min="41" max="41" width="11.28515625" style="419" hidden="1" customWidth="1"/>
    <col min="42" max="42" width="11" style="419" hidden="1" customWidth="1"/>
    <col min="43" max="43" width="11.28515625" style="419" hidden="1" customWidth="1"/>
    <col min="44" max="44" width="9.140625" style="419" customWidth="1"/>
    <col min="45" max="45" width="9.5703125" style="419" customWidth="1"/>
    <col min="46" max="48" width="9.140625" style="419" customWidth="1"/>
    <col min="49" max="49" width="10.42578125" style="419" customWidth="1"/>
    <col min="50" max="50" width="9.5703125" style="419" customWidth="1"/>
    <col min="51" max="51" width="9.140625" style="419" customWidth="1"/>
    <col min="52" max="55" width="9.140625" style="419" hidden="1" customWidth="1"/>
    <col min="56" max="58" width="9.140625" style="419" customWidth="1"/>
    <col min="59" max="59" width="10.5703125" style="419" customWidth="1"/>
    <col min="60" max="60" width="9.5703125" style="419" customWidth="1"/>
    <col min="61" max="63" width="9.140625" style="419" customWidth="1"/>
    <col min="64" max="64" width="9.5703125" style="419" customWidth="1"/>
    <col min="65" max="66" width="9.140625" style="419" customWidth="1"/>
    <col min="67" max="67" width="9.140625" style="420" customWidth="1"/>
    <col min="68" max="68" width="11.28515625" style="420" customWidth="1"/>
    <col min="69" max="69" width="9.85546875" style="420" customWidth="1"/>
    <col min="70" max="70" width="9.140625" style="420" customWidth="1"/>
    <col min="71" max="71" width="9" style="420" customWidth="1"/>
    <col min="72" max="72" width="9.7109375" style="420" customWidth="1"/>
    <col min="73" max="73" width="9.28515625" style="420" customWidth="1"/>
    <col min="74" max="74" width="9.85546875" style="420" customWidth="1"/>
    <col min="75" max="77" width="9.140625" style="337" customWidth="1"/>
    <col min="78" max="16384" width="9.140625" style="337"/>
  </cols>
  <sheetData>
    <row r="1" spans="1:82" s="312" customFormat="1" ht="109.5" customHeight="1" x14ac:dyDescent="0.25">
      <c r="A1" s="280" t="s">
        <v>2</v>
      </c>
      <c r="B1" s="281" t="s">
        <v>0</v>
      </c>
      <c r="C1" s="282" t="s">
        <v>1</v>
      </c>
      <c r="D1" s="281" t="s">
        <v>3</v>
      </c>
      <c r="E1" s="281" t="s">
        <v>888</v>
      </c>
      <c r="F1" s="281" t="s">
        <v>1007</v>
      </c>
      <c r="G1" s="282" t="s">
        <v>4</v>
      </c>
      <c r="H1" s="283" t="s">
        <v>912</v>
      </c>
      <c r="I1" s="284" t="s">
        <v>913</v>
      </c>
      <c r="J1" s="284" t="s">
        <v>914</v>
      </c>
      <c r="K1" s="284" t="s">
        <v>915</v>
      </c>
      <c r="L1" s="284" t="s">
        <v>916</v>
      </c>
      <c r="M1" s="284" t="s">
        <v>917</v>
      </c>
      <c r="N1" s="285" t="s">
        <v>918</v>
      </c>
      <c r="O1" s="286" t="s">
        <v>358</v>
      </c>
      <c r="P1" s="287" t="s">
        <v>1008</v>
      </c>
      <c r="Q1" s="286" t="s">
        <v>911</v>
      </c>
      <c r="R1" s="288" t="s">
        <v>909</v>
      </c>
      <c r="S1" s="289" t="s">
        <v>1053</v>
      </c>
      <c r="T1" s="290" t="s">
        <v>1054</v>
      </c>
      <c r="U1" s="286" t="s">
        <v>886</v>
      </c>
      <c r="V1" s="286" t="s">
        <v>358</v>
      </c>
      <c r="W1" s="291" t="s">
        <v>910</v>
      </c>
      <c r="X1" s="291" t="s">
        <v>5</v>
      </c>
      <c r="Y1" s="292" t="s">
        <v>6</v>
      </c>
      <c r="Z1" s="292" t="s">
        <v>7</v>
      </c>
      <c r="AA1" s="292" t="s">
        <v>8</v>
      </c>
      <c r="AB1" s="292" t="s">
        <v>9</v>
      </c>
      <c r="AC1" s="293" t="s">
        <v>10</v>
      </c>
      <c r="AD1" s="291" t="s">
        <v>352</v>
      </c>
      <c r="AE1" s="292" t="s">
        <v>353</v>
      </c>
      <c r="AF1" s="292" t="s">
        <v>354</v>
      </c>
      <c r="AG1" s="292" t="s">
        <v>355</v>
      </c>
      <c r="AH1" s="292" t="s">
        <v>356</v>
      </c>
      <c r="AI1" s="293" t="s">
        <v>357</v>
      </c>
      <c r="AJ1" s="294" t="s">
        <v>1043</v>
      </c>
      <c r="AK1" s="295" t="s">
        <v>1044</v>
      </c>
      <c r="AL1" s="295" t="s">
        <v>1045</v>
      </c>
      <c r="AM1" s="295" t="s">
        <v>1046</v>
      </c>
      <c r="AN1" s="295" t="s">
        <v>1047</v>
      </c>
      <c r="AO1" s="295" t="s">
        <v>1048</v>
      </c>
      <c r="AP1" s="295" t="s">
        <v>1049</v>
      </c>
      <c r="AQ1" s="296" t="s">
        <v>1050</v>
      </c>
      <c r="AR1" s="297" t="s">
        <v>11</v>
      </c>
      <c r="AS1" s="298" t="s">
        <v>12</v>
      </c>
      <c r="AT1" s="298" t="s">
        <v>13</v>
      </c>
      <c r="AU1" s="298" t="s">
        <v>14</v>
      </c>
      <c r="AV1" s="298" t="s">
        <v>15</v>
      </c>
      <c r="AW1" s="298" t="s">
        <v>16</v>
      </c>
      <c r="AX1" s="298" t="s">
        <v>17</v>
      </c>
      <c r="AY1" s="299" t="s">
        <v>18</v>
      </c>
      <c r="AZ1" s="300" t="s">
        <v>24</v>
      </c>
      <c r="BA1" s="301" t="s">
        <v>25</v>
      </c>
      <c r="BB1" s="301" t="s">
        <v>26</v>
      </c>
      <c r="BC1" s="301" t="s">
        <v>27</v>
      </c>
      <c r="BD1" s="301" t="s">
        <v>28</v>
      </c>
      <c r="BE1" s="302" t="s">
        <v>29</v>
      </c>
      <c r="BF1" s="303" t="s">
        <v>19</v>
      </c>
      <c r="BG1" s="304" t="s">
        <v>20</v>
      </c>
      <c r="BH1" s="304" t="s">
        <v>21</v>
      </c>
      <c r="BI1" s="304" t="s">
        <v>22</v>
      </c>
      <c r="BJ1" s="305" t="s">
        <v>23</v>
      </c>
      <c r="BK1" s="306" t="s">
        <v>264</v>
      </c>
      <c r="BL1" s="307" t="s">
        <v>265</v>
      </c>
      <c r="BM1" s="307" t="s">
        <v>359</v>
      </c>
      <c r="BN1" s="307" t="s">
        <v>266</v>
      </c>
      <c r="BO1" s="308" t="s">
        <v>31</v>
      </c>
      <c r="BP1" s="309" t="s">
        <v>32</v>
      </c>
      <c r="BQ1" s="309" t="s">
        <v>33</v>
      </c>
      <c r="BR1" s="309" t="s">
        <v>34</v>
      </c>
      <c r="BS1" s="309" t="s">
        <v>267</v>
      </c>
      <c r="BT1" s="309" t="s">
        <v>268</v>
      </c>
      <c r="BU1" s="310" t="s">
        <v>30</v>
      </c>
      <c r="BV1" s="311" t="s">
        <v>361</v>
      </c>
    </row>
    <row r="2" spans="1:82" x14ac:dyDescent="0.25">
      <c r="A2" s="313" t="s">
        <v>512</v>
      </c>
      <c r="B2" s="314" t="s">
        <v>783</v>
      </c>
      <c r="C2" s="315" t="s">
        <v>145</v>
      </c>
      <c r="D2" s="314" t="s">
        <v>819</v>
      </c>
      <c r="E2" s="316">
        <f t="shared" ref="E2:E33" si="0">IF(R2=0,"",RANK($R2,$R$2:$R$72,0))</f>
        <v>1</v>
      </c>
      <c r="F2" s="316">
        <f t="shared" ref="F2:F33" si="1">COUNT($AH2:$AI2,$AR2:$AY2)</f>
        <v>10</v>
      </c>
      <c r="G2" s="317">
        <f t="shared" ref="G2:G33" si="2">IF($F2&lt;=1,"",STDEV($AB2:$AC2,$AJ2:$AQ2))</f>
        <v>0</v>
      </c>
      <c r="H2" s="318" t="b">
        <f t="shared" ref="H2:H33" si="3">IF($Q2=0,FALSE,IF(OR($V2=TRUE,AVERAGE($AJ2:$AQ2)=100),TRUE,FALSE))</f>
        <v>1</v>
      </c>
      <c r="I2" s="319">
        <f t="shared" ref="I2:I33" si="4">IF($H2=TRUE,IF(ISBLANK(AZ2),10000,AZ2),10000)</f>
        <v>5.2999999999999999E-2</v>
      </c>
      <c r="J2" s="319">
        <f t="shared" ref="J2:J33" si="5">IF($H2=TRUE,IF(ISBLANK(BA2),10000,BA2),10000)</f>
        <v>9.9</v>
      </c>
      <c r="K2" s="319">
        <f t="shared" ref="K2:K33" si="6">IF($H2=TRUE,IF(ISBLANK(BB2),10000,BB2),10000)</f>
        <v>108</v>
      </c>
      <c r="L2" s="319">
        <f t="shared" ref="L2:L33" si="7">IF($H2=TRUE,IF(ISBLANK(BC2),10000,BC2),10000)</f>
        <v>7.6109999999999998</v>
      </c>
      <c r="M2" s="319">
        <f t="shared" ref="M2:M33" si="8">IF($H2=TRUE,IF(ISBLANK(BD2),10000,BD2),10000)</f>
        <v>14.545999999999999</v>
      </c>
      <c r="N2" s="319">
        <f t="shared" ref="N2:N33" si="9">IF($H2=TRUE,IF(ISBLANK(BE2),10000,BE2),10000)</f>
        <v>4.7859999999999996</v>
      </c>
      <c r="O2" s="320" t="b">
        <f t="shared" ref="O2:O33" si="10">$V2</f>
        <v>1</v>
      </c>
      <c r="P2" s="316">
        <f t="shared" ref="P2:P33" si="11">COUNT($AH2:$AI2)</f>
        <v>2</v>
      </c>
      <c r="Q2" s="316">
        <f t="shared" ref="Q2:Q33" si="12">COUNT($AR2:$AY2)</f>
        <v>8</v>
      </c>
      <c r="R2" s="321">
        <f t="shared" ref="R2:R33" si="13">IF($F2=0,0,AVERAGE($AB2:$AC2,$AR2:$AY2))</f>
        <v>100</v>
      </c>
      <c r="S2" s="322">
        <f t="shared" ref="S2:S33" si="14">IF($P2=0,0,(AVERAGE($AB2:$AC2)))</f>
        <v>100</v>
      </c>
      <c r="T2" s="317">
        <f t="shared" ref="T2:T33" si="15">IF($Q2=0,0,(AVERAGE($AR2:$AY2)))</f>
        <v>100</v>
      </c>
      <c r="U2" s="320">
        <f t="shared" ref="U2:U33" si="16">IF(F2=0,"",(AVERAGE($AH2:$AI2,$AR2:$AY2)))</f>
        <v>100</v>
      </c>
      <c r="V2" s="320" t="b">
        <f t="shared" ref="V2:V33" si="17">IF($Q2=0,FALSE,IF(OR(MAX($U$2:$U$72)=$U2,LARGE($U$2:$U$72,2)=$U2),TRUE,FALSE))</f>
        <v>1</v>
      </c>
      <c r="W2" s="323">
        <f t="shared" ref="W2:W33" si="18">IF($F2=0,0,AVERAGE($AB2:$AC2,$AJ2:$AQ2))</f>
        <v>100</v>
      </c>
      <c r="X2" s="322">
        <f t="shared" ref="X2:X33" si="19">IF(AZ2="","",IF(((AZ2/MIN(I$2:I$72))*100)&gt;=100,100,(AZ2/MIN(I$2:I$72))*100))</f>
        <v>100</v>
      </c>
      <c r="Y2" s="322">
        <f t="shared" ref="Y2:Y33" si="20">IF(BA2="","",IF(((BA2/MIN(J$2:J$72))*100)&gt;=100,100,(BA2/MIN(J$2:J$72))*100))</f>
        <v>100</v>
      </c>
      <c r="Z2" s="322">
        <f t="shared" ref="Z2:Z33" si="21">IF(BB2="","",IF(((BB2/MIN(K$2:K$72))*100)&gt;=100,100,(BB2/MIN(K$2:K$72))*100))</f>
        <v>100</v>
      </c>
      <c r="AA2" s="322">
        <f t="shared" ref="AA2:AA33" si="22">IF(BC2="","",IF(((BC2/MIN(L$2:L$72))*100)&gt;=100,100,(BC2/MIN(L$2:L$72))*100))</f>
        <v>100</v>
      </c>
      <c r="AB2" s="324">
        <f t="shared" ref="AB2:AB33" si="23">IF(BD2="","",IF(((BD2/MIN(M$2:M$72))*100)&gt;=100,100,(BD2/MIN(M$2:M$72))*100))</f>
        <v>100</v>
      </c>
      <c r="AC2" s="325">
        <f t="shared" ref="AC2:AC33" si="24">IF(BE2="","",IF(((BE2/MIN(N$2:N$72))*100)&gt;=100,100,(BE2/MIN(N$2:N$72))*100))</f>
        <v>100</v>
      </c>
      <c r="AD2" s="320">
        <f t="shared" ref="AD2:AD33" si="25">IF(ISBLANK(AZ2),"",PERCENTRANK(AZ$2:AZ$72,AZ2,)*100)</f>
        <v>92</v>
      </c>
      <c r="AE2" s="320">
        <f t="shared" ref="AE2:AE33" si="26">IF(ISBLANK(BA2),"",PERCENTRANK(BA$2:BA$72,BA2,)*100)</f>
        <v>100</v>
      </c>
      <c r="AF2" s="320">
        <f t="shared" ref="AF2:AF33" si="27">IF(ISBLANK(BB2),"",PERCENTRANK(BB$2:BB$72,BB2,)*100)</f>
        <v>97</v>
      </c>
      <c r="AG2" s="320">
        <f t="shared" ref="AG2:AG33" si="28">IF(ISBLANK(BC2),"",PERCENTRANK(BC$2:BC$72,BC2,)*100)</f>
        <v>100</v>
      </c>
      <c r="AH2" s="320">
        <f t="shared" ref="AH2:AH33" si="29">IF(ISBLANK(BD2),"",PERCENTRANK(BD$2:BD$72,BD2,)*100)</f>
        <v>100</v>
      </c>
      <c r="AI2" s="320">
        <f t="shared" ref="AI2:AI33" si="30">IF(ISBLANK(BE2),"",PERCENTRANK(BE$2:BE$72,BE2,)*100)</f>
        <v>100</v>
      </c>
      <c r="AJ2" s="322">
        <f>IF(VLOOKUP(TRUE,$V$2:$AY$72,COUNTA($V$1:AR$1),FALSE)="",AR2,IF(AR2="","",(AR2/VLOOKUP(TRUE,$V$2:$AY$72,COUNTA($V$1:AR$1),FALSE))*100))</f>
        <v>100</v>
      </c>
      <c r="AK2" s="320">
        <f>IF(VLOOKUP(TRUE,$V$2:$AY$72,COUNTA($V$1:AS$1),FALSE)="",AS2,IF(AS2="","",(AS2/VLOOKUP(TRUE,$V$2:$AY$72,COUNTA($V$1:AS$1),FALSE))*100))</f>
        <v>100</v>
      </c>
      <c r="AL2" s="320">
        <f>IF(VLOOKUP(TRUE,$V$2:$AY$72,COUNTA($V$1:AT$1),FALSE)="",AT2,IF(AT2="","",(AT2/VLOOKUP(TRUE,$V$2:$AY$72,COUNTA($V$1:AT$1),FALSE))*100))</f>
        <v>100</v>
      </c>
      <c r="AM2" s="320">
        <f>IF(VLOOKUP(TRUE,$V$2:$AY$72,COUNTA($V$1:AU$1),FALSE)="",AU2,IF(AU2="","",(AU2/VLOOKUP(TRUE,$V$2:$AY$72,COUNTA($V$1:AU$1),FALSE))*100))</f>
        <v>100</v>
      </c>
      <c r="AN2" s="320">
        <f>IF(VLOOKUP(TRUE,$V$2:$AY$72,COUNTA($V$1:AV$1),FALSE)="",AV2,IF(AV2="","",(AV2/VLOOKUP(TRUE,$V$2:$AY$72,COUNTA($V$1:AV$1),FALSE))*100))</f>
        <v>100</v>
      </c>
      <c r="AO2" s="320">
        <f>IF(VLOOKUP(TRUE,$V$2:$AY$72,COUNTA($V$1:AW$1),FALSE)="",AW2,IF(AW2="","",(AW2/VLOOKUP(TRUE,$V$2:$AY$72,COUNTA($V$1:AW$1),FALSE))*100))</f>
        <v>100</v>
      </c>
      <c r="AP2" s="320">
        <f>IF(VLOOKUP(TRUE,$V$2:$AY$72,COUNTA($V$1:AX$1),FALSE)="",AX2,IF(AX2="","",(AX2/VLOOKUP(TRUE,$V$2:$AY$72,COUNTA($V$1:AX$1),FALSE))*100))</f>
        <v>100</v>
      </c>
      <c r="AQ2" s="317">
        <f>IF(VLOOKUP(TRUE,$V$2:$AY$72,COUNTA($V$1:AY$1),FALSE)="",AY2,IF(AY2="","",(AY2/VLOOKUP(TRUE,$V$2:$AY$72,COUNTA($V$1:AY$1),FALSE))*100))</f>
        <v>100</v>
      </c>
      <c r="AR2" s="324">
        <f>IF(BS2="","",BS2*VLOOKUP("UQ",IndexCalc[],3,FALSE))</f>
        <v>100</v>
      </c>
      <c r="AS2" s="320">
        <f>IF(BT2="","",BT2*VLOOKUP("Fneg",IndexCalc[],3,FALSE))</f>
        <v>100</v>
      </c>
      <c r="AT2" s="320">
        <f>IF(BU2="","",BU2*VLOOKUP("ABS",IndexCalc[],3,FALSE))</f>
        <v>100</v>
      </c>
      <c r="AU2" s="320">
        <f>IF(BV2="","",BV2*VLOOKUP("Cnrs",IndexCalc[],3,FALSE))</f>
        <v>100</v>
      </c>
      <c r="AV2" s="320">
        <f>IF(BO2="","",BO2*VLOOKUP("HEC",IndexCalc[],3,FALSE))</f>
        <v>100</v>
      </c>
      <c r="AW2" s="320">
        <f>IF(BP2="","",BP2*VLOOKUP("Aeres",IndexCalc[],3,FALSE))</f>
        <v>100</v>
      </c>
      <c r="AX2" s="320">
        <f>IF(BQ2="","",BQ2*VLOOKUP("Abdc",IndexCalc[],3,FALSE))</f>
        <v>100</v>
      </c>
      <c r="AY2" s="317">
        <f>IF(BR2="","",BR2*VLOOKUP("Vhb",IndexCalc[],3,FALSE))</f>
        <v>100</v>
      </c>
      <c r="AZ2" s="326">
        <v>5.2999999999999999E-2</v>
      </c>
      <c r="BA2" s="327">
        <v>9.9</v>
      </c>
      <c r="BB2" s="328">
        <v>108</v>
      </c>
      <c r="BC2" s="326">
        <v>7.6109999999999998</v>
      </c>
      <c r="BD2" s="326">
        <v>14.545999999999999</v>
      </c>
      <c r="BE2" s="329">
        <v>4.7859999999999996</v>
      </c>
      <c r="BF2" s="330" t="s">
        <v>127</v>
      </c>
      <c r="BG2" s="328" t="s">
        <v>127</v>
      </c>
      <c r="BH2" s="328" t="s">
        <v>139</v>
      </c>
      <c r="BI2" s="328" t="s">
        <v>128</v>
      </c>
      <c r="BJ2" s="331" t="s">
        <v>640</v>
      </c>
      <c r="BK2" s="330">
        <v>1</v>
      </c>
      <c r="BL2" s="328" t="s">
        <v>130</v>
      </c>
      <c r="BM2" s="328" t="s">
        <v>129</v>
      </c>
      <c r="BN2" s="328" t="s">
        <v>130</v>
      </c>
      <c r="BO2" s="332">
        <v>4</v>
      </c>
      <c r="BP2" s="333">
        <v>3</v>
      </c>
      <c r="BQ2" s="334">
        <v>4</v>
      </c>
      <c r="BR2" s="333">
        <v>6</v>
      </c>
      <c r="BS2" s="333">
        <v>4</v>
      </c>
      <c r="BT2" s="333">
        <v>4</v>
      </c>
      <c r="BU2" s="333">
        <v>5</v>
      </c>
      <c r="BV2" s="335">
        <v>4</v>
      </c>
    </row>
    <row r="3" spans="1:82" x14ac:dyDescent="0.25">
      <c r="A3" s="313" t="s">
        <v>511</v>
      </c>
      <c r="B3" s="314" t="s">
        <v>782</v>
      </c>
      <c r="C3" s="315" t="s">
        <v>144</v>
      </c>
      <c r="D3" s="314" t="s">
        <v>819</v>
      </c>
      <c r="E3" s="316">
        <f t="shared" si="0"/>
        <v>1</v>
      </c>
      <c r="F3" s="316">
        <f t="shared" si="1"/>
        <v>10</v>
      </c>
      <c r="G3" s="317">
        <f t="shared" si="2"/>
        <v>0</v>
      </c>
      <c r="H3" s="318" t="b">
        <f t="shared" si="3"/>
        <v>1</v>
      </c>
      <c r="I3" s="319">
        <f t="shared" si="4"/>
        <v>5.8000000000000003E-2</v>
      </c>
      <c r="J3" s="319">
        <f t="shared" si="5"/>
        <v>6</v>
      </c>
      <c r="K3" s="319">
        <f t="shared" si="6"/>
        <v>121</v>
      </c>
      <c r="L3" s="319">
        <f t="shared" si="7"/>
        <v>5.8330000000000002</v>
      </c>
      <c r="M3" s="319">
        <f t="shared" si="8"/>
        <v>9.92</v>
      </c>
      <c r="N3" s="319">
        <f t="shared" si="9"/>
        <v>4.0279999999999996</v>
      </c>
      <c r="O3" s="320" t="b">
        <f t="shared" si="10"/>
        <v>1</v>
      </c>
      <c r="P3" s="316">
        <f t="shared" si="11"/>
        <v>2</v>
      </c>
      <c r="Q3" s="316">
        <f t="shared" si="12"/>
        <v>8</v>
      </c>
      <c r="R3" s="321">
        <f t="shared" si="13"/>
        <v>100</v>
      </c>
      <c r="S3" s="322">
        <f t="shared" si="14"/>
        <v>100</v>
      </c>
      <c r="T3" s="317">
        <f t="shared" si="15"/>
        <v>100</v>
      </c>
      <c r="U3" s="320">
        <f t="shared" si="16"/>
        <v>99.56</v>
      </c>
      <c r="V3" s="320" t="b">
        <f t="shared" si="17"/>
        <v>1</v>
      </c>
      <c r="W3" s="323">
        <f t="shared" si="18"/>
        <v>100</v>
      </c>
      <c r="X3" s="322">
        <f t="shared" si="19"/>
        <v>100</v>
      </c>
      <c r="Y3" s="322">
        <f t="shared" si="20"/>
        <v>100</v>
      </c>
      <c r="Z3" s="322">
        <f t="shared" si="21"/>
        <v>100</v>
      </c>
      <c r="AA3" s="322">
        <f t="shared" si="22"/>
        <v>100</v>
      </c>
      <c r="AB3" s="322">
        <f t="shared" si="23"/>
        <v>100</v>
      </c>
      <c r="AC3" s="317">
        <f t="shared" si="24"/>
        <v>100</v>
      </c>
      <c r="AD3" s="320">
        <f t="shared" si="25"/>
        <v>96</v>
      </c>
      <c r="AE3" s="320">
        <f t="shared" si="26"/>
        <v>92</v>
      </c>
      <c r="AF3" s="320">
        <f t="shared" si="27"/>
        <v>100</v>
      </c>
      <c r="AG3" s="320">
        <f t="shared" si="28"/>
        <v>95.8</v>
      </c>
      <c r="AH3" s="320">
        <f t="shared" si="29"/>
        <v>97.1</v>
      </c>
      <c r="AI3" s="320">
        <f t="shared" si="30"/>
        <v>98.5</v>
      </c>
      <c r="AJ3" s="322">
        <f>IF(VLOOKUP(TRUE,$V$2:$AY$72,COUNTA($V$1:AR$1),FALSE)="",AR3,IF(AR3="","",(AR3/VLOOKUP(TRUE,$V$2:$AY$72,COUNTA($V$1:AR$1),FALSE))*100))</f>
        <v>100</v>
      </c>
      <c r="AK3" s="320">
        <f>IF(VLOOKUP(TRUE,$V$2:$AY$72,COUNTA($V$1:AS$1),FALSE)="",AS3,IF(AS3="","",(AS3/VLOOKUP(TRUE,$V$2:$AY$72,COUNTA($V$1:AS$1),FALSE))*100))</f>
        <v>100</v>
      </c>
      <c r="AL3" s="320">
        <f>IF(VLOOKUP(TRUE,$V$2:$AY$72,COUNTA($V$1:AT$1),FALSE)="",AT3,IF(AT3="","",(AT3/VLOOKUP(TRUE,$V$2:$AY$72,COUNTA($V$1:AT$1),FALSE))*100))</f>
        <v>100</v>
      </c>
      <c r="AM3" s="320">
        <f>IF(VLOOKUP(TRUE,$V$2:$AY$72,COUNTA($V$1:AU$1),FALSE)="",AU3,IF(AU3="","",(AU3/VLOOKUP(TRUE,$V$2:$AY$72,COUNTA($V$1:AU$1),FALSE))*100))</f>
        <v>100</v>
      </c>
      <c r="AN3" s="320">
        <f>IF(VLOOKUP(TRUE,$V$2:$AY$72,COUNTA($V$1:AV$1),FALSE)="",AV3,IF(AV3="","",(AV3/VLOOKUP(TRUE,$V$2:$AY$72,COUNTA($V$1:AV$1),FALSE))*100))</f>
        <v>100</v>
      </c>
      <c r="AO3" s="320">
        <f>IF(VLOOKUP(TRUE,$V$2:$AY$72,COUNTA($V$1:AW$1),FALSE)="",AW3,IF(AW3="","",(AW3/VLOOKUP(TRUE,$V$2:$AY$72,COUNTA($V$1:AW$1),FALSE))*100))</f>
        <v>100</v>
      </c>
      <c r="AP3" s="320">
        <f>IF(VLOOKUP(TRUE,$V$2:$AY$72,COUNTA($V$1:AX$1),FALSE)="",AX3,IF(AX3="","",(AX3/VLOOKUP(TRUE,$V$2:$AY$72,COUNTA($V$1:AX$1),FALSE))*100))</f>
        <v>100</v>
      </c>
      <c r="AQ3" s="317">
        <f>IF(VLOOKUP(TRUE,$V$2:$AY$72,COUNTA($V$1:AY$1),FALSE)="",AY3,IF(AY3="","",(AY3/VLOOKUP(TRUE,$V$2:$AY$72,COUNTA($V$1:AY$1),FALSE))*100))</f>
        <v>100</v>
      </c>
      <c r="AR3" s="322">
        <f>IF(BS3="","",BS3*VLOOKUP("UQ",IndexCalc[],3,FALSE))</f>
        <v>100</v>
      </c>
      <c r="AS3" s="320">
        <f>IF(BT3="","",BT3*VLOOKUP("Fneg",IndexCalc[],3,FALSE))</f>
        <v>100</v>
      </c>
      <c r="AT3" s="320">
        <f>IF(BU3="","",BU3*VLOOKUP("ABS",IndexCalc[],3,FALSE))</f>
        <v>100</v>
      </c>
      <c r="AU3" s="320">
        <f>IF(BV3="","",BV3*VLOOKUP("Cnrs",IndexCalc[],3,FALSE))</f>
        <v>100</v>
      </c>
      <c r="AV3" s="320">
        <f>IF(BO3="","",BO3*VLOOKUP("HEC",IndexCalc[],3,FALSE))</f>
        <v>100</v>
      </c>
      <c r="AW3" s="320">
        <f>IF(BP3="","",BP3*VLOOKUP("Aeres",IndexCalc[],3,FALSE))</f>
        <v>100</v>
      </c>
      <c r="AX3" s="320">
        <f>IF(BQ3="","",BQ3*VLOOKUP("Abdc",IndexCalc[],3,FALSE))</f>
        <v>100</v>
      </c>
      <c r="AY3" s="317">
        <f>IF(BR3="","",BR3*VLOOKUP("Vhb",IndexCalc[],3,FALSE))</f>
        <v>100</v>
      </c>
      <c r="AZ3" s="326">
        <v>5.8000000000000003E-2</v>
      </c>
      <c r="BA3" s="327">
        <v>6</v>
      </c>
      <c r="BB3" s="338">
        <v>121</v>
      </c>
      <c r="BC3" s="326">
        <v>5.8330000000000002</v>
      </c>
      <c r="BD3" s="326">
        <v>9.92</v>
      </c>
      <c r="BE3" s="329">
        <v>4.0279999999999996</v>
      </c>
      <c r="BF3" s="330" t="s">
        <v>127</v>
      </c>
      <c r="BG3" s="328" t="s">
        <v>127</v>
      </c>
      <c r="BH3" s="328" t="s">
        <v>139</v>
      </c>
      <c r="BI3" s="328" t="s">
        <v>128</v>
      </c>
      <c r="BJ3" s="331" t="s">
        <v>640</v>
      </c>
      <c r="BK3" s="330">
        <v>1</v>
      </c>
      <c r="BL3" s="328">
        <v>1</v>
      </c>
      <c r="BM3" s="328" t="s">
        <v>129</v>
      </c>
      <c r="BN3" s="328">
        <v>1</v>
      </c>
      <c r="BO3" s="332">
        <v>4</v>
      </c>
      <c r="BP3" s="333">
        <v>3</v>
      </c>
      <c r="BQ3" s="334">
        <v>4</v>
      </c>
      <c r="BR3" s="333">
        <v>6</v>
      </c>
      <c r="BS3" s="333">
        <v>4</v>
      </c>
      <c r="BT3" s="333">
        <v>4</v>
      </c>
      <c r="BU3" s="333">
        <v>5</v>
      </c>
      <c r="BV3" s="335">
        <v>4</v>
      </c>
    </row>
    <row r="4" spans="1:82" x14ac:dyDescent="0.25">
      <c r="A4" s="313" t="s">
        <v>513</v>
      </c>
      <c r="B4" s="314" t="s">
        <v>784</v>
      </c>
      <c r="C4" s="315" t="s">
        <v>146</v>
      </c>
      <c r="D4" s="314" t="s">
        <v>819</v>
      </c>
      <c r="E4" s="316">
        <f t="shared" si="0"/>
        <v>1</v>
      </c>
      <c r="F4" s="316">
        <f t="shared" si="1"/>
        <v>10</v>
      </c>
      <c r="G4" s="317">
        <f t="shared" si="2"/>
        <v>0</v>
      </c>
      <c r="H4" s="318" t="b">
        <f t="shared" si="3"/>
        <v>1</v>
      </c>
      <c r="I4" s="319">
        <f t="shared" si="4"/>
        <v>6.0999999999999999E-2</v>
      </c>
      <c r="J4" s="319">
        <f t="shared" si="5"/>
        <v>6.9</v>
      </c>
      <c r="K4" s="319">
        <f t="shared" si="6"/>
        <v>103</v>
      </c>
      <c r="L4" s="319">
        <f t="shared" si="7"/>
        <v>5.2649999999999997</v>
      </c>
      <c r="M4" s="319">
        <f t="shared" si="8"/>
        <v>9.9250000000000007</v>
      </c>
      <c r="N4" s="319">
        <f t="shared" si="9"/>
        <v>3.101</v>
      </c>
      <c r="O4" s="320" t="b">
        <f t="shared" si="10"/>
        <v>1</v>
      </c>
      <c r="P4" s="316">
        <f t="shared" si="11"/>
        <v>2</v>
      </c>
      <c r="Q4" s="316">
        <f t="shared" si="12"/>
        <v>8</v>
      </c>
      <c r="R4" s="321">
        <f t="shared" si="13"/>
        <v>100</v>
      </c>
      <c r="S4" s="322">
        <f t="shared" si="14"/>
        <v>100</v>
      </c>
      <c r="T4" s="317">
        <f t="shared" si="15"/>
        <v>100</v>
      </c>
      <c r="U4" s="320">
        <f t="shared" si="16"/>
        <v>99.56</v>
      </c>
      <c r="V4" s="320" t="b">
        <f t="shared" si="17"/>
        <v>1</v>
      </c>
      <c r="W4" s="323">
        <f t="shared" si="18"/>
        <v>100</v>
      </c>
      <c r="X4" s="322">
        <f t="shared" si="19"/>
        <v>100</v>
      </c>
      <c r="Y4" s="322">
        <f t="shared" si="20"/>
        <v>100</v>
      </c>
      <c r="Z4" s="322">
        <f t="shared" si="21"/>
        <v>100</v>
      </c>
      <c r="AA4" s="322">
        <f t="shared" si="22"/>
        <v>100</v>
      </c>
      <c r="AB4" s="322">
        <f t="shared" si="23"/>
        <v>100</v>
      </c>
      <c r="AC4" s="317">
        <f t="shared" si="24"/>
        <v>100</v>
      </c>
      <c r="AD4" s="320">
        <f t="shared" si="25"/>
        <v>100</v>
      </c>
      <c r="AE4" s="320">
        <f t="shared" si="26"/>
        <v>96</v>
      </c>
      <c r="AF4" s="320">
        <f t="shared" si="27"/>
        <v>94.1</v>
      </c>
      <c r="AG4" s="320">
        <f t="shared" si="28"/>
        <v>91.600000000000009</v>
      </c>
      <c r="AH4" s="320">
        <f t="shared" si="29"/>
        <v>98.5</v>
      </c>
      <c r="AI4" s="320">
        <f t="shared" si="30"/>
        <v>97.1</v>
      </c>
      <c r="AJ4" s="322">
        <f>IF(VLOOKUP(TRUE,$V$2:$AY$72,COUNTA($V$1:AR$1),FALSE)="",AR4,IF(AR4="","",(AR4/VLOOKUP(TRUE,$V$2:$AY$72,COUNTA($V$1:AR$1),FALSE))*100))</f>
        <v>100</v>
      </c>
      <c r="AK4" s="320">
        <f>IF(VLOOKUP(TRUE,$V$2:$AY$72,COUNTA($V$1:AS$1),FALSE)="",AS4,IF(AS4="","",(AS4/VLOOKUP(TRUE,$V$2:$AY$72,COUNTA($V$1:AS$1),FALSE))*100))</f>
        <v>100</v>
      </c>
      <c r="AL4" s="320">
        <f>IF(VLOOKUP(TRUE,$V$2:$AY$72,COUNTA($V$1:AT$1),FALSE)="",AT4,IF(AT4="","",(AT4/VLOOKUP(TRUE,$V$2:$AY$72,COUNTA($V$1:AT$1),FALSE))*100))</f>
        <v>100</v>
      </c>
      <c r="AM4" s="320">
        <f>IF(VLOOKUP(TRUE,$V$2:$AY$72,COUNTA($V$1:AU$1),FALSE)="",AU4,IF(AU4="","",(AU4/VLOOKUP(TRUE,$V$2:$AY$72,COUNTA($V$1:AU$1),FALSE))*100))</f>
        <v>100</v>
      </c>
      <c r="AN4" s="320">
        <f>IF(VLOOKUP(TRUE,$V$2:$AY$72,COUNTA($V$1:AV$1),FALSE)="",AV4,IF(AV4="","",(AV4/VLOOKUP(TRUE,$V$2:$AY$72,COUNTA($V$1:AV$1),FALSE))*100))</f>
        <v>100</v>
      </c>
      <c r="AO4" s="320">
        <f>IF(VLOOKUP(TRUE,$V$2:$AY$72,COUNTA($V$1:AW$1),FALSE)="",AW4,IF(AW4="","",(AW4/VLOOKUP(TRUE,$V$2:$AY$72,COUNTA($V$1:AW$1),FALSE))*100))</f>
        <v>100</v>
      </c>
      <c r="AP4" s="320">
        <f>IF(VLOOKUP(TRUE,$V$2:$AY$72,COUNTA($V$1:AX$1),FALSE)="",AX4,IF(AX4="","",(AX4/VLOOKUP(TRUE,$V$2:$AY$72,COUNTA($V$1:AX$1),FALSE))*100))</f>
        <v>100</v>
      </c>
      <c r="AQ4" s="317">
        <f>IF(VLOOKUP(TRUE,$V$2:$AY$72,COUNTA($V$1:AY$1),FALSE)="",AY4,IF(AY4="","",(AY4/VLOOKUP(TRUE,$V$2:$AY$72,COUNTA($V$1:AY$1),FALSE))*100))</f>
        <v>100</v>
      </c>
      <c r="AR4" s="322">
        <f>IF(BS4="","",BS4*VLOOKUP("UQ",IndexCalc[],3,FALSE))</f>
        <v>100</v>
      </c>
      <c r="AS4" s="320">
        <f>IF(BT4="","",BT4*VLOOKUP("Fneg",IndexCalc[],3,FALSE))</f>
        <v>100</v>
      </c>
      <c r="AT4" s="320">
        <f>IF(BU4="","",BU4*VLOOKUP("ABS",IndexCalc[],3,FALSE))</f>
        <v>100</v>
      </c>
      <c r="AU4" s="320">
        <f>IF(BV4="","",BV4*VLOOKUP("Cnrs",IndexCalc[],3,FALSE))</f>
        <v>100</v>
      </c>
      <c r="AV4" s="320">
        <f>IF(BO4="","",BO4*VLOOKUP("HEC",IndexCalc[],3,FALSE))</f>
        <v>100</v>
      </c>
      <c r="AW4" s="320">
        <f>IF(BP4="","",BP4*VLOOKUP("Aeres",IndexCalc[],3,FALSE))</f>
        <v>100</v>
      </c>
      <c r="AX4" s="320">
        <f>IF(BQ4="","",BQ4*VLOOKUP("Abdc",IndexCalc[],3,FALSE))</f>
        <v>100</v>
      </c>
      <c r="AY4" s="317">
        <f>IF(BR4="","",BR4*VLOOKUP("Vhb",IndexCalc[],3,FALSE))</f>
        <v>100</v>
      </c>
      <c r="AZ4" s="326">
        <v>6.0999999999999999E-2</v>
      </c>
      <c r="BA4" s="327">
        <v>6.9</v>
      </c>
      <c r="BB4" s="328">
        <v>103</v>
      </c>
      <c r="BC4" s="326">
        <v>5.2649999999999997</v>
      </c>
      <c r="BD4" s="326">
        <v>9.9250000000000007</v>
      </c>
      <c r="BE4" s="329">
        <v>3.101</v>
      </c>
      <c r="BF4" s="330" t="s">
        <v>127</v>
      </c>
      <c r="BG4" s="328" t="s">
        <v>127</v>
      </c>
      <c r="BH4" s="328" t="s">
        <v>139</v>
      </c>
      <c r="BI4" s="328" t="s">
        <v>128</v>
      </c>
      <c r="BJ4" s="331" t="s">
        <v>640</v>
      </c>
      <c r="BK4" s="330">
        <v>1</v>
      </c>
      <c r="BL4" s="328">
        <v>1</v>
      </c>
      <c r="BM4" s="328" t="s">
        <v>129</v>
      </c>
      <c r="BN4" s="328">
        <v>1</v>
      </c>
      <c r="BO4" s="332">
        <v>4</v>
      </c>
      <c r="BP4" s="333">
        <v>3</v>
      </c>
      <c r="BQ4" s="334">
        <v>4</v>
      </c>
      <c r="BR4" s="333">
        <v>6</v>
      </c>
      <c r="BS4" s="333">
        <v>4</v>
      </c>
      <c r="BT4" s="333">
        <v>4</v>
      </c>
      <c r="BU4" s="333">
        <v>5</v>
      </c>
      <c r="BV4" s="335">
        <v>4</v>
      </c>
    </row>
    <row r="5" spans="1:82" x14ac:dyDescent="0.25">
      <c r="A5" s="313" t="s">
        <v>1207</v>
      </c>
      <c r="B5" s="314" t="s">
        <v>1436</v>
      </c>
      <c r="C5" s="339" t="s">
        <v>1013</v>
      </c>
      <c r="D5" s="314" t="s">
        <v>819</v>
      </c>
      <c r="E5" s="328">
        <f t="shared" si="0"/>
        <v>4</v>
      </c>
      <c r="F5" s="316">
        <f t="shared" si="1"/>
        <v>10</v>
      </c>
      <c r="G5" s="317">
        <f t="shared" si="2"/>
        <v>24.903568341492161</v>
      </c>
      <c r="H5" s="318" t="b">
        <f t="shared" si="3"/>
        <v>0</v>
      </c>
      <c r="I5" s="319">
        <f t="shared" si="4"/>
        <v>10000</v>
      </c>
      <c r="J5" s="319">
        <f t="shared" si="5"/>
        <v>10000</v>
      </c>
      <c r="K5" s="319">
        <f t="shared" si="6"/>
        <v>10000</v>
      </c>
      <c r="L5" s="319">
        <f t="shared" si="7"/>
        <v>10000</v>
      </c>
      <c r="M5" s="319">
        <f t="shared" si="8"/>
        <v>10000</v>
      </c>
      <c r="N5" s="319">
        <f t="shared" si="9"/>
        <v>10000</v>
      </c>
      <c r="O5" s="320" t="b">
        <f t="shared" si="10"/>
        <v>0</v>
      </c>
      <c r="P5" s="316">
        <f t="shared" si="11"/>
        <v>2</v>
      </c>
      <c r="Q5" s="316">
        <f t="shared" si="12"/>
        <v>8</v>
      </c>
      <c r="R5" s="321">
        <f t="shared" si="13"/>
        <v>88.458767311446536</v>
      </c>
      <c r="S5" s="322">
        <f t="shared" si="14"/>
        <v>50.627169890566009</v>
      </c>
      <c r="T5" s="317">
        <f t="shared" si="15"/>
        <v>97.916666666666671</v>
      </c>
      <c r="U5" s="320">
        <f t="shared" si="16"/>
        <v>96.473333333333329</v>
      </c>
      <c r="V5" s="320" t="b">
        <f t="shared" si="17"/>
        <v>0</v>
      </c>
      <c r="W5" s="323">
        <f t="shared" si="18"/>
        <v>88.458767311446536</v>
      </c>
      <c r="X5" s="330" t="str">
        <f t="shared" si="19"/>
        <v/>
      </c>
      <c r="Y5" s="330" t="str">
        <f t="shared" si="20"/>
        <v/>
      </c>
      <c r="Z5" s="330" t="str">
        <f t="shared" si="21"/>
        <v/>
      </c>
      <c r="AA5" s="330" t="str">
        <f t="shared" si="22"/>
        <v/>
      </c>
      <c r="AB5" s="336">
        <f t="shared" si="23"/>
        <v>20.957661290322584</v>
      </c>
      <c r="AC5" s="340">
        <f t="shared" si="24"/>
        <v>80.296678490809427</v>
      </c>
      <c r="AD5" s="328" t="str">
        <f t="shared" si="25"/>
        <v/>
      </c>
      <c r="AE5" s="328" t="str">
        <f t="shared" si="26"/>
        <v/>
      </c>
      <c r="AF5" s="328" t="str">
        <f t="shared" si="27"/>
        <v/>
      </c>
      <c r="AG5" s="328" t="str">
        <f t="shared" si="28"/>
        <v/>
      </c>
      <c r="AH5" s="328">
        <f t="shared" si="29"/>
        <v>85.7</v>
      </c>
      <c r="AI5" s="328">
        <f t="shared" si="30"/>
        <v>95.7</v>
      </c>
      <c r="AJ5" s="330">
        <f>IF(VLOOKUP(TRUE,$V$2:$AY$72,COUNTA($V$1:AR$1),FALSE)="",AR5,IF(AR5="","",(AR5/VLOOKUP(TRUE,$V$2:$AY$72,COUNTA($V$1:AR$1),FALSE))*100))</f>
        <v>100</v>
      </c>
      <c r="AK5" s="328">
        <f>IF(VLOOKUP(TRUE,$V$2:$AY$72,COUNTA($V$1:AS$1),FALSE)="",AS5,IF(AS5="","",(AS5/VLOOKUP(TRUE,$V$2:$AY$72,COUNTA($V$1:AS$1),FALSE))*100))</f>
        <v>100</v>
      </c>
      <c r="AL5" s="328">
        <f>IF(VLOOKUP(TRUE,$V$2:$AY$72,COUNTA($V$1:AT$1),FALSE)="",AT5,IF(AT5="","",(AT5/VLOOKUP(TRUE,$V$2:$AY$72,COUNTA($V$1:AT$1),FALSE))*100))</f>
        <v>100</v>
      </c>
      <c r="AM5" s="328">
        <f>IF(VLOOKUP(TRUE,$V$2:$AY$72,COUNTA($V$1:AU$1),FALSE)="",AU5,IF(AU5="","",(AU5/VLOOKUP(TRUE,$V$2:$AY$72,COUNTA($V$1:AU$1),FALSE))*100))</f>
        <v>100</v>
      </c>
      <c r="AN5" s="328">
        <f>IF(VLOOKUP(TRUE,$V$2:$AY$72,COUNTA($V$1:AV$1),FALSE)="",AV5,IF(AV5="","",(AV5/VLOOKUP(TRUE,$V$2:$AY$72,COUNTA($V$1:AV$1),FALSE))*100))</f>
        <v>100</v>
      </c>
      <c r="AO5" s="328">
        <f>IF(VLOOKUP(TRUE,$V$2:$AY$72,COUNTA($V$1:AW$1),FALSE)="",AW5,IF(AW5="","",(AW5/VLOOKUP(TRUE,$V$2:$AY$72,COUNTA($V$1:AW$1),FALSE))*100))</f>
        <v>100</v>
      </c>
      <c r="AP5" s="328">
        <f>IF(VLOOKUP(TRUE,$V$2:$AY$72,COUNTA($V$1:AX$1),FALSE)="",AX5,IF(AX5="","",(AX5/VLOOKUP(TRUE,$V$2:$AY$72,COUNTA($V$1:AX$1),FALSE))*100))</f>
        <v>100</v>
      </c>
      <c r="AQ5" s="331">
        <f>IF(VLOOKUP(TRUE,$V$2:$AY$72,COUNTA($V$1:AY$1),FALSE)="",AY5,IF(AY5="","",(AY5/VLOOKUP(TRUE,$V$2:$AY$72,COUNTA($V$1:AY$1),FALSE))*100))</f>
        <v>83.333333333333343</v>
      </c>
      <c r="AR5" s="322">
        <f>IF(BS5="","",BS5*VLOOKUP("UQ",IndexCalc[],3,FALSE))</f>
        <v>100</v>
      </c>
      <c r="AS5" s="320">
        <f>IF(BT5="","",BT5*VLOOKUP("Fneg",IndexCalc[],3,FALSE))</f>
        <v>100</v>
      </c>
      <c r="AT5" s="320">
        <f>IF(BU5="","",BU5*VLOOKUP("ABS",IndexCalc[],3,FALSE))</f>
        <v>100</v>
      </c>
      <c r="AU5" s="320">
        <f>IF(BV5="","",BV5*VLOOKUP("Cnrs",IndexCalc[],3,FALSE))</f>
        <v>100</v>
      </c>
      <c r="AV5" s="320">
        <f>IF(BO5="","",BO5*VLOOKUP("HEC",IndexCalc[],3,FALSE))</f>
        <v>100</v>
      </c>
      <c r="AW5" s="320">
        <f>IF(BP5="","",BP5*VLOOKUP("Aeres",IndexCalc[],3,FALSE))</f>
        <v>100</v>
      </c>
      <c r="AX5" s="320">
        <f>IF(BQ5="","",BQ5*VLOOKUP("Abdc",IndexCalc[],3,FALSE))</f>
        <v>100</v>
      </c>
      <c r="AY5" s="317">
        <f>IF(BR5="","",BR5*VLOOKUP("Vhb",IndexCalc[],3,FALSE))</f>
        <v>83.333333333333343</v>
      </c>
      <c r="AZ5" s="328"/>
      <c r="BA5" s="328"/>
      <c r="BB5" s="328"/>
      <c r="BC5" s="328"/>
      <c r="BD5" s="328">
        <v>2.0790000000000002</v>
      </c>
      <c r="BE5" s="331">
        <v>2.4900000000000002</v>
      </c>
      <c r="BF5" s="330" t="s">
        <v>127</v>
      </c>
      <c r="BG5" s="328" t="s">
        <v>127</v>
      </c>
      <c r="BH5" s="328" t="s">
        <v>139</v>
      </c>
      <c r="BI5" s="328" t="s">
        <v>127</v>
      </c>
      <c r="BJ5" s="331" t="s">
        <v>640</v>
      </c>
      <c r="BK5" s="330">
        <v>1</v>
      </c>
      <c r="BL5" s="328">
        <v>1</v>
      </c>
      <c r="BM5" s="328" t="s">
        <v>129</v>
      </c>
      <c r="BN5" s="328">
        <v>1</v>
      </c>
      <c r="BO5" s="332">
        <v>4</v>
      </c>
      <c r="BP5" s="333">
        <v>3</v>
      </c>
      <c r="BQ5" s="334">
        <v>4</v>
      </c>
      <c r="BR5" s="333">
        <v>5</v>
      </c>
      <c r="BS5" s="333">
        <v>4</v>
      </c>
      <c r="BT5" s="333">
        <v>4</v>
      </c>
      <c r="BU5" s="333">
        <v>5</v>
      </c>
      <c r="BV5" s="335">
        <v>4</v>
      </c>
    </row>
    <row r="6" spans="1:82" x14ac:dyDescent="0.25">
      <c r="A6" s="313" t="s">
        <v>514</v>
      </c>
      <c r="B6" s="314" t="s">
        <v>785</v>
      </c>
      <c r="C6" s="315" t="s">
        <v>147</v>
      </c>
      <c r="D6" s="314" t="s">
        <v>819</v>
      </c>
      <c r="E6" s="316">
        <f t="shared" si="0"/>
        <v>5</v>
      </c>
      <c r="F6" s="316">
        <f t="shared" si="1"/>
        <v>10</v>
      </c>
      <c r="G6" s="317">
        <f t="shared" si="2"/>
        <v>25.029628517574213</v>
      </c>
      <c r="H6" s="318" t="b">
        <f t="shared" si="3"/>
        <v>0</v>
      </c>
      <c r="I6" s="319">
        <f t="shared" si="4"/>
        <v>10000</v>
      </c>
      <c r="J6" s="319">
        <f t="shared" si="5"/>
        <v>10000</v>
      </c>
      <c r="K6" s="319">
        <f t="shared" si="6"/>
        <v>10000</v>
      </c>
      <c r="L6" s="319">
        <f t="shared" si="7"/>
        <v>10000</v>
      </c>
      <c r="M6" s="319">
        <f t="shared" si="8"/>
        <v>10000</v>
      </c>
      <c r="N6" s="319">
        <f t="shared" si="9"/>
        <v>10000</v>
      </c>
      <c r="O6" s="320" t="b">
        <f t="shared" si="10"/>
        <v>0</v>
      </c>
      <c r="P6" s="316">
        <f t="shared" si="11"/>
        <v>2</v>
      </c>
      <c r="Q6" s="316">
        <f t="shared" si="12"/>
        <v>8</v>
      </c>
      <c r="R6" s="321">
        <f t="shared" si="13"/>
        <v>84.299077344110302</v>
      </c>
      <c r="S6" s="322">
        <f t="shared" si="14"/>
        <v>39.828720053884808</v>
      </c>
      <c r="T6" s="317">
        <f t="shared" si="15"/>
        <v>95.416666666666671</v>
      </c>
      <c r="U6" s="320">
        <f t="shared" si="16"/>
        <v>93.323333333333352</v>
      </c>
      <c r="V6" s="320" t="b">
        <f t="shared" si="17"/>
        <v>0</v>
      </c>
      <c r="W6" s="323">
        <f t="shared" si="18"/>
        <v>84.299077344110302</v>
      </c>
      <c r="X6" s="322">
        <f t="shared" si="19"/>
        <v>22.641509433962266</v>
      </c>
      <c r="Y6" s="322">
        <f t="shared" si="20"/>
        <v>41.666666666666671</v>
      </c>
      <c r="Z6" s="322">
        <f t="shared" si="21"/>
        <v>51.456310679611647</v>
      </c>
      <c r="AA6" s="322">
        <f t="shared" si="22"/>
        <v>48.547008547008552</v>
      </c>
      <c r="AB6" s="322">
        <f t="shared" si="23"/>
        <v>30.221774193548391</v>
      </c>
      <c r="AC6" s="317">
        <f t="shared" si="24"/>
        <v>49.435665914221218</v>
      </c>
      <c r="AD6" s="320">
        <f t="shared" si="25"/>
        <v>84</v>
      </c>
      <c r="AE6" s="320">
        <f t="shared" si="26"/>
        <v>84</v>
      </c>
      <c r="AF6" s="320">
        <f t="shared" si="27"/>
        <v>88.2</v>
      </c>
      <c r="AG6" s="320">
        <f t="shared" si="28"/>
        <v>83.3</v>
      </c>
      <c r="AH6" s="320">
        <f t="shared" si="29"/>
        <v>92.800000000000011</v>
      </c>
      <c r="AI6" s="320">
        <f t="shared" si="30"/>
        <v>77.100000000000009</v>
      </c>
      <c r="AJ6" s="322">
        <f>IF(VLOOKUP(TRUE,$V$2:$AY$72,COUNTA($V$1:AR$1),FALSE)="",AR6,IF(AR6="","",(AR6/VLOOKUP(TRUE,$V$2:$AY$72,COUNTA($V$1:AR$1),FALSE))*100))</f>
        <v>100</v>
      </c>
      <c r="AK6" s="320">
        <f>IF(VLOOKUP(TRUE,$V$2:$AY$72,COUNTA($V$1:AS$1),FALSE)="",AS6,IF(AS6="","",(AS6/VLOOKUP(TRUE,$V$2:$AY$72,COUNTA($V$1:AS$1),FALSE))*100))</f>
        <v>100</v>
      </c>
      <c r="AL6" s="320">
        <f>IF(VLOOKUP(TRUE,$V$2:$AY$72,COUNTA($V$1:AT$1),FALSE)="",AT6,IF(AT6="","",(AT6/VLOOKUP(TRUE,$V$2:$AY$72,COUNTA($V$1:AT$1),FALSE))*100))</f>
        <v>80</v>
      </c>
      <c r="AM6" s="320">
        <f>IF(VLOOKUP(TRUE,$V$2:$AY$72,COUNTA($V$1:AU$1),FALSE)="",AU6,IF(AU6="","",(AU6/VLOOKUP(TRUE,$V$2:$AY$72,COUNTA($V$1:AU$1),FALSE))*100))</f>
        <v>100</v>
      </c>
      <c r="AN6" s="320">
        <f>IF(VLOOKUP(TRUE,$V$2:$AY$72,COUNTA($V$1:AV$1),FALSE)="",AV6,IF(AV6="","",(AV6/VLOOKUP(TRUE,$V$2:$AY$72,COUNTA($V$1:AV$1),FALSE))*100))</f>
        <v>100</v>
      </c>
      <c r="AO6" s="320">
        <f>IF(VLOOKUP(TRUE,$V$2:$AY$72,COUNTA($V$1:AW$1),FALSE)="",AW6,IF(AW6="","",(AW6/VLOOKUP(TRUE,$V$2:$AY$72,COUNTA($V$1:AW$1),FALSE))*100))</f>
        <v>100</v>
      </c>
      <c r="AP6" s="320">
        <f>IF(VLOOKUP(TRUE,$V$2:$AY$72,COUNTA($V$1:AX$1),FALSE)="",AX6,IF(AX6="","",(AX6/VLOOKUP(TRUE,$V$2:$AY$72,COUNTA($V$1:AX$1),FALSE))*100))</f>
        <v>100</v>
      </c>
      <c r="AQ6" s="317">
        <f>IF(VLOOKUP(TRUE,$V$2:$AY$72,COUNTA($V$1:AY$1),FALSE)="",AY6,IF(AY6="","",(AY6/VLOOKUP(TRUE,$V$2:$AY$72,COUNTA($V$1:AY$1),FALSE))*100))</f>
        <v>83.333333333333343</v>
      </c>
      <c r="AR6" s="322">
        <f>IF(BS6="","",BS6*VLOOKUP("UQ",IndexCalc[],3,FALSE))</f>
        <v>100</v>
      </c>
      <c r="AS6" s="320">
        <f>IF(BT6="","",BT6*VLOOKUP("Fneg",IndexCalc[],3,FALSE))</f>
        <v>100</v>
      </c>
      <c r="AT6" s="320">
        <f>IF(BU6="","",BU6*VLOOKUP("ABS",IndexCalc[],3,FALSE))</f>
        <v>80</v>
      </c>
      <c r="AU6" s="320">
        <f>IF(BV6="","",BV6*VLOOKUP("Cnrs",IndexCalc[],3,FALSE))</f>
        <v>100</v>
      </c>
      <c r="AV6" s="320">
        <f>IF(BO6="","",BO6*VLOOKUP("HEC",IndexCalc[],3,FALSE))</f>
        <v>100</v>
      </c>
      <c r="AW6" s="320">
        <f>IF(BP6="","",BP6*VLOOKUP("Aeres",IndexCalc[],3,FALSE))</f>
        <v>100</v>
      </c>
      <c r="AX6" s="320">
        <f>IF(BQ6="","",BQ6*VLOOKUP("Abdc",IndexCalc[],3,FALSE))</f>
        <v>100</v>
      </c>
      <c r="AY6" s="317">
        <f>IF(BR6="","",BR6*VLOOKUP("Vhb",IndexCalc[],3,FALSE))</f>
        <v>83.333333333333343</v>
      </c>
      <c r="AZ6" s="326">
        <v>1.2E-2</v>
      </c>
      <c r="BA6" s="327">
        <v>2.5</v>
      </c>
      <c r="BB6" s="328">
        <v>53</v>
      </c>
      <c r="BC6" s="326">
        <v>2.556</v>
      </c>
      <c r="BD6" s="326">
        <v>2.9980000000000002</v>
      </c>
      <c r="BE6" s="329">
        <v>1.5329999999999999</v>
      </c>
      <c r="BF6" s="330" t="s">
        <v>127</v>
      </c>
      <c r="BG6" s="328" t="s">
        <v>127</v>
      </c>
      <c r="BH6" s="328" t="s">
        <v>139</v>
      </c>
      <c r="BI6" s="328" t="s">
        <v>127</v>
      </c>
      <c r="BJ6" s="331" t="s">
        <v>640</v>
      </c>
      <c r="BK6" s="330">
        <v>1</v>
      </c>
      <c r="BL6" s="328">
        <v>1</v>
      </c>
      <c r="BM6" s="328">
        <v>4</v>
      </c>
      <c r="BN6" s="328">
        <v>1</v>
      </c>
      <c r="BO6" s="332">
        <v>4</v>
      </c>
      <c r="BP6" s="333">
        <v>3</v>
      </c>
      <c r="BQ6" s="334">
        <v>4</v>
      </c>
      <c r="BR6" s="333">
        <v>5</v>
      </c>
      <c r="BS6" s="333">
        <v>4</v>
      </c>
      <c r="BT6" s="333">
        <v>4</v>
      </c>
      <c r="BU6" s="333">
        <v>4</v>
      </c>
      <c r="BV6" s="335">
        <v>4</v>
      </c>
    </row>
    <row r="7" spans="1:82" x14ac:dyDescent="0.25">
      <c r="A7" s="313" t="s">
        <v>1213</v>
      </c>
      <c r="B7" s="314"/>
      <c r="C7" s="339" t="s">
        <v>1114</v>
      </c>
      <c r="D7" s="314" t="s">
        <v>819</v>
      </c>
      <c r="E7" s="328">
        <f t="shared" si="0"/>
        <v>6</v>
      </c>
      <c r="F7" s="316">
        <f t="shared" si="1"/>
        <v>10</v>
      </c>
      <c r="G7" s="317">
        <f t="shared" si="2"/>
        <v>21.958546654778729</v>
      </c>
      <c r="H7" s="318" t="b">
        <f t="shared" si="3"/>
        <v>0</v>
      </c>
      <c r="I7" s="319">
        <f t="shared" si="4"/>
        <v>10000</v>
      </c>
      <c r="J7" s="319">
        <f t="shared" si="5"/>
        <v>10000</v>
      </c>
      <c r="K7" s="319">
        <f t="shared" si="6"/>
        <v>10000</v>
      </c>
      <c r="L7" s="319">
        <f t="shared" si="7"/>
        <v>10000</v>
      </c>
      <c r="M7" s="319">
        <f t="shared" si="8"/>
        <v>10000</v>
      </c>
      <c r="N7" s="319">
        <f t="shared" si="9"/>
        <v>10000</v>
      </c>
      <c r="O7" s="320" t="b">
        <f t="shared" si="10"/>
        <v>0</v>
      </c>
      <c r="P7" s="316">
        <f t="shared" si="11"/>
        <v>2</v>
      </c>
      <c r="Q7" s="316">
        <f t="shared" si="12"/>
        <v>8</v>
      </c>
      <c r="R7" s="321">
        <f t="shared" si="13"/>
        <v>82.556296334342377</v>
      </c>
      <c r="S7" s="322">
        <f t="shared" si="14"/>
        <v>56.114815005045202</v>
      </c>
      <c r="T7" s="317">
        <f t="shared" si="15"/>
        <v>89.166666666666671</v>
      </c>
      <c r="U7" s="320">
        <f t="shared" si="16"/>
        <v>90.183333333333337</v>
      </c>
      <c r="V7" s="320" t="b">
        <f t="shared" si="17"/>
        <v>0</v>
      </c>
      <c r="W7" s="323">
        <f t="shared" si="18"/>
        <v>82.556296334342377</v>
      </c>
      <c r="X7" s="330" t="str">
        <f t="shared" si="19"/>
        <v/>
      </c>
      <c r="Y7" s="330" t="str">
        <f t="shared" si="20"/>
        <v/>
      </c>
      <c r="Z7" s="330" t="str">
        <f t="shared" si="21"/>
        <v/>
      </c>
      <c r="AA7" s="330" t="str">
        <f t="shared" si="22"/>
        <v/>
      </c>
      <c r="AB7" s="336">
        <f t="shared" si="23"/>
        <v>42.832661290322577</v>
      </c>
      <c r="AC7" s="340">
        <f t="shared" si="24"/>
        <v>69.396968719767827</v>
      </c>
      <c r="AD7" s="328" t="str">
        <f t="shared" si="25"/>
        <v/>
      </c>
      <c r="AE7" s="328" t="str">
        <f t="shared" si="26"/>
        <v/>
      </c>
      <c r="AF7" s="328" t="str">
        <f t="shared" si="27"/>
        <v/>
      </c>
      <c r="AG7" s="328" t="str">
        <f t="shared" si="28"/>
        <v/>
      </c>
      <c r="AH7" s="328">
        <f t="shared" si="29"/>
        <v>95.7</v>
      </c>
      <c r="AI7" s="328">
        <f t="shared" si="30"/>
        <v>92.800000000000011</v>
      </c>
      <c r="AJ7" s="330">
        <f>IF(VLOOKUP(TRUE,$V$2:$AY$72,COUNTA($V$1:AR$1),FALSE)="",AR7,IF(AR7="","",(AR7/VLOOKUP(TRUE,$V$2:$AY$72,COUNTA($V$1:AR$1),FALSE))*100))</f>
        <v>50</v>
      </c>
      <c r="AK7" s="328">
        <f>IF(VLOOKUP(TRUE,$V$2:$AY$72,COUNTA($V$1:AS$1),FALSE)="",AS7,IF(AS7="","",(AS7/VLOOKUP(TRUE,$V$2:$AY$72,COUNTA($V$1:AS$1),FALSE))*100))</f>
        <v>100</v>
      </c>
      <c r="AL7" s="328">
        <f>IF(VLOOKUP(TRUE,$V$2:$AY$72,COUNTA($V$1:AT$1),FALSE)="",AT7,IF(AT7="","",(AT7/VLOOKUP(TRUE,$V$2:$AY$72,COUNTA($V$1:AT$1),FALSE))*100))</f>
        <v>80</v>
      </c>
      <c r="AM7" s="328">
        <f>IF(VLOOKUP(TRUE,$V$2:$AY$72,COUNTA($V$1:AU$1),FALSE)="",AU7,IF(AU7="","",(AU7/VLOOKUP(TRUE,$V$2:$AY$72,COUNTA($V$1:AU$1),FALSE))*100))</f>
        <v>100</v>
      </c>
      <c r="AN7" s="328">
        <f>IF(VLOOKUP(TRUE,$V$2:$AY$72,COUNTA($V$1:AV$1),FALSE)="",AV7,IF(AV7="","",(AV7/VLOOKUP(TRUE,$V$2:$AY$72,COUNTA($V$1:AV$1),FALSE))*100))</f>
        <v>100</v>
      </c>
      <c r="AO7" s="328">
        <f>IF(VLOOKUP(TRUE,$V$2:$AY$72,COUNTA($V$1:AW$1),FALSE)="",AW7,IF(AW7="","",(AW7/VLOOKUP(TRUE,$V$2:$AY$72,COUNTA($V$1:AW$1),FALSE))*100))</f>
        <v>100</v>
      </c>
      <c r="AP7" s="328">
        <f>IF(VLOOKUP(TRUE,$V$2:$AY$72,COUNTA($V$1:AX$1),FALSE)="",AX7,IF(AX7="","",(AX7/VLOOKUP(TRUE,$V$2:$AY$72,COUNTA($V$1:AX$1),FALSE))*100))</f>
        <v>100</v>
      </c>
      <c r="AQ7" s="331">
        <f>IF(VLOOKUP(TRUE,$V$2:$AY$72,COUNTA($V$1:AY$1),FALSE)="",AY7,IF(AY7="","",(AY7/VLOOKUP(TRUE,$V$2:$AY$72,COUNTA($V$1:AY$1),FALSE))*100))</f>
        <v>83.333333333333343</v>
      </c>
      <c r="AR7" s="322">
        <f>IF(BS7="","",BS7*VLOOKUP("UQ",IndexCalc[],3,FALSE))</f>
        <v>50</v>
      </c>
      <c r="AS7" s="320">
        <f>IF(BT7="","",BT7*VLOOKUP("Fneg",IndexCalc[],3,FALSE))</f>
        <v>100</v>
      </c>
      <c r="AT7" s="320">
        <f>IF(BU7="","",BU7*VLOOKUP("ABS",IndexCalc[],3,FALSE))</f>
        <v>80</v>
      </c>
      <c r="AU7" s="320">
        <f>IF(BV7="","",BV7*VLOOKUP("Cnrs",IndexCalc[],3,FALSE))</f>
        <v>100</v>
      </c>
      <c r="AV7" s="320">
        <f>IF(BO7="","",BO7*VLOOKUP("HEC",IndexCalc[],3,FALSE))</f>
        <v>100</v>
      </c>
      <c r="AW7" s="320">
        <f>IF(BP7="","",BP7*VLOOKUP("Aeres",IndexCalc[],3,FALSE))</f>
        <v>100</v>
      </c>
      <c r="AX7" s="320">
        <f>IF(BQ7="","",BQ7*VLOOKUP("Abdc",IndexCalc[],3,FALSE))</f>
        <v>100</v>
      </c>
      <c r="AY7" s="317">
        <f>IF(BR7="","",BR7*VLOOKUP("Vhb",IndexCalc[],3,FALSE))</f>
        <v>83.333333333333343</v>
      </c>
      <c r="AZ7" s="328"/>
      <c r="BA7" s="328"/>
      <c r="BB7" s="328"/>
      <c r="BC7" s="328"/>
      <c r="BD7" s="328">
        <v>4.2489999999999997</v>
      </c>
      <c r="BE7" s="331">
        <v>2.1520000000000001</v>
      </c>
      <c r="BF7" s="330"/>
      <c r="BG7" s="328" t="s">
        <v>135</v>
      </c>
      <c r="BH7" s="328" t="s">
        <v>133</v>
      </c>
      <c r="BI7" s="328" t="s">
        <v>135</v>
      </c>
      <c r="BJ7" s="331"/>
      <c r="BK7" s="330">
        <v>3</v>
      </c>
      <c r="BL7" s="328">
        <v>4</v>
      </c>
      <c r="BM7" s="328">
        <v>2</v>
      </c>
      <c r="BN7" s="328">
        <v>4</v>
      </c>
      <c r="BO7" s="344">
        <v>4</v>
      </c>
      <c r="BP7" s="333">
        <v>3</v>
      </c>
      <c r="BQ7" s="334">
        <v>4</v>
      </c>
      <c r="BR7" s="333">
        <v>5</v>
      </c>
      <c r="BS7" s="333">
        <v>2</v>
      </c>
      <c r="BT7" s="333">
        <v>4</v>
      </c>
      <c r="BU7" s="333">
        <v>4</v>
      </c>
      <c r="BV7" s="335">
        <v>4</v>
      </c>
    </row>
    <row r="8" spans="1:82" x14ac:dyDescent="0.25">
      <c r="A8" s="313" t="s">
        <v>1203</v>
      </c>
      <c r="B8" s="347"/>
      <c r="C8" s="339" t="s">
        <v>509</v>
      </c>
      <c r="D8" s="314" t="s">
        <v>819</v>
      </c>
      <c r="E8" s="348">
        <f t="shared" si="0"/>
        <v>7</v>
      </c>
      <c r="F8" s="348">
        <f t="shared" si="1"/>
        <v>10</v>
      </c>
      <c r="G8" s="317">
        <f t="shared" si="2"/>
        <v>26.264273833237088</v>
      </c>
      <c r="H8" s="349" t="b">
        <f t="shared" si="3"/>
        <v>0</v>
      </c>
      <c r="I8" s="319">
        <f t="shared" si="4"/>
        <v>10000</v>
      </c>
      <c r="J8" s="319">
        <f t="shared" si="5"/>
        <v>10000</v>
      </c>
      <c r="K8" s="319">
        <f t="shared" si="6"/>
        <v>10000</v>
      </c>
      <c r="L8" s="319">
        <f t="shared" si="7"/>
        <v>10000</v>
      </c>
      <c r="M8" s="319">
        <f t="shared" si="8"/>
        <v>10000</v>
      </c>
      <c r="N8" s="319">
        <f t="shared" si="9"/>
        <v>10000</v>
      </c>
      <c r="O8" s="350" t="b">
        <f t="shared" si="10"/>
        <v>0</v>
      </c>
      <c r="P8" s="348">
        <f t="shared" si="11"/>
        <v>2</v>
      </c>
      <c r="Q8" s="348">
        <f t="shared" si="12"/>
        <v>8</v>
      </c>
      <c r="R8" s="351">
        <f t="shared" si="13"/>
        <v>80.929205271788689</v>
      </c>
      <c r="S8" s="352">
        <f t="shared" si="14"/>
        <v>35.479493802727532</v>
      </c>
      <c r="T8" s="353">
        <f t="shared" si="15"/>
        <v>92.291633139053985</v>
      </c>
      <c r="U8" s="350">
        <f t="shared" si="16"/>
        <v>90.113306511243181</v>
      </c>
      <c r="V8" s="350" t="b">
        <f t="shared" si="17"/>
        <v>0</v>
      </c>
      <c r="W8" s="354">
        <f t="shared" si="18"/>
        <v>80.929205271788689</v>
      </c>
      <c r="X8" s="352" t="str">
        <f t="shared" si="19"/>
        <v/>
      </c>
      <c r="Y8" s="352" t="str">
        <f t="shared" si="20"/>
        <v/>
      </c>
      <c r="Z8" s="352" t="str">
        <f t="shared" si="21"/>
        <v/>
      </c>
      <c r="AA8" s="352" t="str">
        <f t="shared" si="22"/>
        <v/>
      </c>
      <c r="AB8" s="352">
        <f t="shared" si="23"/>
        <v>25.070564516129036</v>
      </c>
      <c r="AC8" s="353">
        <f t="shared" si="24"/>
        <v>45.888423089326025</v>
      </c>
      <c r="AD8" s="350" t="str">
        <f t="shared" si="25"/>
        <v/>
      </c>
      <c r="AE8" s="350" t="str">
        <f t="shared" si="26"/>
        <v/>
      </c>
      <c r="AF8" s="350" t="str">
        <f t="shared" si="27"/>
        <v/>
      </c>
      <c r="AG8" s="350" t="str">
        <f t="shared" si="28"/>
        <v/>
      </c>
      <c r="AH8" s="350">
        <f t="shared" si="29"/>
        <v>90</v>
      </c>
      <c r="AI8" s="350">
        <f t="shared" si="30"/>
        <v>72.8</v>
      </c>
      <c r="AJ8" s="352">
        <f>IF(VLOOKUP(TRUE,$V$2:$AY$72,COUNTA($V$1:AR$1),FALSE)="",AR8,IF(AR8="","",(AR8/VLOOKUP(TRUE,$V$2:$AY$72,COUNTA($V$1:AR$1),FALSE))*100))</f>
        <v>100</v>
      </c>
      <c r="AK8" s="350">
        <f>IF(VLOOKUP(TRUE,$V$2:$AY$72,COUNTA($V$1:AS$1),FALSE)="",AS8,IF(AS8="","",(AS8/VLOOKUP(TRUE,$V$2:$AY$72,COUNTA($V$1:AS$1),FALSE))*100))</f>
        <v>99.999731779098511</v>
      </c>
      <c r="AL8" s="350">
        <f>IF(VLOOKUP(TRUE,$V$2:$AY$72,COUNTA($V$1:AT$1),FALSE)="",AT8,IF(AT8="","",(AT8/VLOOKUP(TRUE,$V$2:$AY$72,COUNTA($V$1:AT$1),FALSE))*100))</f>
        <v>80</v>
      </c>
      <c r="AM8" s="350">
        <f>IF(VLOOKUP(TRUE,$V$2:$AY$72,COUNTA($V$1:AU$1),FALSE)="",AU8,IF(AU8="","",(AU8/VLOOKUP(TRUE,$V$2:$AY$72,COUNTA($V$1:AU$1),FALSE))*100))</f>
        <v>100</v>
      </c>
      <c r="AN8" s="350">
        <f>IF(VLOOKUP(TRUE,$V$2:$AY$72,COUNTA($V$1:AV$1),FALSE)="",AV8,IF(AV8="","",(AV8/VLOOKUP(TRUE,$V$2:$AY$72,COUNTA($V$1:AV$1),FALSE))*100))</f>
        <v>75</v>
      </c>
      <c r="AO8" s="350">
        <f>IF(VLOOKUP(TRUE,$V$2:$AY$72,COUNTA($V$1:AW$1),FALSE)="",AW8,IF(AW8="","",(AW8/VLOOKUP(TRUE,$V$2:$AY$72,COUNTA($V$1:AW$1),FALSE))*100))</f>
        <v>100</v>
      </c>
      <c r="AP8" s="355">
        <f>IF(VLOOKUP(TRUE,$V$2:$AY$72,COUNTA($V$1:AX$1),FALSE)="",AX8,IF(AX8="","",(AX8/VLOOKUP(TRUE,$V$2:$AY$72,COUNTA($V$1:AX$1),FALSE))*100))</f>
        <v>100</v>
      </c>
      <c r="AQ8" s="353">
        <f>IF(VLOOKUP(TRUE,$V$2:$AY$72,COUNTA($V$1:AY$1),FALSE)="",AY8,IF(AY8="","",(AY8/VLOOKUP(TRUE,$V$2:$AY$72,COUNTA($V$1:AY$1),FALSE))*100))</f>
        <v>83.333333333333343</v>
      </c>
      <c r="AR8" s="352">
        <f>IF(BS8="","",BS8*VLOOKUP("UQ",IndexCalc[],3,FALSE))</f>
        <v>100</v>
      </c>
      <c r="AS8" s="350">
        <f>IF(BT8="","",BT8*VLOOKUP("Fneg",IndexCalc[],3,FALSE))</f>
        <v>99.999731779098511</v>
      </c>
      <c r="AT8" s="350">
        <f>IF(BU8="","",BU8*VLOOKUP("ABS",IndexCalc[],3,FALSE))</f>
        <v>80</v>
      </c>
      <c r="AU8" s="350">
        <f>IF(BV8="","",BV8*VLOOKUP("Cnrs",IndexCalc[],3,FALSE))</f>
        <v>100</v>
      </c>
      <c r="AV8" s="350">
        <f>IF(BO8="","",BO8*VLOOKUP("HEC",IndexCalc[],3,FALSE))</f>
        <v>75</v>
      </c>
      <c r="AW8" s="350">
        <f>IF(BP8="","",BP8*VLOOKUP("Aeres",IndexCalc[],3,FALSE))</f>
        <v>100</v>
      </c>
      <c r="AX8" s="350">
        <f>IF(BQ8="","",BQ8*VLOOKUP("Abdc",IndexCalc[],3,FALSE))</f>
        <v>100</v>
      </c>
      <c r="AY8" s="353">
        <f>IF(BR8="","",BR8*VLOOKUP("Vhb",IndexCalc[],3,FALSE))</f>
        <v>83.333333333333343</v>
      </c>
      <c r="AZ8" s="356"/>
      <c r="BA8" s="357"/>
      <c r="BB8" s="358"/>
      <c r="BC8" s="356"/>
      <c r="BD8" s="356">
        <v>2.4870000000000001</v>
      </c>
      <c r="BE8" s="597">
        <v>1.423</v>
      </c>
      <c r="BF8" s="359"/>
      <c r="BG8" s="358"/>
      <c r="BH8" s="360" t="s">
        <v>135</v>
      </c>
      <c r="BI8" s="358" t="s">
        <v>133</v>
      </c>
      <c r="BJ8" s="361"/>
      <c r="BK8" s="359"/>
      <c r="BL8" s="358"/>
      <c r="BM8" s="358">
        <v>1</v>
      </c>
      <c r="BN8" s="358"/>
      <c r="BO8" s="394">
        <v>3</v>
      </c>
      <c r="BP8" s="389">
        <v>3</v>
      </c>
      <c r="BQ8" s="389">
        <v>4</v>
      </c>
      <c r="BR8" s="389">
        <v>5</v>
      </c>
      <c r="BS8" s="389">
        <v>4</v>
      </c>
      <c r="BT8" s="389">
        <v>3.9999892711639404</v>
      </c>
      <c r="BU8" s="260">
        <v>4</v>
      </c>
      <c r="BV8" s="365">
        <v>4</v>
      </c>
    </row>
    <row r="9" spans="1:82" x14ac:dyDescent="0.25">
      <c r="A9" s="366" t="s">
        <v>1188</v>
      </c>
      <c r="B9" s="367"/>
      <c r="C9" s="368" t="s">
        <v>235</v>
      </c>
      <c r="D9" s="367" t="s">
        <v>819</v>
      </c>
      <c r="E9" s="316">
        <f t="shared" si="0"/>
        <v>8</v>
      </c>
      <c r="F9" s="316">
        <f t="shared" si="1"/>
        <v>10</v>
      </c>
      <c r="G9" s="325">
        <f t="shared" si="2"/>
        <v>29.572910495786189</v>
      </c>
      <c r="H9" s="318" t="b">
        <f t="shared" si="3"/>
        <v>0</v>
      </c>
      <c r="I9" s="319">
        <f t="shared" si="4"/>
        <v>10000</v>
      </c>
      <c r="J9" s="319">
        <f t="shared" si="5"/>
        <v>10000</v>
      </c>
      <c r="K9" s="319">
        <f t="shared" si="6"/>
        <v>10000</v>
      </c>
      <c r="L9" s="319">
        <f t="shared" si="7"/>
        <v>10000</v>
      </c>
      <c r="M9" s="319">
        <f t="shared" si="8"/>
        <v>10000</v>
      </c>
      <c r="N9" s="319">
        <f t="shared" si="9"/>
        <v>10000</v>
      </c>
      <c r="O9" s="320" t="b">
        <f t="shared" si="10"/>
        <v>0</v>
      </c>
      <c r="P9" s="316">
        <f t="shared" si="11"/>
        <v>2</v>
      </c>
      <c r="Q9" s="316">
        <f t="shared" si="12"/>
        <v>8</v>
      </c>
      <c r="R9" s="321">
        <f t="shared" si="13"/>
        <v>75.883846659881726</v>
      </c>
      <c r="S9" s="322">
        <f t="shared" si="14"/>
        <v>28.39472740601926</v>
      </c>
      <c r="T9" s="317">
        <f t="shared" si="15"/>
        <v>87.756126473347351</v>
      </c>
      <c r="U9" s="320">
        <f t="shared" si="16"/>
        <v>79.484901178677873</v>
      </c>
      <c r="V9" s="317" t="b">
        <f t="shared" si="17"/>
        <v>0</v>
      </c>
      <c r="W9" s="323">
        <f t="shared" si="18"/>
        <v>75.883846659881726</v>
      </c>
      <c r="X9" s="322" t="str">
        <f t="shared" si="19"/>
        <v/>
      </c>
      <c r="Y9" s="322" t="str">
        <f t="shared" si="20"/>
        <v/>
      </c>
      <c r="Z9" s="322" t="str">
        <f t="shared" si="21"/>
        <v/>
      </c>
      <c r="AA9" s="322" t="str">
        <f t="shared" si="22"/>
        <v/>
      </c>
      <c r="AB9" s="322">
        <f t="shared" si="23"/>
        <v>2.1539383657997657</v>
      </c>
      <c r="AC9" s="317">
        <f t="shared" si="24"/>
        <v>54.635516446238753</v>
      </c>
      <c r="AD9" s="369" t="str">
        <f t="shared" si="25"/>
        <v/>
      </c>
      <c r="AE9" s="369" t="str">
        <f t="shared" si="26"/>
        <v/>
      </c>
      <c r="AF9" s="369" t="str">
        <f t="shared" si="27"/>
        <v/>
      </c>
      <c r="AG9" s="369" t="str">
        <f t="shared" si="28"/>
        <v/>
      </c>
      <c r="AH9" s="369">
        <f t="shared" si="29"/>
        <v>5.7</v>
      </c>
      <c r="AI9" s="369">
        <f t="shared" si="30"/>
        <v>87.1</v>
      </c>
      <c r="AJ9" s="324">
        <f>IF(VLOOKUP(TRUE,$V$2:$AY$72,COUNTA($V$1:AR$1),FALSE)="",AR9,IF(AR9="","",(AR9/VLOOKUP(TRUE,$V$2:$AY$72,COUNTA($V$1:AR$1),FALSE))*100))</f>
        <v>75</v>
      </c>
      <c r="AK9" s="369">
        <f>IF(VLOOKUP(TRUE,$V$2:$AY$72,COUNTA($V$1:AS$1),FALSE)="",AS9,IF(AS9="","",(AS9/VLOOKUP(TRUE,$V$2:$AY$72,COUNTA($V$1:AS$1),FALSE))*100))</f>
        <v>100</v>
      </c>
      <c r="AL9" s="369">
        <f>IF(VLOOKUP(TRUE,$V$2:$AY$72,COUNTA($V$1:AT$1),FALSE)="",AT9,IF(AT9="","",(AT9/VLOOKUP(TRUE,$V$2:$AY$72,COUNTA($V$1:AT$1),FALSE))*100))</f>
        <v>80</v>
      </c>
      <c r="AM9" s="369">
        <f>IF(VLOOKUP(TRUE,$V$2:$AY$72,COUNTA($V$1:AU$1),FALSE)="",AU9,IF(AU9="","",(AU9/VLOOKUP(TRUE,$V$2:$AY$72,COUNTA($V$1:AU$1),FALSE))*100))</f>
        <v>88.715678453445435</v>
      </c>
      <c r="AN9" s="369">
        <f>IF(VLOOKUP(TRUE,$V$2:$AY$72,COUNTA($V$1:AV$1),FALSE)="",AV9,IF(AV9="","",(AV9/VLOOKUP(TRUE,$V$2:$AY$72,COUNTA($V$1:AV$1),FALSE))*100))</f>
        <v>75</v>
      </c>
      <c r="AO9" s="369">
        <f>IF(VLOOKUP(TRUE,$V$2:$AY$72,COUNTA($V$1:AW$1),FALSE)="",AW9,IF(AW9="","",(AW9/VLOOKUP(TRUE,$V$2:$AY$72,COUNTA($V$1:AW$1),FALSE))*100))</f>
        <v>100</v>
      </c>
      <c r="AP9" s="370">
        <f>IF(VLOOKUP(TRUE,$V$2:$AY$72,COUNTA($V$1:AX$1),FALSE)="",AX9,IF(AX9="","",(AX9/VLOOKUP(TRUE,$V$2:$AY$72,COUNTA($V$1:AX$1),FALSE))*100))</f>
        <v>100</v>
      </c>
      <c r="AQ9" s="325">
        <f>IF(VLOOKUP(TRUE,$V$2:$AY$72,COUNTA($V$1:AY$1),FALSE)="",AY9,IF(AY9="","",(AY9/VLOOKUP(TRUE,$V$2:$AY$72,COUNTA($V$1:AY$1),FALSE))*100))</f>
        <v>83.333333333333343</v>
      </c>
      <c r="AR9" s="322">
        <f>IF(BS9="","",BS9*VLOOKUP("UQ",IndexCalc[],3,FALSE))</f>
        <v>75</v>
      </c>
      <c r="AS9" s="320">
        <f>IF(BT9="","",BT9*VLOOKUP("Fneg",IndexCalc[],3,FALSE))</f>
        <v>100</v>
      </c>
      <c r="AT9" s="320">
        <f>IF(BU9="","",BU9*VLOOKUP("ABS",IndexCalc[],3,FALSE))</f>
        <v>80</v>
      </c>
      <c r="AU9" s="320">
        <f>IF(BV9="","",BV9*VLOOKUP("Cnrs",IndexCalc[],3,FALSE))</f>
        <v>88.715678453445435</v>
      </c>
      <c r="AV9" s="320">
        <f>IF(BO9="","",BO9*VLOOKUP("HEC",IndexCalc[],3,FALSE))</f>
        <v>75</v>
      </c>
      <c r="AW9" s="320">
        <f>IF(BP9="","",BP9*VLOOKUP("Aeres",IndexCalc[],3,FALSE))</f>
        <v>100</v>
      </c>
      <c r="AX9" s="320">
        <f>IF(BQ9="","",BQ9*VLOOKUP("Abdc",IndexCalc[],3,FALSE))</f>
        <v>100</v>
      </c>
      <c r="AY9" s="317">
        <f>IF(BR9="","",BR9*VLOOKUP("Vhb",IndexCalc[],3,FALSE))</f>
        <v>83.333333333333343</v>
      </c>
      <c r="AZ9" s="371"/>
      <c r="BA9" s="372"/>
      <c r="BB9" s="373"/>
      <c r="BC9" s="371"/>
      <c r="BD9" s="374">
        <v>0.21367068588733673</v>
      </c>
      <c r="BE9" s="375">
        <v>1.6942473649978638</v>
      </c>
      <c r="BF9" s="376" t="s">
        <v>134</v>
      </c>
      <c r="BG9" s="373" t="s">
        <v>127</v>
      </c>
      <c r="BH9" s="377" t="s">
        <v>139</v>
      </c>
      <c r="BI9" s="373" t="s">
        <v>127</v>
      </c>
      <c r="BJ9" s="378" t="s">
        <v>278</v>
      </c>
      <c r="BK9" s="376">
        <v>2</v>
      </c>
      <c r="BL9" s="373">
        <v>1</v>
      </c>
      <c r="BM9" s="373">
        <v>4</v>
      </c>
      <c r="BN9" s="373"/>
      <c r="BO9" s="332">
        <v>3</v>
      </c>
      <c r="BP9" s="333">
        <v>3</v>
      </c>
      <c r="BQ9" s="334">
        <v>4</v>
      </c>
      <c r="BR9" s="333">
        <v>5</v>
      </c>
      <c r="BS9" s="333">
        <v>3</v>
      </c>
      <c r="BT9" s="333">
        <v>4</v>
      </c>
      <c r="BU9" s="333">
        <v>4</v>
      </c>
      <c r="BV9" s="346">
        <v>3.5486271381378174</v>
      </c>
    </row>
    <row r="10" spans="1:82" x14ac:dyDescent="0.25">
      <c r="A10" s="313" t="s">
        <v>515</v>
      </c>
      <c r="B10" s="314" t="s">
        <v>786</v>
      </c>
      <c r="C10" s="315" t="s">
        <v>148</v>
      </c>
      <c r="D10" s="314" t="s">
        <v>819</v>
      </c>
      <c r="E10" s="316">
        <f t="shared" si="0"/>
        <v>9</v>
      </c>
      <c r="F10" s="316">
        <f t="shared" si="1"/>
        <v>10</v>
      </c>
      <c r="G10" s="317">
        <f t="shared" si="2"/>
        <v>28.345492636832649</v>
      </c>
      <c r="H10" s="318" t="b">
        <f t="shared" si="3"/>
        <v>0</v>
      </c>
      <c r="I10" s="319">
        <f t="shared" si="4"/>
        <v>10000</v>
      </c>
      <c r="J10" s="319">
        <f t="shared" si="5"/>
        <v>10000</v>
      </c>
      <c r="K10" s="319">
        <f t="shared" si="6"/>
        <v>10000</v>
      </c>
      <c r="L10" s="319">
        <f t="shared" si="7"/>
        <v>10000</v>
      </c>
      <c r="M10" s="319">
        <f t="shared" si="8"/>
        <v>10000</v>
      </c>
      <c r="N10" s="319">
        <f t="shared" si="9"/>
        <v>10000</v>
      </c>
      <c r="O10" s="320" t="b">
        <f t="shared" si="10"/>
        <v>0</v>
      </c>
      <c r="P10" s="316">
        <f t="shared" si="11"/>
        <v>2</v>
      </c>
      <c r="Q10" s="316">
        <f t="shared" si="12"/>
        <v>8</v>
      </c>
      <c r="R10" s="321">
        <f t="shared" si="13"/>
        <v>75.728455614387315</v>
      </c>
      <c r="S10" s="322">
        <f t="shared" si="14"/>
        <v>31.975611405269891</v>
      </c>
      <c r="T10" s="317">
        <f t="shared" si="15"/>
        <v>86.666666666666671</v>
      </c>
      <c r="U10" s="320">
        <f t="shared" si="16"/>
        <v>84.473333333333329</v>
      </c>
      <c r="V10" s="317" t="b">
        <f t="shared" si="17"/>
        <v>0</v>
      </c>
      <c r="W10" s="323">
        <f t="shared" si="18"/>
        <v>75.728455614387315</v>
      </c>
      <c r="X10" s="322">
        <f t="shared" si="19"/>
        <v>32.075471698113212</v>
      </c>
      <c r="Y10" s="322">
        <f t="shared" si="20"/>
        <v>13.333333333333334</v>
      </c>
      <c r="Z10" s="322">
        <f t="shared" si="21"/>
        <v>68.932038834951456</v>
      </c>
      <c r="AA10" s="322">
        <f t="shared" si="22"/>
        <v>38.784425451092119</v>
      </c>
      <c r="AB10" s="322">
        <f t="shared" si="23"/>
        <v>12.741935483870966</v>
      </c>
      <c r="AC10" s="317">
        <f t="shared" si="24"/>
        <v>51.209287326668814</v>
      </c>
      <c r="AD10" s="320">
        <f t="shared" si="25"/>
        <v>88</v>
      </c>
      <c r="AE10" s="320">
        <f t="shared" si="26"/>
        <v>44</v>
      </c>
      <c r="AF10" s="320">
        <f t="shared" si="27"/>
        <v>91.100000000000009</v>
      </c>
      <c r="AG10" s="320">
        <f t="shared" si="28"/>
        <v>70.8</v>
      </c>
      <c r="AH10" s="320">
        <f t="shared" si="29"/>
        <v>71.399999999999991</v>
      </c>
      <c r="AI10" s="320">
        <f t="shared" si="30"/>
        <v>80</v>
      </c>
      <c r="AJ10" s="322">
        <f>IF(VLOOKUP(TRUE,$V$2:$AY$72,COUNTA($V$1:AR$1),FALSE)="",AR10,IF(AR10="","",(AR10/VLOOKUP(TRUE,$V$2:$AY$72,COUNTA($V$1:AR$1),FALSE))*100))</f>
        <v>100</v>
      </c>
      <c r="AK10" s="320">
        <f>IF(VLOOKUP(TRUE,$V$2:$AY$72,COUNTA($V$1:AS$1),FALSE)="",AS10,IF(AS10="","",(AS10/VLOOKUP(TRUE,$V$2:$AY$72,COUNTA($V$1:AS$1),FALSE))*100))</f>
        <v>100</v>
      </c>
      <c r="AL10" s="320">
        <f>IF(VLOOKUP(TRUE,$V$2:$AY$72,COUNTA($V$1:AT$1),FALSE)="",AT10,IF(AT10="","",(AT10/VLOOKUP(TRUE,$V$2:$AY$72,COUNTA($V$1:AT$1),FALSE))*100))</f>
        <v>60</v>
      </c>
      <c r="AM10" s="320">
        <f>IF(VLOOKUP(TRUE,$V$2:$AY$72,COUNTA($V$1:AU$1),FALSE)="",AU10,IF(AU10="","",(AU10/VLOOKUP(TRUE,$V$2:$AY$72,COUNTA($V$1:AU$1),FALSE))*100))</f>
        <v>75</v>
      </c>
      <c r="AN10" s="320">
        <f>IF(VLOOKUP(TRUE,$V$2:$AY$72,COUNTA($V$1:AV$1),FALSE)="",AV10,IF(AV10="","",(AV10/VLOOKUP(TRUE,$V$2:$AY$72,COUNTA($V$1:AV$1),FALSE))*100))</f>
        <v>75</v>
      </c>
      <c r="AO10" s="320">
        <f>IF(VLOOKUP(TRUE,$V$2:$AY$72,COUNTA($V$1:AW$1),FALSE)="",AW10,IF(AW10="","",(AW10/VLOOKUP(TRUE,$V$2:$AY$72,COUNTA($V$1:AW$1),FALSE))*100))</f>
        <v>100</v>
      </c>
      <c r="AP10" s="320">
        <f>IF(VLOOKUP(TRUE,$V$2:$AY$72,COUNTA($V$1:AX$1),FALSE)="",AX10,IF(AX10="","",(AX10/VLOOKUP(TRUE,$V$2:$AY$72,COUNTA($V$1:AX$1),FALSE))*100))</f>
        <v>100</v>
      </c>
      <c r="AQ10" s="317">
        <f>IF(VLOOKUP(TRUE,$V$2:$AY$72,COUNTA($V$1:AY$1),FALSE)="",AY10,IF(AY10="","",(AY10/VLOOKUP(TRUE,$V$2:$AY$72,COUNTA($V$1:AY$1),FALSE))*100))</f>
        <v>83.333333333333343</v>
      </c>
      <c r="AR10" s="322">
        <f>IF(BS10="","",BS10*VLOOKUP("UQ",IndexCalc[],3,FALSE))</f>
        <v>100</v>
      </c>
      <c r="AS10" s="320">
        <f>IF(BT10="","",BT10*VLOOKUP("Fneg",IndexCalc[],3,FALSE))</f>
        <v>100</v>
      </c>
      <c r="AT10" s="320">
        <f>IF(BU10="","",BU10*VLOOKUP("ABS",IndexCalc[],3,FALSE))</f>
        <v>60</v>
      </c>
      <c r="AU10" s="320">
        <f>IF(BV10="","",BV10*VLOOKUP("Cnrs",IndexCalc[],3,FALSE))</f>
        <v>75</v>
      </c>
      <c r="AV10" s="320">
        <f>IF(BO10="","",BO10*VLOOKUP("HEC",IndexCalc[],3,FALSE))</f>
        <v>75</v>
      </c>
      <c r="AW10" s="320">
        <f>IF(BP10="","",BP10*VLOOKUP("Aeres",IndexCalc[],3,FALSE))</f>
        <v>100</v>
      </c>
      <c r="AX10" s="320">
        <f>IF(BQ10="","",BQ10*VLOOKUP("Abdc",IndexCalc[],3,FALSE))</f>
        <v>100</v>
      </c>
      <c r="AY10" s="317">
        <f>IF(BR10="","",BR10*VLOOKUP("Vhb",IndexCalc[],3,FALSE))</f>
        <v>83.333333333333343</v>
      </c>
      <c r="AZ10" s="326">
        <v>1.7000000000000001E-2</v>
      </c>
      <c r="BA10" s="327">
        <v>0.8</v>
      </c>
      <c r="BB10" s="328">
        <v>71</v>
      </c>
      <c r="BC10" s="326">
        <v>2.0419999999999998</v>
      </c>
      <c r="BD10" s="326">
        <v>1.264</v>
      </c>
      <c r="BE10" s="329">
        <v>1.5880000000000001</v>
      </c>
      <c r="BF10" s="330" t="s">
        <v>134</v>
      </c>
      <c r="BG10" s="328" t="s">
        <v>127</v>
      </c>
      <c r="BH10" s="328" t="s">
        <v>139</v>
      </c>
      <c r="BI10" s="328" t="s">
        <v>127</v>
      </c>
      <c r="BJ10" s="331" t="s">
        <v>278</v>
      </c>
      <c r="BK10" s="330">
        <v>1</v>
      </c>
      <c r="BL10" s="328">
        <v>1</v>
      </c>
      <c r="BM10" s="328">
        <v>3</v>
      </c>
      <c r="BN10" s="328">
        <v>2</v>
      </c>
      <c r="BO10" s="332">
        <v>3</v>
      </c>
      <c r="BP10" s="333">
        <v>3</v>
      </c>
      <c r="BQ10" s="334">
        <v>4</v>
      </c>
      <c r="BR10" s="333">
        <v>5</v>
      </c>
      <c r="BS10" s="333">
        <v>4</v>
      </c>
      <c r="BT10" s="333">
        <v>4</v>
      </c>
      <c r="BU10" s="333">
        <v>3</v>
      </c>
      <c r="BV10" s="335">
        <v>3</v>
      </c>
      <c r="BW10" s="380"/>
      <c r="BY10" s="380"/>
    </row>
    <row r="11" spans="1:82" x14ac:dyDescent="0.25">
      <c r="A11" s="313" t="s">
        <v>1194</v>
      </c>
      <c r="B11" s="314"/>
      <c r="C11" s="339" t="s">
        <v>241</v>
      </c>
      <c r="D11" s="314" t="s">
        <v>819</v>
      </c>
      <c r="E11" s="316">
        <f t="shared" si="0"/>
        <v>10</v>
      </c>
      <c r="F11" s="316">
        <f t="shared" si="1"/>
        <v>10</v>
      </c>
      <c r="G11" s="317">
        <f t="shared" si="2"/>
        <v>34.123886333892017</v>
      </c>
      <c r="H11" s="318" t="b">
        <f t="shared" si="3"/>
        <v>0</v>
      </c>
      <c r="I11" s="319">
        <f t="shared" si="4"/>
        <v>10000</v>
      </c>
      <c r="J11" s="319">
        <f t="shared" si="5"/>
        <v>10000</v>
      </c>
      <c r="K11" s="319">
        <f t="shared" si="6"/>
        <v>10000</v>
      </c>
      <c r="L11" s="319">
        <f t="shared" si="7"/>
        <v>10000</v>
      </c>
      <c r="M11" s="319">
        <f t="shared" si="8"/>
        <v>10000</v>
      </c>
      <c r="N11" s="319">
        <f t="shared" si="9"/>
        <v>10000</v>
      </c>
      <c r="O11" s="320" t="b">
        <f t="shared" si="10"/>
        <v>0</v>
      </c>
      <c r="P11" s="316">
        <f t="shared" si="11"/>
        <v>2</v>
      </c>
      <c r="Q11" s="316">
        <f t="shared" si="12"/>
        <v>8</v>
      </c>
      <c r="R11" s="321">
        <f t="shared" si="13"/>
        <v>75.00592816355244</v>
      </c>
      <c r="S11" s="322">
        <f t="shared" si="14"/>
        <v>18.362974151095479</v>
      </c>
      <c r="T11" s="317">
        <f t="shared" si="15"/>
        <v>89.166666666666671</v>
      </c>
      <c r="U11" s="320">
        <f t="shared" si="16"/>
        <v>80.893333333333345</v>
      </c>
      <c r="V11" s="317" t="b">
        <f t="shared" si="17"/>
        <v>0</v>
      </c>
      <c r="W11" s="323">
        <f t="shared" si="18"/>
        <v>75.00592816355244</v>
      </c>
      <c r="X11" s="322" t="str">
        <f t="shared" si="19"/>
        <v/>
      </c>
      <c r="Y11" s="322" t="str">
        <f t="shared" si="20"/>
        <v/>
      </c>
      <c r="Z11" s="322" t="str">
        <f t="shared" si="21"/>
        <v/>
      </c>
      <c r="AA11" s="322" t="str">
        <f t="shared" si="22"/>
        <v/>
      </c>
      <c r="AB11" s="322">
        <f t="shared" si="23"/>
        <v>7.8747169144691957</v>
      </c>
      <c r="AC11" s="317">
        <f t="shared" si="24"/>
        <v>28.851231387721764</v>
      </c>
      <c r="AD11" s="320" t="str">
        <f t="shared" si="25"/>
        <v/>
      </c>
      <c r="AE11" s="320" t="str">
        <f t="shared" si="26"/>
        <v/>
      </c>
      <c r="AF11" s="320" t="str">
        <f t="shared" si="27"/>
        <v/>
      </c>
      <c r="AG11" s="320" t="str">
        <f t="shared" si="28"/>
        <v/>
      </c>
      <c r="AH11" s="320">
        <f t="shared" si="29"/>
        <v>54.2</v>
      </c>
      <c r="AI11" s="320">
        <f t="shared" si="30"/>
        <v>41.4</v>
      </c>
      <c r="AJ11" s="322">
        <f>IF(VLOOKUP(TRUE,$V$2:$AY$72,COUNTA($V$1:AR$1),FALSE)="",AR11,IF(AR11="","",(AR11/VLOOKUP(TRUE,$V$2:$AY$72,COUNTA($V$1:AR$1),FALSE))*100))</f>
        <v>100</v>
      </c>
      <c r="AK11" s="320">
        <f>IF(VLOOKUP(TRUE,$V$2:$AY$72,COUNTA($V$1:AS$1),FALSE)="",AS11,IF(AS11="","",(AS11/VLOOKUP(TRUE,$V$2:$AY$72,COUNTA($V$1:AS$1),FALSE))*100))</f>
        <v>100</v>
      </c>
      <c r="AL11" s="320">
        <f>IF(VLOOKUP(TRUE,$V$2:$AY$72,COUNTA($V$1:AT$1),FALSE)="",AT11,IF(AT11="","",(AT11/VLOOKUP(TRUE,$V$2:$AY$72,COUNTA($V$1:AT$1),FALSE))*100))</f>
        <v>80</v>
      </c>
      <c r="AM11" s="320">
        <f>IF(VLOOKUP(TRUE,$V$2:$AY$72,COUNTA($V$1:AU$1),FALSE)="",AU11,IF(AU11="","",(AU11/VLOOKUP(TRUE,$V$2:$AY$72,COUNTA($V$1:AU$1),FALSE))*100))</f>
        <v>50</v>
      </c>
      <c r="AN11" s="320">
        <f>IF(VLOOKUP(TRUE,$V$2:$AY$72,COUNTA($V$1:AV$1),FALSE)="",AV11,IF(AV11="","",(AV11/VLOOKUP(TRUE,$V$2:$AY$72,COUNTA($V$1:AV$1),FALSE))*100))</f>
        <v>100</v>
      </c>
      <c r="AO11" s="320">
        <f>IF(VLOOKUP(TRUE,$V$2:$AY$72,COUNTA($V$1:AW$1),FALSE)="",AW11,IF(AW11="","",(AW11/VLOOKUP(TRUE,$V$2:$AY$72,COUNTA($V$1:AW$1),FALSE))*100))</f>
        <v>100</v>
      </c>
      <c r="AP11" s="341">
        <f>IF(VLOOKUP(TRUE,$V$2:$AY$72,COUNTA($V$1:AX$1),FALSE)="",AX11,IF(AX11="","",(AX11/VLOOKUP(TRUE,$V$2:$AY$72,COUNTA($V$1:AX$1),FALSE))*100))</f>
        <v>100</v>
      </c>
      <c r="AQ11" s="317">
        <f>IF(VLOOKUP(TRUE,$V$2:$AY$72,COUNTA($V$1:AY$1),FALSE)="",AY11,IF(AY11="","",(AY11/VLOOKUP(TRUE,$V$2:$AY$72,COUNTA($V$1:AY$1),FALSE))*100))</f>
        <v>83.333333333333343</v>
      </c>
      <c r="AR11" s="322">
        <f>IF(BS11="","",BS11*VLOOKUP("UQ",IndexCalc[],3,FALSE))</f>
        <v>100</v>
      </c>
      <c r="AS11" s="320">
        <f>IF(BT11="","",BT11*VLOOKUP("Fneg",IndexCalc[],3,FALSE))</f>
        <v>100</v>
      </c>
      <c r="AT11" s="320">
        <f>IF(BU11="","",BU11*VLOOKUP("ABS",IndexCalc[],3,FALSE))</f>
        <v>80</v>
      </c>
      <c r="AU11" s="320">
        <f>IF(BV11="","",BV11*VLOOKUP("Cnrs",IndexCalc[],3,FALSE))</f>
        <v>50</v>
      </c>
      <c r="AV11" s="320">
        <f>IF(BO11="","",BO11*VLOOKUP("HEC",IndexCalc[],3,FALSE))</f>
        <v>100</v>
      </c>
      <c r="AW11" s="320">
        <f>IF(BP11="","",BP11*VLOOKUP("Aeres",IndexCalc[],3,FALSE))</f>
        <v>100</v>
      </c>
      <c r="AX11" s="320">
        <f>IF(BQ11="","",BQ11*VLOOKUP("Abdc",IndexCalc[],3,FALSE))</f>
        <v>100</v>
      </c>
      <c r="AY11" s="317">
        <f>IF(BR11="","",BR11*VLOOKUP("Vhb",IndexCalc[],3,FALSE))</f>
        <v>83.333333333333343</v>
      </c>
      <c r="AZ11" s="326"/>
      <c r="BA11" s="327"/>
      <c r="BB11" s="328"/>
      <c r="BC11" s="326"/>
      <c r="BD11" s="385">
        <v>0.78117191791534424</v>
      </c>
      <c r="BE11" s="386">
        <v>0.89467668533325195</v>
      </c>
      <c r="BF11" s="330" t="s">
        <v>127</v>
      </c>
      <c r="BG11" s="328" t="s">
        <v>127</v>
      </c>
      <c r="BH11" s="343" t="s">
        <v>139</v>
      </c>
      <c r="BI11" s="328" t="s">
        <v>127</v>
      </c>
      <c r="BJ11" s="331" t="s">
        <v>640</v>
      </c>
      <c r="BK11" s="330">
        <v>1</v>
      </c>
      <c r="BL11" s="328">
        <v>1</v>
      </c>
      <c r="BM11" s="328">
        <v>4</v>
      </c>
      <c r="BN11" s="328"/>
      <c r="BO11" s="332">
        <v>4</v>
      </c>
      <c r="BP11" s="333">
        <v>3</v>
      </c>
      <c r="BQ11" s="334">
        <v>4</v>
      </c>
      <c r="BR11" s="333">
        <v>5</v>
      </c>
      <c r="BS11" s="333">
        <v>4</v>
      </c>
      <c r="BT11" s="333">
        <v>4</v>
      </c>
      <c r="BU11" s="333">
        <v>4</v>
      </c>
      <c r="BV11" s="346">
        <v>2</v>
      </c>
      <c r="CA11" s="380"/>
      <c r="CB11" s="380"/>
      <c r="CC11" s="380"/>
      <c r="CD11" s="380"/>
    </row>
    <row r="12" spans="1:82" x14ac:dyDescent="0.25">
      <c r="A12" s="313" t="s">
        <v>519</v>
      </c>
      <c r="B12" s="381" t="s">
        <v>790</v>
      </c>
      <c r="C12" s="382" t="s">
        <v>159</v>
      </c>
      <c r="D12" s="314" t="s">
        <v>819</v>
      </c>
      <c r="E12" s="316">
        <f t="shared" si="0"/>
        <v>11</v>
      </c>
      <c r="F12" s="316">
        <f t="shared" si="1"/>
        <v>10</v>
      </c>
      <c r="G12" s="317">
        <f t="shared" si="2"/>
        <v>23.231068501114279</v>
      </c>
      <c r="H12" s="318" t="b">
        <f t="shared" si="3"/>
        <v>0</v>
      </c>
      <c r="I12" s="319">
        <f t="shared" si="4"/>
        <v>10000</v>
      </c>
      <c r="J12" s="319">
        <f t="shared" si="5"/>
        <v>10000</v>
      </c>
      <c r="K12" s="319">
        <f t="shared" si="6"/>
        <v>10000</v>
      </c>
      <c r="L12" s="319">
        <f t="shared" si="7"/>
        <v>10000</v>
      </c>
      <c r="M12" s="319">
        <f t="shared" si="8"/>
        <v>10000</v>
      </c>
      <c r="N12" s="319">
        <f t="shared" si="9"/>
        <v>10000</v>
      </c>
      <c r="O12" s="320" t="b">
        <f t="shared" si="10"/>
        <v>0</v>
      </c>
      <c r="P12" s="316">
        <f t="shared" si="11"/>
        <v>2</v>
      </c>
      <c r="Q12" s="316">
        <f t="shared" si="12"/>
        <v>8</v>
      </c>
      <c r="R12" s="321">
        <f t="shared" si="13"/>
        <v>73.801085996366069</v>
      </c>
      <c r="S12" s="322">
        <f t="shared" si="14"/>
        <v>37.338763315163675</v>
      </c>
      <c r="T12" s="317">
        <f t="shared" si="15"/>
        <v>82.916666666666671</v>
      </c>
      <c r="U12" s="320">
        <f t="shared" si="16"/>
        <v>83.463333333333338</v>
      </c>
      <c r="V12" s="317" t="b">
        <f t="shared" si="17"/>
        <v>0</v>
      </c>
      <c r="W12" s="323">
        <f t="shared" si="18"/>
        <v>73.801085996366069</v>
      </c>
      <c r="X12" s="322">
        <f t="shared" si="19"/>
        <v>7.5471698113207548</v>
      </c>
      <c r="Y12" s="322">
        <f t="shared" si="20"/>
        <v>33.333333333333329</v>
      </c>
      <c r="Z12" s="322">
        <f t="shared" si="21"/>
        <v>33.009708737864081</v>
      </c>
      <c r="AA12" s="322">
        <f t="shared" si="22"/>
        <v>54.890788224121565</v>
      </c>
      <c r="AB12" s="322">
        <f t="shared" si="23"/>
        <v>18.760080645161288</v>
      </c>
      <c r="AC12" s="317">
        <f t="shared" si="24"/>
        <v>55.917445985166069</v>
      </c>
      <c r="AD12" s="320">
        <f t="shared" si="25"/>
        <v>64</v>
      </c>
      <c r="AE12" s="320">
        <f t="shared" si="26"/>
        <v>76</v>
      </c>
      <c r="AF12" s="320">
        <f t="shared" si="27"/>
        <v>79.400000000000006</v>
      </c>
      <c r="AG12" s="320">
        <f t="shared" si="28"/>
        <v>87.5</v>
      </c>
      <c r="AH12" s="320">
        <f t="shared" si="29"/>
        <v>82.8</v>
      </c>
      <c r="AI12" s="320">
        <f t="shared" si="30"/>
        <v>88.5</v>
      </c>
      <c r="AJ12" s="322">
        <f>IF(VLOOKUP(TRUE,$V$2:$AY$72,COUNTA($V$1:AR$1),FALSE)="",AR12,IF(AR12="","",(AR12/VLOOKUP(TRUE,$V$2:$AY$72,COUNTA($V$1:AR$1),FALSE))*100))</f>
        <v>75</v>
      </c>
      <c r="AK12" s="320">
        <f>IF(VLOOKUP(TRUE,$V$2:$AY$72,COUNTA($V$1:AS$1),FALSE)="",AS12,IF(AS12="","",(AS12/VLOOKUP(TRUE,$V$2:$AY$72,COUNTA($V$1:AS$1),FALSE))*100))</f>
        <v>75</v>
      </c>
      <c r="AL12" s="320">
        <f>IF(VLOOKUP(TRUE,$V$2:$AY$72,COUNTA($V$1:AT$1),FALSE)="",AT12,IF(AT12="","",(AT12/VLOOKUP(TRUE,$V$2:$AY$72,COUNTA($V$1:AT$1),FALSE))*100))</f>
        <v>80</v>
      </c>
      <c r="AM12" s="320">
        <f>IF(VLOOKUP(TRUE,$V$2:$AY$72,COUNTA($V$1:AU$1),FALSE)="",AU12,IF(AU12="","",(AU12/VLOOKUP(TRUE,$V$2:$AY$72,COUNTA($V$1:AU$1),FALSE))*100))</f>
        <v>75</v>
      </c>
      <c r="AN12" s="320">
        <f>IF(VLOOKUP(TRUE,$V$2:$AY$72,COUNTA($V$1:AV$1),FALSE)="",AV12,IF(AV12="","",(AV12/VLOOKUP(TRUE,$V$2:$AY$72,COUNTA($V$1:AV$1),FALSE))*100))</f>
        <v>75</v>
      </c>
      <c r="AO12" s="320">
        <f>IF(VLOOKUP(TRUE,$V$2:$AY$72,COUNTA($V$1:AW$1),FALSE)="",AW12,IF(AW12="","",(AW12/VLOOKUP(TRUE,$V$2:$AY$72,COUNTA($V$1:AW$1),FALSE))*100))</f>
        <v>100</v>
      </c>
      <c r="AP12" s="320">
        <f>IF(VLOOKUP(TRUE,$V$2:$AY$72,COUNTA($V$1:AX$1),FALSE)="",AX12,IF(AX12="","",(AX12/VLOOKUP(TRUE,$V$2:$AY$72,COUNTA($V$1:AX$1),FALSE))*100))</f>
        <v>100</v>
      </c>
      <c r="AQ12" s="317">
        <f>IF(VLOOKUP(TRUE,$V$2:$AY$72,COUNTA($V$1:AY$1),FALSE)="",AY12,IF(AY12="","",(AY12/VLOOKUP(TRUE,$V$2:$AY$72,COUNTA($V$1:AY$1),FALSE))*100))</f>
        <v>83.333333333333343</v>
      </c>
      <c r="AR12" s="322">
        <f>IF(BS12="","",BS12*VLOOKUP("UQ",IndexCalc[],3,FALSE))</f>
        <v>75</v>
      </c>
      <c r="AS12" s="320">
        <f>IF(BT12="","",BT12*VLOOKUP("Fneg",IndexCalc[],3,FALSE))</f>
        <v>75</v>
      </c>
      <c r="AT12" s="320">
        <f>IF(BU12="","",BU12*VLOOKUP("ABS",IndexCalc[],3,FALSE))</f>
        <v>80</v>
      </c>
      <c r="AU12" s="320">
        <f>IF(BV12="","",BV12*VLOOKUP("Cnrs",IndexCalc[],3,FALSE))</f>
        <v>75</v>
      </c>
      <c r="AV12" s="320">
        <f>IF(BO12="","",BO12*VLOOKUP("HEC",IndexCalc[],3,FALSE))</f>
        <v>75</v>
      </c>
      <c r="AW12" s="320">
        <f>IF(BP12="","",BP12*VLOOKUP("Aeres",IndexCalc[],3,FALSE))</f>
        <v>100</v>
      </c>
      <c r="AX12" s="320">
        <f>IF(BQ12="","",BQ12*VLOOKUP("Abdc",IndexCalc[],3,FALSE))</f>
        <v>100</v>
      </c>
      <c r="AY12" s="317">
        <f>IF(BR12="","",BR12*VLOOKUP("Vhb",IndexCalc[],3,FALSE))</f>
        <v>83.333333333333343</v>
      </c>
      <c r="AZ12" s="326">
        <v>4.0000000000000001E-3</v>
      </c>
      <c r="BA12" s="327">
        <v>2</v>
      </c>
      <c r="BB12" s="328">
        <v>34</v>
      </c>
      <c r="BC12" s="326">
        <v>2.89</v>
      </c>
      <c r="BD12" s="326">
        <v>1.861</v>
      </c>
      <c r="BE12" s="329">
        <v>1.734</v>
      </c>
      <c r="BF12" s="383" t="s">
        <v>134</v>
      </c>
      <c r="BG12" s="338" t="s">
        <v>127</v>
      </c>
      <c r="BH12" s="338" t="s">
        <v>139</v>
      </c>
      <c r="BI12" s="338" t="s">
        <v>127</v>
      </c>
      <c r="BJ12" s="384" t="s">
        <v>278</v>
      </c>
      <c r="BK12" s="383">
        <v>2</v>
      </c>
      <c r="BL12" s="338">
        <v>2</v>
      </c>
      <c r="BM12" s="338">
        <v>4</v>
      </c>
      <c r="BN12" s="338">
        <v>2</v>
      </c>
      <c r="BO12" s="332">
        <v>3</v>
      </c>
      <c r="BP12" s="333">
        <v>3</v>
      </c>
      <c r="BQ12" s="334">
        <v>4</v>
      </c>
      <c r="BR12" s="333">
        <v>5</v>
      </c>
      <c r="BS12" s="333">
        <v>3</v>
      </c>
      <c r="BT12" s="333">
        <v>3</v>
      </c>
      <c r="BU12" s="333">
        <v>4</v>
      </c>
      <c r="BV12" s="335">
        <v>3</v>
      </c>
    </row>
    <row r="13" spans="1:82" s="380" customFormat="1" x14ac:dyDescent="0.25">
      <c r="A13" s="313" t="s">
        <v>521</v>
      </c>
      <c r="B13" s="314" t="s">
        <v>792</v>
      </c>
      <c r="C13" s="382" t="s">
        <v>161</v>
      </c>
      <c r="D13" s="314" t="s">
        <v>819</v>
      </c>
      <c r="E13" s="316">
        <f t="shared" si="0"/>
        <v>12</v>
      </c>
      <c r="F13" s="316">
        <f t="shared" si="1"/>
        <v>10</v>
      </c>
      <c r="G13" s="317">
        <f t="shared" si="2"/>
        <v>26.994368012774679</v>
      </c>
      <c r="H13" s="318" t="b">
        <f t="shared" si="3"/>
        <v>0</v>
      </c>
      <c r="I13" s="319">
        <f t="shared" si="4"/>
        <v>10000</v>
      </c>
      <c r="J13" s="319">
        <f t="shared" si="5"/>
        <v>10000</v>
      </c>
      <c r="K13" s="319">
        <f t="shared" si="6"/>
        <v>10000</v>
      </c>
      <c r="L13" s="319">
        <f t="shared" si="7"/>
        <v>10000</v>
      </c>
      <c r="M13" s="319">
        <f t="shared" si="8"/>
        <v>10000</v>
      </c>
      <c r="N13" s="319">
        <f t="shared" si="9"/>
        <v>10000</v>
      </c>
      <c r="O13" s="320" t="b">
        <f t="shared" si="10"/>
        <v>0</v>
      </c>
      <c r="P13" s="316">
        <f t="shared" si="11"/>
        <v>2</v>
      </c>
      <c r="Q13" s="316">
        <f t="shared" si="12"/>
        <v>8</v>
      </c>
      <c r="R13" s="321">
        <f t="shared" si="13"/>
        <v>72.997110930223684</v>
      </c>
      <c r="S13" s="322">
        <f t="shared" si="14"/>
        <v>29.152221317785106</v>
      </c>
      <c r="T13" s="317">
        <f t="shared" si="15"/>
        <v>83.958333333333329</v>
      </c>
      <c r="U13" s="320">
        <f t="shared" si="16"/>
        <v>82.016666666666666</v>
      </c>
      <c r="V13" s="317" t="b">
        <f t="shared" si="17"/>
        <v>0</v>
      </c>
      <c r="W13" s="323">
        <f t="shared" si="18"/>
        <v>72.997110930223684</v>
      </c>
      <c r="X13" s="322">
        <f t="shared" si="19"/>
        <v>7.5471698113207548</v>
      </c>
      <c r="Y13" s="322">
        <f t="shared" si="20"/>
        <v>13.333333333333334</v>
      </c>
      <c r="Z13" s="322">
        <f t="shared" si="21"/>
        <v>49.514563106796118</v>
      </c>
      <c r="AA13" s="322">
        <f t="shared" si="22"/>
        <v>39.639126305792978</v>
      </c>
      <c r="AB13" s="322">
        <f t="shared" si="23"/>
        <v>14.576612903225804</v>
      </c>
      <c r="AC13" s="317">
        <f t="shared" si="24"/>
        <v>43.727829732344411</v>
      </c>
      <c r="AD13" s="320">
        <f t="shared" si="25"/>
        <v>64</v>
      </c>
      <c r="AE13" s="320">
        <f t="shared" si="26"/>
        <v>44</v>
      </c>
      <c r="AF13" s="320">
        <f t="shared" si="27"/>
        <v>85.2</v>
      </c>
      <c r="AG13" s="320">
        <f t="shared" si="28"/>
        <v>75</v>
      </c>
      <c r="AH13" s="320">
        <f t="shared" si="29"/>
        <v>77.100000000000009</v>
      </c>
      <c r="AI13" s="320">
        <f t="shared" si="30"/>
        <v>71.399999999999991</v>
      </c>
      <c r="AJ13" s="322">
        <f>IF(VLOOKUP(TRUE,$V$2:$AY$72,COUNTA($V$1:AR$1),FALSE)="",AR13,IF(AR13="","",(AR13/VLOOKUP(TRUE,$V$2:$AY$72,COUNTA($V$1:AR$1),FALSE))*100))</f>
        <v>100</v>
      </c>
      <c r="AK13" s="320">
        <f>IF(VLOOKUP(TRUE,$V$2:$AY$72,COUNTA($V$1:AS$1),FALSE)="",AS13,IF(AS13="","",(AS13/VLOOKUP(TRUE,$V$2:$AY$72,COUNTA($V$1:AS$1),FALSE))*100))</f>
        <v>75</v>
      </c>
      <c r="AL13" s="320">
        <f>IF(VLOOKUP(TRUE,$V$2:$AY$72,COUNTA($V$1:AT$1),FALSE)="",AT13,IF(AT13="","",(AT13/VLOOKUP(TRUE,$V$2:$AY$72,COUNTA($V$1:AT$1),FALSE))*100))</f>
        <v>80</v>
      </c>
      <c r="AM13" s="320">
        <f>IF(VLOOKUP(TRUE,$V$2:$AY$72,COUNTA($V$1:AU$1),FALSE)="",AU13,IF(AU13="","",(AU13/VLOOKUP(TRUE,$V$2:$AY$72,COUNTA($V$1:AU$1),FALSE))*100))</f>
        <v>75</v>
      </c>
      <c r="AN13" s="320">
        <f>IF(VLOOKUP(TRUE,$V$2:$AY$72,COUNTA($V$1:AV$1),FALSE)="",AV13,IF(AV13="","",(AV13/VLOOKUP(TRUE,$V$2:$AY$72,COUNTA($V$1:AV$1),FALSE))*100))</f>
        <v>75</v>
      </c>
      <c r="AO13" s="320">
        <f>IF(VLOOKUP(TRUE,$V$2:$AY$72,COUNTA($V$1:AW$1),FALSE)="",AW13,IF(AW13="","",(AW13/VLOOKUP(TRUE,$V$2:$AY$72,COUNTA($V$1:AW$1),FALSE))*100))</f>
        <v>100</v>
      </c>
      <c r="AP13" s="320">
        <f>IF(VLOOKUP(TRUE,$V$2:$AY$72,COUNTA($V$1:AX$1),FALSE)="",AX13,IF(AX13="","",(AX13/VLOOKUP(TRUE,$V$2:$AY$72,COUNTA($V$1:AX$1),FALSE))*100))</f>
        <v>100</v>
      </c>
      <c r="AQ13" s="317">
        <f>IF(VLOOKUP(TRUE,$V$2:$AY$72,COUNTA($V$1:AY$1),FALSE)="",AY13,IF(AY13="","",(AY13/VLOOKUP(TRUE,$V$2:$AY$72,COUNTA($V$1:AY$1),FALSE))*100))</f>
        <v>66.666666666666671</v>
      </c>
      <c r="AR13" s="322">
        <f>IF(BS13="","",BS13*VLOOKUP("UQ",IndexCalc[],3,FALSE))</f>
        <v>100</v>
      </c>
      <c r="AS13" s="320">
        <f>IF(BT13="","",BT13*VLOOKUP("Fneg",IndexCalc[],3,FALSE))</f>
        <v>75</v>
      </c>
      <c r="AT13" s="320">
        <f>IF(BU13="","",BU13*VLOOKUP("ABS",IndexCalc[],3,FALSE))</f>
        <v>80</v>
      </c>
      <c r="AU13" s="320">
        <f>IF(BV13="","",BV13*VLOOKUP("Cnrs",IndexCalc[],3,FALSE))</f>
        <v>75</v>
      </c>
      <c r="AV13" s="320">
        <f>IF(BO13="","",BO13*VLOOKUP("HEC",IndexCalc[],3,FALSE))</f>
        <v>75</v>
      </c>
      <c r="AW13" s="320">
        <f>IF(BP13="","",BP13*VLOOKUP("Aeres",IndexCalc[],3,FALSE))</f>
        <v>100</v>
      </c>
      <c r="AX13" s="320">
        <f>IF(BQ13="","",BQ13*VLOOKUP("Abdc",IndexCalc[],3,FALSE))</f>
        <v>100</v>
      </c>
      <c r="AY13" s="317">
        <f>IF(BR13="","",BR13*VLOOKUP("Vhb",IndexCalc[],3,FALSE))</f>
        <v>66.666666666666671</v>
      </c>
      <c r="AZ13" s="326">
        <v>4.0000000000000001E-3</v>
      </c>
      <c r="BA13" s="327">
        <v>0.8</v>
      </c>
      <c r="BB13" s="328">
        <v>51</v>
      </c>
      <c r="BC13" s="326">
        <v>2.0870000000000002</v>
      </c>
      <c r="BD13" s="326">
        <v>1.446</v>
      </c>
      <c r="BE13" s="329">
        <v>1.3560000000000001</v>
      </c>
      <c r="BF13" s="330" t="s">
        <v>134</v>
      </c>
      <c r="BG13" s="328" t="s">
        <v>127</v>
      </c>
      <c r="BH13" s="328" t="s">
        <v>139</v>
      </c>
      <c r="BI13" s="328" t="s">
        <v>133</v>
      </c>
      <c r="BJ13" s="331" t="s">
        <v>278</v>
      </c>
      <c r="BK13" s="330">
        <v>1</v>
      </c>
      <c r="BL13" s="328">
        <v>2</v>
      </c>
      <c r="BM13" s="328">
        <v>4</v>
      </c>
      <c r="BN13" s="328">
        <v>2</v>
      </c>
      <c r="BO13" s="332">
        <v>3</v>
      </c>
      <c r="BP13" s="333">
        <v>3</v>
      </c>
      <c r="BQ13" s="334">
        <v>4</v>
      </c>
      <c r="BR13" s="333">
        <v>4</v>
      </c>
      <c r="BS13" s="333">
        <v>4</v>
      </c>
      <c r="BT13" s="333">
        <v>3</v>
      </c>
      <c r="BU13" s="333">
        <v>4</v>
      </c>
      <c r="BV13" s="335">
        <v>3</v>
      </c>
      <c r="BW13" s="337"/>
      <c r="BY13" s="337"/>
      <c r="BZ13" s="337"/>
      <c r="CA13" s="337"/>
      <c r="CB13" s="337"/>
      <c r="CC13" s="337"/>
      <c r="CD13" s="337"/>
    </row>
    <row r="14" spans="1:82" x14ac:dyDescent="0.25">
      <c r="A14" s="313" t="s">
        <v>527</v>
      </c>
      <c r="B14" s="314" t="s">
        <v>798</v>
      </c>
      <c r="C14" s="382" t="s">
        <v>167</v>
      </c>
      <c r="D14" s="314" t="s">
        <v>819</v>
      </c>
      <c r="E14" s="316">
        <f t="shared" si="0"/>
        <v>13</v>
      </c>
      <c r="F14" s="316">
        <f t="shared" si="1"/>
        <v>10</v>
      </c>
      <c r="G14" s="317">
        <f t="shared" si="2"/>
        <v>23.101694138770416</v>
      </c>
      <c r="H14" s="318" t="b">
        <f t="shared" si="3"/>
        <v>0</v>
      </c>
      <c r="I14" s="319">
        <f t="shared" si="4"/>
        <v>10000</v>
      </c>
      <c r="J14" s="319">
        <f t="shared" si="5"/>
        <v>10000</v>
      </c>
      <c r="K14" s="319">
        <f t="shared" si="6"/>
        <v>10000</v>
      </c>
      <c r="L14" s="319">
        <f t="shared" si="7"/>
        <v>10000</v>
      </c>
      <c r="M14" s="319">
        <f t="shared" si="8"/>
        <v>10000</v>
      </c>
      <c r="N14" s="319">
        <f t="shared" si="9"/>
        <v>10000</v>
      </c>
      <c r="O14" s="320" t="b">
        <f t="shared" si="10"/>
        <v>0</v>
      </c>
      <c r="P14" s="316">
        <f t="shared" si="11"/>
        <v>2</v>
      </c>
      <c r="Q14" s="316">
        <f t="shared" si="12"/>
        <v>8</v>
      </c>
      <c r="R14" s="321">
        <f t="shared" si="13"/>
        <v>69.725363588055188</v>
      </c>
      <c r="S14" s="322">
        <f t="shared" si="14"/>
        <v>35.293484606942613</v>
      </c>
      <c r="T14" s="317">
        <f t="shared" si="15"/>
        <v>78.333333333333329</v>
      </c>
      <c r="U14" s="320">
        <f t="shared" si="16"/>
        <v>78.946666666666658</v>
      </c>
      <c r="V14" s="317" t="b">
        <f t="shared" si="17"/>
        <v>0</v>
      </c>
      <c r="W14" s="323">
        <f t="shared" si="18"/>
        <v>69.725363588055188</v>
      </c>
      <c r="X14" s="322">
        <f t="shared" si="19"/>
        <v>5.6603773584905666</v>
      </c>
      <c r="Y14" s="322">
        <f t="shared" si="20"/>
        <v>23.333333333333332</v>
      </c>
      <c r="Z14" s="322">
        <f t="shared" si="21"/>
        <v>23.300970873786408</v>
      </c>
      <c r="AA14" s="322">
        <f t="shared" si="22"/>
        <v>44.216524216524213</v>
      </c>
      <c r="AB14" s="322">
        <f t="shared" si="23"/>
        <v>21.441532258064512</v>
      </c>
      <c r="AC14" s="317">
        <f t="shared" si="24"/>
        <v>49.145436955820706</v>
      </c>
      <c r="AD14" s="320">
        <f t="shared" si="25"/>
        <v>52</v>
      </c>
      <c r="AE14" s="320">
        <f t="shared" si="26"/>
        <v>72</v>
      </c>
      <c r="AF14" s="320">
        <f t="shared" si="27"/>
        <v>50</v>
      </c>
      <c r="AG14" s="320">
        <f t="shared" si="28"/>
        <v>79.100000000000009</v>
      </c>
      <c r="AH14" s="320">
        <f t="shared" si="29"/>
        <v>87.1</v>
      </c>
      <c r="AI14" s="320">
        <f t="shared" si="30"/>
        <v>75.7</v>
      </c>
      <c r="AJ14" s="322">
        <f>IF(VLOOKUP(TRUE,$V$2:$AY$72,COUNTA($V$1:AR$1),FALSE)="",AR14,IF(AR14="","",(AR14/VLOOKUP(TRUE,$V$2:$AY$72,COUNTA($V$1:AR$1),FALSE))*100))</f>
        <v>100</v>
      </c>
      <c r="AK14" s="320">
        <f>IF(VLOOKUP(TRUE,$V$2:$AY$72,COUNTA($V$1:AS$1),FALSE)="",AS14,IF(AS14="","",(AS14/VLOOKUP(TRUE,$V$2:$AY$72,COUNTA($V$1:AS$1),FALSE))*100))</f>
        <v>75</v>
      </c>
      <c r="AL14" s="320">
        <f>IF(VLOOKUP(TRUE,$V$2:$AY$72,COUNTA($V$1:AT$1),FALSE)="",AT14,IF(AT14="","",(AT14/VLOOKUP(TRUE,$V$2:$AY$72,COUNTA($V$1:AT$1),FALSE))*100))</f>
        <v>60</v>
      </c>
      <c r="AM14" s="320">
        <f>IF(VLOOKUP(TRUE,$V$2:$AY$72,COUNTA($V$1:AU$1),FALSE)="",AU14,IF(AU14="","",(AU14/VLOOKUP(TRUE,$V$2:$AY$72,COUNTA($V$1:AU$1),FALSE))*100))</f>
        <v>75</v>
      </c>
      <c r="AN14" s="320">
        <f>IF(VLOOKUP(TRUE,$V$2:$AY$72,COUNTA($V$1:AV$1),FALSE)="",AV14,IF(AV14="","",(AV14/VLOOKUP(TRUE,$V$2:$AY$72,COUNTA($V$1:AV$1),FALSE))*100))</f>
        <v>75</v>
      </c>
      <c r="AO14" s="320">
        <f>IF(VLOOKUP(TRUE,$V$2:$AY$72,COUNTA($V$1:AW$1),FALSE)="",AW14,IF(AW14="","",(AW14/VLOOKUP(TRUE,$V$2:$AY$72,COUNTA($V$1:AW$1),FALSE))*100))</f>
        <v>100</v>
      </c>
      <c r="AP14" s="320">
        <f>IF(VLOOKUP(TRUE,$V$2:$AY$72,COUNTA($V$1:AX$1),FALSE)="",AX14,IF(AX14="","",(AX14/VLOOKUP(TRUE,$V$2:$AY$72,COUNTA($V$1:AX$1),FALSE))*100))</f>
        <v>75</v>
      </c>
      <c r="AQ14" s="317">
        <f>IF(VLOOKUP(TRUE,$V$2:$AY$72,COUNTA($V$1:AY$1),FALSE)="",AY14,IF(AY14="","",(AY14/VLOOKUP(TRUE,$V$2:$AY$72,COUNTA($V$1:AY$1),FALSE))*100))</f>
        <v>66.666666666666671</v>
      </c>
      <c r="AR14" s="322">
        <f>IF(BS14="","",BS14*VLOOKUP("UQ",IndexCalc[],3,FALSE))</f>
        <v>100</v>
      </c>
      <c r="AS14" s="320">
        <f>IF(BT14="","",BT14*VLOOKUP("Fneg",IndexCalc[],3,FALSE))</f>
        <v>75</v>
      </c>
      <c r="AT14" s="320">
        <f>IF(BU14="","",BU14*VLOOKUP("ABS",IndexCalc[],3,FALSE))</f>
        <v>60</v>
      </c>
      <c r="AU14" s="320">
        <f>IF(BV14="","",BV14*VLOOKUP("Cnrs",IndexCalc[],3,FALSE))</f>
        <v>75</v>
      </c>
      <c r="AV14" s="320">
        <f>IF(BO14="","",BO14*VLOOKUP("HEC",IndexCalc[],3,FALSE))</f>
        <v>75</v>
      </c>
      <c r="AW14" s="320">
        <f>IF(BP14="","",BP14*VLOOKUP("Aeres",IndexCalc[],3,FALSE))</f>
        <v>100</v>
      </c>
      <c r="AX14" s="320">
        <f>IF(BQ14="","",BQ14*VLOOKUP("Abdc",IndexCalc[],3,FALSE))</f>
        <v>75</v>
      </c>
      <c r="AY14" s="317">
        <f>IF(BR14="","",BR14*VLOOKUP("Vhb",IndexCalc[],3,FALSE))</f>
        <v>66.666666666666671</v>
      </c>
      <c r="AZ14" s="326">
        <v>3.0000000000000001E-3</v>
      </c>
      <c r="BA14" s="327">
        <v>1.4</v>
      </c>
      <c r="BB14" s="328">
        <v>24</v>
      </c>
      <c r="BC14" s="326">
        <v>2.3279999999999998</v>
      </c>
      <c r="BD14" s="326">
        <v>2.1269999999999998</v>
      </c>
      <c r="BE14" s="329">
        <v>1.524</v>
      </c>
      <c r="BF14" s="330" t="s">
        <v>134</v>
      </c>
      <c r="BG14" s="328" t="s">
        <v>127</v>
      </c>
      <c r="BH14" s="328" t="s">
        <v>127</v>
      </c>
      <c r="BI14" s="328" t="s">
        <v>133</v>
      </c>
      <c r="BJ14" s="331" t="s">
        <v>298</v>
      </c>
      <c r="BK14" s="330">
        <v>1</v>
      </c>
      <c r="BL14" s="328">
        <v>2</v>
      </c>
      <c r="BM14" s="328">
        <v>3</v>
      </c>
      <c r="BN14" s="328">
        <v>2</v>
      </c>
      <c r="BO14" s="332">
        <v>3</v>
      </c>
      <c r="BP14" s="333">
        <v>3</v>
      </c>
      <c r="BQ14" s="334">
        <v>3</v>
      </c>
      <c r="BR14" s="333">
        <v>4</v>
      </c>
      <c r="BS14" s="333">
        <v>4</v>
      </c>
      <c r="BT14" s="333">
        <v>3</v>
      </c>
      <c r="BU14" s="333">
        <v>3</v>
      </c>
      <c r="BV14" s="335">
        <v>3</v>
      </c>
    </row>
    <row r="15" spans="1:82" x14ac:dyDescent="0.25">
      <c r="A15" s="313" t="s">
        <v>529</v>
      </c>
      <c r="B15" s="314" t="s">
        <v>800</v>
      </c>
      <c r="C15" s="382" t="s">
        <v>169</v>
      </c>
      <c r="D15" s="314" t="s">
        <v>819</v>
      </c>
      <c r="E15" s="316">
        <f t="shared" si="0"/>
        <v>14</v>
      </c>
      <c r="F15" s="316">
        <f t="shared" si="1"/>
        <v>10</v>
      </c>
      <c r="G15" s="317">
        <f t="shared" si="2"/>
        <v>22.628443317564905</v>
      </c>
      <c r="H15" s="318" t="b">
        <f t="shared" si="3"/>
        <v>0</v>
      </c>
      <c r="I15" s="319">
        <f t="shared" si="4"/>
        <v>10000</v>
      </c>
      <c r="J15" s="319">
        <f t="shared" si="5"/>
        <v>10000</v>
      </c>
      <c r="K15" s="319">
        <f t="shared" si="6"/>
        <v>10000</v>
      </c>
      <c r="L15" s="319">
        <f t="shared" si="7"/>
        <v>10000</v>
      </c>
      <c r="M15" s="319">
        <f t="shared" si="8"/>
        <v>10000</v>
      </c>
      <c r="N15" s="319">
        <f t="shared" si="9"/>
        <v>10000</v>
      </c>
      <c r="O15" s="320" t="b">
        <f t="shared" si="10"/>
        <v>0</v>
      </c>
      <c r="P15" s="316">
        <f t="shared" si="11"/>
        <v>2</v>
      </c>
      <c r="Q15" s="316">
        <f t="shared" si="12"/>
        <v>8</v>
      </c>
      <c r="R15" s="321">
        <f t="shared" si="13"/>
        <v>66.818436560827294</v>
      </c>
      <c r="S15" s="322">
        <f t="shared" si="14"/>
        <v>32.238997110713505</v>
      </c>
      <c r="T15" s="317">
        <f t="shared" si="15"/>
        <v>75.463296423355743</v>
      </c>
      <c r="U15" s="320">
        <f t="shared" si="16"/>
        <v>76.220637138684594</v>
      </c>
      <c r="V15" s="317" t="b">
        <f t="shared" si="17"/>
        <v>0</v>
      </c>
      <c r="W15" s="323">
        <f t="shared" si="18"/>
        <v>66.818436560827294</v>
      </c>
      <c r="X15" s="322">
        <f t="shared" si="19"/>
        <v>3.7735849056603774</v>
      </c>
      <c r="Y15" s="322">
        <f t="shared" si="20"/>
        <v>11.666666666666666</v>
      </c>
      <c r="Z15" s="322">
        <f t="shared" si="21"/>
        <v>27.184466019417474</v>
      </c>
      <c r="AA15" s="322">
        <f t="shared" si="22"/>
        <v>33.181386514719854</v>
      </c>
      <c r="AB15" s="322">
        <f t="shared" si="23"/>
        <v>15.010080645161292</v>
      </c>
      <c r="AC15" s="317">
        <f t="shared" si="24"/>
        <v>49.467913576265722</v>
      </c>
      <c r="AD15" s="320">
        <f t="shared" si="25"/>
        <v>28.000000000000004</v>
      </c>
      <c r="AE15" s="320">
        <f t="shared" si="26"/>
        <v>36</v>
      </c>
      <c r="AF15" s="320">
        <f t="shared" si="27"/>
        <v>64.7</v>
      </c>
      <c r="AG15" s="320">
        <f t="shared" si="28"/>
        <v>58.3</v>
      </c>
      <c r="AH15" s="320">
        <f t="shared" si="29"/>
        <v>80</v>
      </c>
      <c r="AI15" s="320">
        <f t="shared" si="30"/>
        <v>78.5</v>
      </c>
      <c r="AJ15" s="322">
        <f>IF(VLOOKUP(TRUE,$V$2:$AY$72,COUNTA($V$1:AR$1),FALSE)="",AR15,IF(AR15="","",(AR15/VLOOKUP(TRUE,$V$2:$AY$72,COUNTA($V$1:AR$1),FALSE))*100))</f>
        <v>67.094272375106812</v>
      </c>
      <c r="AK15" s="320">
        <f>IF(VLOOKUP(TRUE,$V$2:$AY$72,COUNTA($V$1:AS$1),FALSE)="",AS15,IF(AS15="","",(AS15/VLOOKUP(TRUE,$V$2:$AY$72,COUNTA($V$1:AS$1),FALSE))*100))</f>
        <v>75</v>
      </c>
      <c r="AL15" s="320">
        <f>IF(VLOOKUP(TRUE,$V$2:$AY$72,COUNTA($V$1:AT$1),FALSE)="",AT15,IF(AT15="","",(AT15/VLOOKUP(TRUE,$V$2:$AY$72,COUNTA($V$1:AT$1),FALSE))*100))</f>
        <v>60</v>
      </c>
      <c r="AM15" s="320">
        <f>IF(VLOOKUP(TRUE,$V$2:$AY$72,COUNTA($V$1:AU$1),FALSE)="",AU15,IF(AU15="","",(AU15/VLOOKUP(TRUE,$V$2:$AY$72,COUNTA($V$1:AU$1),FALSE))*100))</f>
        <v>75</v>
      </c>
      <c r="AN15" s="320">
        <f>IF(VLOOKUP(TRUE,$V$2:$AY$72,COUNTA($V$1:AV$1),FALSE)="",AV15,IF(AV15="","",(AV15/VLOOKUP(TRUE,$V$2:$AY$72,COUNTA($V$1:AV$1),FALSE))*100))</f>
        <v>68.278765678405762</v>
      </c>
      <c r="AO15" s="320">
        <f>IF(VLOOKUP(TRUE,$V$2:$AY$72,COUNTA($V$1:AW$1),FALSE)="",AW15,IF(AW15="","",(AW15/VLOOKUP(TRUE,$V$2:$AY$72,COUNTA($V$1:AW$1),FALSE))*100))</f>
        <v>100</v>
      </c>
      <c r="AP15" s="320">
        <f>IF(VLOOKUP(TRUE,$V$2:$AY$72,COUNTA($V$1:AX$1),FALSE)="",AX15,IF(AX15="","",(AX15/VLOOKUP(TRUE,$V$2:$AY$72,COUNTA($V$1:AX$1),FALSE))*100))</f>
        <v>75</v>
      </c>
      <c r="AQ15" s="317">
        <f>IF(VLOOKUP(TRUE,$V$2:$AY$72,COUNTA($V$1:AY$1),FALSE)="",AY15,IF(AY15="","",(AY15/VLOOKUP(TRUE,$V$2:$AY$72,COUNTA($V$1:AY$1),FALSE))*100))</f>
        <v>83.333333333333343</v>
      </c>
      <c r="AR15" s="322">
        <f>IF(BS15="","",BS15*VLOOKUP("UQ",IndexCalc[],3,FALSE))</f>
        <v>67.094272375106812</v>
      </c>
      <c r="AS15" s="320">
        <f>IF(BT15="","",BT15*VLOOKUP("Fneg",IndexCalc[],3,FALSE))</f>
        <v>75</v>
      </c>
      <c r="AT15" s="320">
        <f>IF(BU15="","",BU15*VLOOKUP("ABS",IndexCalc[],3,FALSE))</f>
        <v>60</v>
      </c>
      <c r="AU15" s="320">
        <f>IF(BV15="","",BV15*VLOOKUP("Cnrs",IndexCalc[],3,FALSE))</f>
        <v>75</v>
      </c>
      <c r="AV15" s="320">
        <f>IF(BO15="","",BO15*VLOOKUP("HEC",IndexCalc[],3,FALSE))</f>
        <v>68.278765678405762</v>
      </c>
      <c r="AW15" s="320">
        <f>IF(BP15="","",BP15*VLOOKUP("Aeres",IndexCalc[],3,FALSE))</f>
        <v>100</v>
      </c>
      <c r="AX15" s="320">
        <f>IF(BQ15="","",BQ15*VLOOKUP("Abdc",IndexCalc[],3,FALSE))</f>
        <v>75</v>
      </c>
      <c r="AY15" s="317">
        <f>IF(BR15="","",BR15*VLOOKUP("Vhb",IndexCalc[],3,FALSE))</f>
        <v>83.333333333333343</v>
      </c>
      <c r="AZ15" s="326">
        <v>2E-3</v>
      </c>
      <c r="BA15" s="327">
        <v>0.7</v>
      </c>
      <c r="BB15" s="328">
        <v>28</v>
      </c>
      <c r="BC15" s="326">
        <v>1.7470000000000001</v>
      </c>
      <c r="BD15" s="326">
        <v>1.4890000000000001</v>
      </c>
      <c r="BE15" s="329">
        <v>1.534</v>
      </c>
      <c r="BF15" s="330"/>
      <c r="BG15" s="328" t="s">
        <v>127</v>
      </c>
      <c r="BH15" s="328" t="s">
        <v>127</v>
      </c>
      <c r="BI15" s="328" t="s">
        <v>127</v>
      </c>
      <c r="BJ15" s="331" t="s">
        <v>298</v>
      </c>
      <c r="BK15" s="330"/>
      <c r="BL15" s="328">
        <v>2</v>
      </c>
      <c r="BM15" s="328">
        <v>3</v>
      </c>
      <c r="BN15" s="328">
        <v>2</v>
      </c>
      <c r="BO15" s="344">
        <v>2.7311506271362305</v>
      </c>
      <c r="BP15" s="333">
        <v>3</v>
      </c>
      <c r="BQ15" s="334">
        <v>3</v>
      </c>
      <c r="BR15" s="333">
        <v>5</v>
      </c>
      <c r="BS15" s="345">
        <v>2.6837708950042725</v>
      </c>
      <c r="BT15" s="333">
        <v>3</v>
      </c>
      <c r="BU15" s="333">
        <v>3</v>
      </c>
      <c r="BV15" s="335">
        <v>3</v>
      </c>
      <c r="BZ15" s="380"/>
    </row>
    <row r="16" spans="1:82" x14ac:dyDescent="0.25">
      <c r="A16" s="313" t="s">
        <v>524</v>
      </c>
      <c r="B16" s="314" t="s">
        <v>795</v>
      </c>
      <c r="C16" s="382" t="s">
        <v>164</v>
      </c>
      <c r="D16" s="314" t="s">
        <v>819</v>
      </c>
      <c r="E16" s="316">
        <f t="shared" si="0"/>
        <v>15</v>
      </c>
      <c r="F16" s="316">
        <f t="shared" si="1"/>
        <v>10</v>
      </c>
      <c r="G16" s="317">
        <f t="shared" si="2"/>
        <v>18.175078613582059</v>
      </c>
      <c r="H16" s="318" t="b">
        <f t="shared" si="3"/>
        <v>0</v>
      </c>
      <c r="I16" s="319">
        <f t="shared" si="4"/>
        <v>10000</v>
      </c>
      <c r="J16" s="319">
        <f t="shared" si="5"/>
        <v>10000</v>
      </c>
      <c r="K16" s="319">
        <f t="shared" si="6"/>
        <v>10000</v>
      </c>
      <c r="L16" s="319">
        <f t="shared" si="7"/>
        <v>10000</v>
      </c>
      <c r="M16" s="319">
        <f t="shared" si="8"/>
        <v>10000</v>
      </c>
      <c r="N16" s="319">
        <f t="shared" si="9"/>
        <v>10000</v>
      </c>
      <c r="O16" s="320" t="b">
        <f t="shared" si="10"/>
        <v>0</v>
      </c>
      <c r="P16" s="316">
        <f t="shared" si="11"/>
        <v>2</v>
      </c>
      <c r="Q16" s="316">
        <f t="shared" si="12"/>
        <v>8</v>
      </c>
      <c r="R16" s="321">
        <f t="shared" si="13"/>
        <v>65.39392155409459</v>
      </c>
      <c r="S16" s="322">
        <f t="shared" si="14"/>
        <v>42.802941103806262</v>
      </c>
      <c r="T16" s="317">
        <f t="shared" si="15"/>
        <v>71.041666666666671</v>
      </c>
      <c r="U16" s="320">
        <f t="shared" si="16"/>
        <v>74.673333333333318</v>
      </c>
      <c r="V16" s="317" t="b">
        <f t="shared" si="17"/>
        <v>0</v>
      </c>
      <c r="W16" s="323">
        <f t="shared" si="18"/>
        <v>65.39392155409459</v>
      </c>
      <c r="X16" s="322">
        <f t="shared" si="19"/>
        <v>7.5471698113207548</v>
      </c>
      <c r="Y16" s="322">
        <f t="shared" si="20"/>
        <v>33.333333333333329</v>
      </c>
      <c r="Z16" s="322">
        <f t="shared" si="21"/>
        <v>27.184466019417474</v>
      </c>
      <c r="AA16" s="322">
        <f t="shared" si="22"/>
        <v>37.132003798670468</v>
      </c>
      <c r="AB16" s="322">
        <f t="shared" si="23"/>
        <v>32.590725806451616</v>
      </c>
      <c r="AC16" s="317">
        <f t="shared" si="24"/>
        <v>53.015156401160915</v>
      </c>
      <c r="AD16" s="320">
        <f t="shared" si="25"/>
        <v>64</v>
      </c>
      <c r="AE16" s="320">
        <f t="shared" si="26"/>
        <v>76</v>
      </c>
      <c r="AF16" s="320">
        <f t="shared" si="27"/>
        <v>64.7</v>
      </c>
      <c r="AG16" s="320">
        <f t="shared" si="28"/>
        <v>62.5</v>
      </c>
      <c r="AH16" s="320">
        <f t="shared" si="29"/>
        <v>94.199999999999989</v>
      </c>
      <c r="AI16" s="320">
        <f t="shared" si="30"/>
        <v>84.2</v>
      </c>
      <c r="AJ16" s="322">
        <f>IF(VLOOKUP(TRUE,$V$2:$AY$72,COUNTA($V$1:AR$1),FALSE)="",AR16,IF(AR16="","",(AR16/VLOOKUP(TRUE,$V$2:$AY$72,COUNTA($V$1:AR$1),FALSE))*100))</f>
        <v>75</v>
      </c>
      <c r="AK16" s="320">
        <f>IF(VLOOKUP(TRUE,$V$2:$AY$72,COUNTA($V$1:AS$1),FALSE)="",AS16,IF(AS16="","",(AS16/VLOOKUP(TRUE,$V$2:$AY$72,COUNTA($V$1:AS$1),FALSE))*100))</f>
        <v>75</v>
      </c>
      <c r="AL16" s="320">
        <f>IF(VLOOKUP(TRUE,$V$2:$AY$72,COUNTA($V$1:AT$1),FALSE)="",AT16,IF(AT16="","",(AT16/VLOOKUP(TRUE,$V$2:$AY$72,COUNTA($V$1:AT$1),FALSE))*100))</f>
        <v>60</v>
      </c>
      <c r="AM16" s="320">
        <f>IF(VLOOKUP(TRUE,$V$2:$AY$72,COUNTA($V$1:AU$1),FALSE)="",AU16,IF(AU16="","",(AU16/VLOOKUP(TRUE,$V$2:$AY$72,COUNTA($V$1:AU$1),FALSE))*100))</f>
        <v>50</v>
      </c>
      <c r="AN16" s="320">
        <f>IF(VLOOKUP(TRUE,$V$2:$AY$72,COUNTA($V$1:AV$1),FALSE)="",AV16,IF(AV16="","",(AV16/VLOOKUP(TRUE,$V$2:$AY$72,COUNTA($V$1:AV$1),FALSE))*100))</f>
        <v>75</v>
      </c>
      <c r="AO16" s="320">
        <f>IF(VLOOKUP(TRUE,$V$2:$AY$72,COUNTA($V$1:AW$1),FALSE)="",AW16,IF(AW16="","",(AW16/VLOOKUP(TRUE,$V$2:$AY$72,COUNTA($V$1:AW$1),FALSE))*100))</f>
        <v>66.666666666666671</v>
      </c>
      <c r="AP16" s="320">
        <f>IF(VLOOKUP(TRUE,$V$2:$AY$72,COUNTA($V$1:AX$1),FALSE)="",AX16,IF(AX16="","",(AX16/VLOOKUP(TRUE,$V$2:$AY$72,COUNTA($V$1:AX$1),FALSE))*100))</f>
        <v>100</v>
      </c>
      <c r="AQ16" s="317">
        <f>IF(VLOOKUP(TRUE,$V$2:$AY$72,COUNTA($V$1:AY$1),FALSE)="",AY16,IF(AY16="","",(AY16/VLOOKUP(TRUE,$V$2:$AY$72,COUNTA($V$1:AY$1),FALSE))*100))</f>
        <v>66.666666666666671</v>
      </c>
      <c r="AR16" s="322">
        <f>IF(BS16="","",BS16*VLOOKUP("UQ",IndexCalc[],3,FALSE))</f>
        <v>75</v>
      </c>
      <c r="AS16" s="320">
        <f>IF(BT16="","",BT16*VLOOKUP("Fneg",IndexCalc[],3,FALSE))</f>
        <v>75</v>
      </c>
      <c r="AT16" s="320">
        <f>IF(BU16="","",BU16*VLOOKUP("ABS",IndexCalc[],3,FALSE))</f>
        <v>60</v>
      </c>
      <c r="AU16" s="320">
        <f>IF(BV16="","",BV16*VLOOKUP("Cnrs",IndexCalc[],3,FALSE))</f>
        <v>50</v>
      </c>
      <c r="AV16" s="320">
        <f>IF(BO16="","",BO16*VLOOKUP("HEC",IndexCalc[],3,FALSE))</f>
        <v>75</v>
      </c>
      <c r="AW16" s="320">
        <f>IF(BP16="","",BP16*VLOOKUP("Aeres",IndexCalc[],3,FALSE))</f>
        <v>66.666666666666671</v>
      </c>
      <c r="AX16" s="320">
        <f>IF(BQ16="","",BQ16*VLOOKUP("Abdc",IndexCalc[],3,FALSE))</f>
        <v>100</v>
      </c>
      <c r="AY16" s="317">
        <f>IF(BR16="","",BR16*VLOOKUP("Vhb",IndexCalc[],3,FALSE))</f>
        <v>66.666666666666671</v>
      </c>
      <c r="AZ16" s="326">
        <v>4.0000000000000001E-3</v>
      </c>
      <c r="BA16" s="327">
        <v>2</v>
      </c>
      <c r="BB16" s="328">
        <v>28</v>
      </c>
      <c r="BC16" s="326">
        <v>1.9550000000000001</v>
      </c>
      <c r="BD16" s="326">
        <v>3.2330000000000001</v>
      </c>
      <c r="BE16" s="329">
        <v>1.6439999999999999</v>
      </c>
      <c r="BF16" s="330" t="s">
        <v>134</v>
      </c>
      <c r="BG16" s="328" t="s">
        <v>133</v>
      </c>
      <c r="BH16" s="328" t="s">
        <v>139</v>
      </c>
      <c r="BI16" s="328" t="s">
        <v>133</v>
      </c>
      <c r="BJ16" s="331" t="s">
        <v>278</v>
      </c>
      <c r="BK16" s="330">
        <v>2</v>
      </c>
      <c r="BL16" s="328">
        <v>2</v>
      </c>
      <c r="BM16" s="328">
        <v>3</v>
      </c>
      <c r="BN16" s="328">
        <v>3</v>
      </c>
      <c r="BO16" s="332">
        <v>3</v>
      </c>
      <c r="BP16" s="333">
        <v>2</v>
      </c>
      <c r="BQ16" s="334">
        <v>4</v>
      </c>
      <c r="BR16" s="333">
        <v>4</v>
      </c>
      <c r="BS16" s="333">
        <v>3</v>
      </c>
      <c r="BT16" s="333">
        <v>3</v>
      </c>
      <c r="BU16" s="333">
        <v>3</v>
      </c>
      <c r="BV16" s="335">
        <v>2</v>
      </c>
    </row>
    <row r="17" spans="1:74" x14ac:dyDescent="0.25">
      <c r="A17" s="313" t="s">
        <v>528</v>
      </c>
      <c r="B17" s="314" t="s">
        <v>799</v>
      </c>
      <c r="C17" s="382" t="s">
        <v>168</v>
      </c>
      <c r="D17" s="314" t="s">
        <v>819</v>
      </c>
      <c r="E17" s="316">
        <f t="shared" si="0"/>
        <v>16</v>
      </c>
      <c r="F17" s="316">
        <f t="shared" si="1"/>
        <v>10</v>
      </c>
      <c r="G17" s="317">
        <f t="shared" si="2"/>
        <v>26.66320591220093</v>
      </c>
      <c r="H17" s="318" t="b">
        <f t="shared" si="3"/>
        <v>0</v>
      </c>
      <c r="I17" s="319">
        <f t="shared" si="4"/>
        <v>10000</v>
      </c>
      <c r="J17" s="319">
        <f t="shared" si="5"/>
        <v>10000</v>
      </c>
      <c r="K17" s="319">
        <f t="shared" si="6"/>
        <v>10000</v>
      </c>
      <c r="L17" s="319">
        <f t="shared" si="7"/>
        <v>10000</v>
      </c>
      <c r="M17" s="319">
        <f t="shared" si="8"/>
        <v>10000</v>
      </c>
      <c r="N17" s="319">
        <f t="shared" si="9"/>
        <v>10000</v>
      </c>
      <c r="O17" s="320" t="b">
        <f t="shared" si="10"/>
        <v>0</v>
      </c>
      <c r="P17" s="316">
        <f t="shared" si="11"/>
        <v>2</v>
      </c>
      <c r="Q17" s="316">
        <f t="shared" si="12"/>
        <v>8</v>
      </c>
      <c r="R17" s="321">
        <f t="shared" si="13"/>
        <v>63.752033249766804</v>
      </c>
      <c r="S17" s="322">
        <f t="shared" si="14"/>
        <v>17.926832915500722</v>
      </c>
      <c r="T17" s="317">
        <f t="shared" si="15"/>
        <v>75.208333333333329</v>
      </c>
      <c r="U17" s="320">
        <f t="shared" si="16"/>
        <v>69.446666666666658</v>
      </c>
      <c r="V17" s="317" t="b">
        <f t="shared" si="17"/>
        <v>0</v>
      </c>
      <c r="W17" s="323">
        <f t="shared" si="18"/>
        <v>63.752033249766804</v>
      </c>
      <c r="X17" s="322">
        <f t="shared" si="19"/>
        <v>3.7735849056603774</v>
      </c>
      <c r="Y17" s="322">
        <f t="shared" si="20"/>
        <v>6.666666666666667</v>
      </c>
      <c r="Z17" s="322">
        <f t="shared" si="21"/>
        <v>28.155339805825243</v>
      </c>
      <c r="AA17" s="322">
        <f t="shared" si="22"/>
        <v>20.759734093067429</v>
      </c>
      <c r="AB17" s="322">
        <f t="shared" si="23"/>
        <v>7.217741935483871</v>
      </c>
      <c r="AC17" s="317">
        <f t="shared" si="24"/>
        <v>28.635923895517575</v>
      </c>
      <c r="AD17" s="320">
        <f t="shared" si="25"/>
        <v>28.000000000000004</v>
      </c>
      <c r="AE17" s="320">
        <f t="shared" si="26"/>
        <v>20</v>
      </c>
      <c r="AF17" s="320">
        <f t="shared" si="27"/>
        <v>70.5</v>
      </c>
      <c r="AG17" s="320">
        <f t="shared" si="28"/>
        <v>25</v>
      </c>
      <c r="AH17" s="320">
        <f t="shared" si="29"/>
        <v>52.800000000000004</v>
      </c>
      <c r="AI17" s="320">
        <f t="shared" si="30"/>
        <v>40</v>
      </c>
      <c r="AJ17" s="322">
        <f>IF(VLOOKUP(TRUE,$V$2:$AY$72,COUNTA($V$1:AR$1),FALSE)="",AR17,IF(AR17="","",(AR17/VLOOKUP(TRUE,$V$2:$AY$72,COUNTA($V$1:AR$1),FALSE))*100))</f>
        <v>75</v>
      </c>
      <c r="AK17" s="320">
        <f>IF(VLOOKUP(TRUE,$V$2:$AY$72,COUNTA($V$1:AS$1),FALSE)="",AS17,IF(AS17="","",(AS17/VLOOKUP(TRUE,$V$2:$AY$72,COUNTA($V$1:AS$1),FALSE))*100))</f>
        <v>75</v>
      </c>
      <c r="AL17" s="320">
        <f>IF(VLOOKUP(TRUE,$V$2:$AY$72,COUNTA($V$1:AT$1),FALSE)="",AT17,IF(AT17="","",(AT17/VLOOKUP(TRUE,$V$2:$AY$72,COUNTA($V$1:AT$1),FALSE))*100))</f>
        <v>60</v>
      </c>
      <c r="AM17" s="320">
        <f>IF(VLOOKUP(TRUE,$V$2:$AY$72,COUNTA($V$1:AU$1),FALSE)="",AU17,IF(AU17="","",(AU17/VLOOKUP(TRUE,$V$2:$AY$72,COUNTA($V$1:AU$1),FALSE))*100))</f>
        <v>75</v>
      </c>
      <c r="AN17" s="320">
        <f>IF(VLOOKUP(TRUE,$V$2:$AY$72,COUNTA($V$1:AV$1),FALSE)="",AV17,IF(AV17="","",(AV17/VLOOKUP(TRUE,$V$2:$AY$72,COUNTA($V$1:AV$1),FALSE))*100))</f>
        <v>75</v>
      </c>
      <c r="AO17" s="320">
        <f>IF(VLOOKUP(TRUE,$V$2:$AY$72,COUNTA($V$1:AW$1),FALSE)="",AW17,IF(AW17="","",(AW17/VLOOKUP(TRUE,$V$2:$AY$72,COUNTA($V$1:AW$1),FALSE))*100))</f>
        <v>100</v>
      </c>
      <c r="AP17" s="320">
        <f>IF(VLOOKUP(TRUE,$V$2:$AY$72,COUNTA($V$1:AX$1),FALSE)="",AX17,IF(AX17="","",(AX17/VLOOKUP(TRUE,$V$2:$AY$72,COUNTA($V$1:AX$1),FALSE))*100))</f>
        <v>75</v>
      </c>
      <c r="AQ17" s="317">
        <f>IF(VLOOKUP(TRUE,$V$2:$AY$72,COUNTA($V$1:AY$1),FALSE)="",AY17,IF(AY17="","",(AY17/VLOOKUP(TRUE,$V$2:$AY$72,COUNTA($V$1:AY$1),FALSE))*100))</f>
        <v>66.666666666666671</v>
      </c>
      <c r="AR17" s="322">
        <f>IF(BS17="","",BS17*VLOOKUP("UQ",IndexCalc[],3,FALSE))</f>
        <v>75</v>
      </c>
      <c r="AS17" s="320">
        <f>IF(BT17="","",BT17*VLOOKUP("Fneg",IndexCalc[],3,FALSE))</f>
        <v>75</v>
      </c>
      <c r="AT17" s="320">
        <f>IF(BU17="","",BU17*VLOOKUP("ABS",IndexCalc[],3,FALSE))</f>
        <v>60</v>
      </c>
      <c r="AU17" s="320">
        <f>IF(BV17="","",BV17*VLOOKUP("Cnrs",IndexCalc[],3,FALSE))</f>
        <v>75</v>
      </c>
      <c r="AV17" s="320">
        <f>IF(BO17="","",BO17*VLOOKUP("HEC",IndexCalc[],3,FALSE))</f>
        <v>75</v>
      </c>
      <c r="AW17" s="320">
        <f>IF(BP17="","",BP17*VLOOKUP("Aeres",IndexCalc[],3,FALSE))</f>
        <v>100</v>
      </c>
      <c r="AX17" s="320">
        <f>IF(BQ17="","",BQ17*VLOOKUP("Abdc",IndexCalc[],3,FALSE))</f>
        <v>75</v>
      </c>
      <c r="AY17" s="317">
        <f>IF(BR17="","",BR17*VLOOKUP("Vhb",IndexCalc[],3,FALSE))</f>
        <v>66.666666666666671</v>
      </c>
      <c r="AZ17" s="326">
        <v>2E-3</v>
      </c>
      <c r="BA17" s="327">
        <v>0.4</v>
      </c>
      <c r="BB17" s="328">
        <v>29</v>
      </c>
      <c r="BC17" s="326">
        <v>1.093</v>
      </c>
      <c r="BD17" s="326">
        <v>0.71599999999999997</v>
      </c>
      <c r="BE17" s="329">
        <v>0.88800000000000001</v>
      </c>
      <c r="BF17" s="330" t="s">
        <v>134</v>
      </c>
      <c r="BG17" s="328" t="s">
        <v>127</v>
      </c>
      <c r="BH17" s="328" t="s">
        <v>127</v>
      </c>
      <c r="BI17" s="328" t="s">
        <v>133</v>
      </c>
      <c r="BJ17" s="331" t="s">
        <v>278</v>
      </c>
      <c r="BK17" s="330">
        <v>2</v>
      </c>
      <c r="BL17" s="328">
        <v>2</v>
      </c>
      <c r="BM17" s="328">
        <v>3</v>
      </c>
      <c r="BN17" s="328">
        <v>2</v>
      </c>
      <c r="BO17" s="332">
        <v>3</v>
      </c>
      <c r="BP17" s="333">
        <v>3</v>
      </c>
      <c r="BQ17" s="334">
        <v>3</v>
      </c>
      <c r="BR17" s="333">
        <v>4</v>
      </c>
      <c r="BS17" s="333">
        <v>3</v>
      </c>
      <c r="BT17" s="333">
        <v>3</v>
      </c>
      <c r="BU17" s="333">
        <v>3</v>
      </c>
      <c r="BV17" s="335">
        <v>3</v>
      </c>
    </row>
    <row r="18" spans="1:74" x14ac:dyDescent="0.25">
      <c r="A18" s="313" t="s">
        <v>518</v>
      </c>
      <c r="B18" s="314" t="s">
        <v>789</v>
      </c>
      <c r="C18" s="382" t="s">
        <v>158</v>
      </c>
      <c r="D18" s="314" t="s">
        <v>819</v>
      </c>
      <c r="E18" s="316">
        <f t="shared" si="0"/>
        <v>17</v>
      </c>
      <c r="F18" s="316">
        <f t="shared" si="1"/>
        <v>10</v>
      </c>
      <c r="G18" s="317">
        <f t="shared" si="2"/>
        <v>22.573539587571023</v>
      </c>
      <c r="H18" s="318" t="b">
        <f t="shared" si="3"/>
        <v>0</v>
      </c>
      <c r="I18" s="319">
        <f t="shared" si="4"/>
        <v>10000</v>
      </c>
      <c r="J18" s="319">
        <f t="shared" si="5"/>
        <v>10000</v>
      </c>
      <c r="K18" s="319">
        <f t="shared" si="6"/>
        <v>10000</v>
      </c>
      <c r="L18" s="319">
        <f t="shared" si="7"/>
        <v>10000</v>
      </c>
      <c r="M18" s="319">
        <f t="shared" si="8"/>
        <v>10000</v>
      </c>
      <c r="N18" s="319">
        <f t="shared" si="9"/>
        <v>10000</v>
      </c>
      <c r="O18" s="320" t="b">
        <f t="shared" si="10"/>
        <v>0</v>
      </c>
      <c r="P18" s="316">
        <f t="shared" si="11"/>
        <v>2</v>
      </c>
      <c r="Q18" s="316">
        <f t="shared" si="12"/>
        <v>8</v>
      </c>
      <c r="R18" s="321">
        <f t="shared" si="13"/>
        <v>63.3164593536167</v>
      </c>
      <c r="S18" s="322">
        <f t="shared" si="14"/>
        <v>32.818166096264477</v>
      </c>
      <c r="T18" s="317">
        <f t="shared" si="15"/>
        <v>70.941032667954758</v>
      </c>
      <c r="U18" s="320">
        <f t="shared" si="16"/>
        <v>72.452826134363804</v>
      </c>
      <c r="V18" s="317" t="b">
        <f t="shared" si="17"/>
        <v>0</v>
      </c>
      <c r="W18" s="323">
        <f t="shared" si="18"/>
        <v>63.3164593536167</v>
      </c>
      <c r="X18" s="322">
        <f t="shared" si="19"/>
        <v>11.320754716981133</v>
      </c>
      <c r="Y18" s="322">
        <f t="shared" si="20"/>
        <v>13.333333333333334</v>
      </c>
      <c r="Z18" s="322">
        <f t="shared" si="21"/>
        <v>46.601941747572816</v>
      </c>
      <c r="AA18" s="322">
        <f t="shared" si="22"/>
        <v>27.597340930674267</v>
      </c>
      <c r="AB18" s="322">
        <f t="shared" si="23"/>
        <v>13.266129032258064</v>
      </c>
      <c r="AC18" s="317">
        <f t="shared" si="24"/>
        <v>52.37020316027089</v>
      </c>
      <c r="AD18" s="320">
        <f t="shared" si="25"/>
        <v>80</v>
      </c>
      <c r="AE18" s="320">
        <f t="shared" si="26"/>
        <v>44</v>
      </c>
      <c r="AF18" s="320">
        <f t="shared" si="27"/>
        <v>82.3</v>
      </c>
      <c r="AG18" s="320">
        <f t="shared" si="28"/>
        <v>41.6</v>
      </c>
      <c r="AH18" s="320">
        <f t="shared" si="29"/>
        <v>74.2</v>
      </c>
      <c r="AI18" s="320">
        <f t="shared" si="30"/>
        <v>82.8</v>
      </c>
      <c r="AJ18" s="322">
        <f>IF(VLOOKUP(TRUE,$V$2:$AY$72,COUNTA($V$1:AR$1),FALSE)="",AR18,IF(AR18="","",(AR18/VLOOKUP(TRUE,$V$2:$AY$72,COUNTA($V$1:AR$1),FALSE))*100))</f>
        <v>75</v>
      </c>
      <c r="AK18" s="320">
        <f>IF(VLOOKUP(TRUE,$V$2:$AY$72,COUNTA($V$1:AS$1),FALSE)="",AS18,IF(AS18="","",(AS18/VLOOKUP(TRUE,$V$2:$AY$72,COUNTA($V$1:AS$1),FALSE))*100))</f>
        <v>65.861594676971436</v>
      </c>
      <c r="AL18" s="320">
        <f>IF(VLOOKUP(TRUE,$V$2:$AY$72,COUNTA($V$1:AT$1),FALSE)="",AT18,IF(AT18="","",(AT18/VLOOKUP(TRUE,$V$2:$AY$72,COUNTA($V$1:AT$1),FALSE))*100))</f>
        <v>60</v>
      </c>
      <c r="AM18" s="320">
        <f>IF(VLOOKUP(TRUE,$V$2:$AY$72,COUNTA($V$1:AU$1),FALSE)="",AU18,IF(AU18="","",(AU18/VLOOKUP(TRUE,$V$2:$AY$72,COUNTA($V$1:AU$1),FALSE))*100))</f>
        <v>75</v>
      </c>
      <c r="AN18" s="320">
        <f>IF(VLOOKUP(TRUE,$V$2:$AY$72,COUNTA($V$1:AV$1),FALSE)="",AV18,IF(AV18="","",(AV18/VLOOKUP(TRUE,$V$2:$AY$72,COUNTA($V$1:AV$1),FALSE))*100))</f>
        <v>50</v>
      </c>
      <c r="AO18" s="320">
        <f>IF(VLOOKUP(TRUE,$V$2:$AY$72,COUNTA($V$1:AW$1),FALSE)="",AW18,IF(AW18="","",(AW18/VLOOKUP(TRUE,$V$2:$AY$72,COUNTA($V$1:AW$1),FALSE))*100))</f>
        <v>100</v>
      </c>
      <c r="AP18" s="320">
        <f>IF(VLOOKUP(TRUE,$V$2:$AY$72,COUNTA($V$1:AX$1),FALSE)="",AX18,IF(AX18="","",(AX18/VLOOKUP(TRUE,$V$2:$AY$72,COUNTA($V$1:AX$1),FALSE))*100))</f>
        <v>75</v>
      </c>
      <c r="AQ18" s="317">
        <f>IF(VLOOKUP(TRUE,$V$2:$AY$72,COUNTA($V$1:AY$1),FALSE)="",AY18,IF(AY18="","",(AY18/VLOOKUP(TRUE,$V$2:$AY$72,COUNTA($V$1:AY$1),FALSE))*100))</f>
        <v>66.666666666666671</v>
      </c>
      <c r="AR18" s="322">
        <f>IF(BS18="","",BS18*VLOOKUP("UQ",IndexCalc[],3,FALSE))</f>
        <v>75</v>
      </c>
      <c r="AS18" s="320">
        <f>IF(BT18="","",BT18*VLOOKUP("Fneg",IndexCalc[],3,FALSE))</f>
        <v>65.861594676971436</v>
      </c>
      <c r="AT18" s="320">
        <f>IF(BU18="","",BU18*VLOOKUP("ABS",IndexCalc[],3,FALSE))</f>
        <v>60</v>
      </c>
      <c r="AU18" s="320">
        <f>IF(BV18="","",BV18*VLOOKUP("Cnrs",IndexCalc[],3,FALSE))</f>
        <v>75</v>
      </c>
      <c r="AV18" s="320">
        <f>IF(BO18="","",BO18*VLOOKUP("HEC",IndexCalc[],3,FALSE))</f>
        <v>50</v>
      </c>
      <c r="AW18" s="320">
        <f>IF(BP18="","",BP18*VLOOKUP("Aeres",IndexCalc[],3,FALSE))</f>
        <v>100</v>
      </c>
      <c r="AX18" s="320">
        <f>IF(BQ18="","",BQ18*VLOOKUP("Abdc",IndexCalc[],3,FALSE))</f>
        <v>75</v>
      </c>
      <c r="AY18" s="317">
        <f>IF(BR18="","",BR18*VLOOKUP("Vhb",IndexCalc[],3,FALSE))</f>
        <v>66.666666666666671</v>
      </c>
      <c r="AZ18" s="326">
        <v>6.0000000000000001E-3</v>
      </c>
      <c r="BA18" s="327">
        <v>0.8</v>
      </c>
      <c r="BB18" s="328">
        <v>48</v>
      </c>
      <c r="BC18" s="326">
        <v>1.4530000000000001</v>
      </c>
      <c r="BD18" s="326">
        <v>1.3160000000000001</v>
      </c>
      <c r="BE18" s="329">
        <v>1.6240000000000001</v>
      </c>
      <c r="BF18" s="330" t="s">
        <v>133</v>
      </c>
      <c r="BG18" s="328" t="s">
        <v>127</v>
      </c>
      <c r="BH18" s="328" t="s">
        <v>127</v>
      </c>
      <c r="BI18" s="328" t="s">
        <v>133</v>
      </c>
      <c r="BJ18" s="331" t="s">
        <v>278</v>
      </c>
      <c r="BK18" s="330">
        <v>2</v>
      </c>
      <c r="BL18" s="328"/>
      <c r="BM18" s="328">
        <v>3</v>
      </c>
      <c r="BN18" s="328">
        <v>2</v>
      </c>
      <c r="BO18" s="332">
        <v>2</v>
      </c>
      <c r="BP18" s="333">
        <v>3</v>
      </c>
      <c r="BQ18" s="334">
        <v>3</v>
      </c>
      <c r="BR18" s="333">
        <v>4</v>
      </c>
      <c r="BS18" s="333">
        <v>3</v>
      </c>
      <c r="BT18" s="345">
        <v>2.6344637870788574</v>
      </c>
      <c r="BU18" s="258">
        <v>3</v>
      </c>
      <c r="BV18" s="335">
        <v>3</v>
      </c>
    </row>
    <row r="19" spans="1:74" x14ac:dyDescent="0.25">
      <c r="A19" s="313" t="s">
        <v>516</v>
      </c>
      <c r="B19" s="314" t="s">
        <v>787</v>
      </c>
      <c r="C19" s="315" t="s">
        <v>149</v>
      </c>
      <c r="D19" s="314" t="s">
        <v>819</v>
      </c>
      <c r="E19" s="316">
        <f t="shared" si="0"/>
        <v>18</v>
      </c>
      <c r="F19" s="316">
        <f t="shared" si="1"/>
        <v>10</v>
      </c>
      <c r="G19" s="317">
        <f t="shared" si="2"/>
        <v>26.245218329712745</v>
      </c>
      <c r="H19" s="318" t="b">
        <f t="shared" si="3"/>
        <v>0</v>
      </c>
      <c r="I19" s="319">
        <f t="shared" si="4"/>
        <v>10000</v>
      </c>
      <c r="J19" s="319">
        <f t="shared" si="5"/>
        <v>10000</v>
      </c>
      <c r="K19" s="319">
        <f t="shared" si="6"/>
        <v>10000</v>
      </c>
      <c r="L19" s="319">
        <f t="shared" si="7"/>
        <v>10000</v>
      </c>
      <c r="M19" s="319">
        <f t="shared" si="8"/>
        <v>10000</v>
      </c>
      <c r="N19" s="319">
        <f t="shared" si="9"/>
        <v>10000</v>
      </c>
      <c r="O19" s="320" t="b">
        <f t="shared" si="10"/>
        <v>0</v>
      </c>
      <c r="P19" s="316">
        <f t="shared" si="11"/>
        <v>2</v>
      </c>
      <c r="Q19" s="316">
        <f t="shared" si="12"/>
        <v>8</v>
      </c>
      <c r="R19" s="321">
        <f t="shared" si="13"/>
        <v>61.48042634096528</v>
      </c>
      <c r="S19" s="322">
        <f t="shared" si="14"/>
        <v>19.068798371493067</v>
      </c>
      <c r="T19" s="317">
        <f t="shared" si="15"/>
        <v>72.083333333333329</v>
      </c>
      <c r="U19" s="320">
        <f t="shared" si="16"/>
        <v>68.086666666666673</v>
      </c>
      <c r="V19" s="317" t="b">
        <f t="shared" si="17"/>
        <v>0</v>
      </c>
      <c r="W19" s="323">
        <f t="shared" si="18"/>
        <v>61.48042634096528</v>
      </c>
      <c r="X19" s="322">
        <f t="shared" si="19"/>
        <v>5.6603773584905666</v>
      </c>
      <c r="Y19" s="322">
        <f t="shared" si="20"/>
        <v>13.333333333333334</v>
      </c>
      <c r="Z19" s="322">
        <f t="shared" si="21"/>
        <v>24.271844660194176</v>
      </c>
      <c r="AA19" s="322">
        <f t="shared" si="22"/>
        <v>26.172839506172842</v>
      </c>
      <c r="AB19" s="322">
        <f t="shared" si="23"/>
        <v>8.4375</v>
      </c>
      <c r="AC19" s="317">
        <f t="shared" si="24"/>
        <v>29.700096742986137</v>
      </c>
      <c r="AD19" s="320">
        <f t="shared" si="25"/>
        <v>52</v>
      </c>
      <c r="AE19" s="320">
        <f t="shared" si="26"/>
        <v>44</v>
      </c>
      <c r="AF19" s="320">
        <f t="shared" si="27"/>
        <v>55.800000000000004</v>
      </c>
      <c r="AG19" s="320">
        <f t="shared" si="28"/>
        <v>33.300000000000004</v>
      </c>
      <c r="AH19" s="320">
        <f t="shared" si="29"/>
        <v>60</v>
      </c>
      <c r="AI19" s="320">
        <f t="shared" si="30"/>
        <v>44.2</v>
      </c>
      <c r="AJ19" s="322">
        <f>IF(VLOOKUP(TRUE,$V$2:$AY$72,COUNTA($V$1:AR$1),FALSE)="",AR19,IF(AR19="","",(AR19/VLOOKUP(TRUE,$V$2:$AY$72,COUNTA($V$1:AR$1),FALSE))*100))</f>
        <v>75</v>
      </c>
      <c r="AK19" s="320">
        <f>IF(VLOOKUP(TRUE,$V$2:$AY$72,COUNTA($V$1:AS$1),FALSE)="",AS19,IF(AS19="","",(AS19/VLOOKUP(TRUE,$V$2:$AY$72,COUNTA($V$1:AS$1),FALSE))*100))</f>
        <v>75</v>
      </c>
      <c r="AL19" s="320">
        <f>IF(VLOOKUP(TRUE,$V$2:$AY$72,COUNTA($V$1:AT$1),FALSE)="",AT19,IF(AT19="","",(AT19/VLOOKUP(TRUE,$V$2:$AY$72,COUNTA($V$1:AT$1),FALSE))*100))</f>
        <v>60</v>
      </c>
      <c r="AM19" s="320">
        <f>IF(VLOOKUP(TRUE,$V$2:$AY$72,COUNTA($V$1:AU$1),FALSE)="",AU19,IF(AU19="","",(AU19/VLOOKUP(TRUE,$V$2:$AY$72,COUNTA($V$1:AU$1),FALSE))*100))</f>
        <v>75</v>
      </c>
      <c r="AN19" s="320">
        <f>IF(VLOOKUP(TRUE,$V$2:$AY$72,COUNTA($V$1:AV$1),FALSE)="",AV19,IF(AV19="","",(AV19/VLOOKUP(TRUE,$V$2:$AY$72,COUNTA($V$1:AV$1),FALSE))*100))</f>
        <v>50</v>
      </c>
      <c r="AO19" s="320">
        <f>IF(VLOOKUP(TRUE,$V$2:$AY$72,COUNTA($V$1:AW$1),FALSE)="",AW19,IF(AW19="","",(AW19/VLOOKUP(TRUE,$V$2:$AY$72,COUNTA($V$1:AW$1),FALSE))*100))</f>
        <v>100</v>
      </c>
      <c r="AP19" s="320">
        <f>IF(VLOOKUP(TRUE,$V$2:$AY$72,COUNTA($V$1:AX$1),FALSE)="",AX19,IF(AX19="","",(AX19/VLOOKUP(TRUE,$V$2:$AY$72,COUNTA($V$1:AX$1),FALSE))*100))</f>
        <v>75</v>
      </c>
      <c r="AQ19" s="317">
        <f>IF(VLOOKUP(TRUE,$V$2:$AY$72,COUNTA($V$1:AY$1),FALSE)="",AY19,IF(AY19="","",(AY19/VLOOKUP(TRUE,$V$2:$AY$72,COUNTA($V$1:AY$1),FALSE))*100))</f>
        <v>66.666666666666671</v>
      </c>
      <c r="AR19" s="322">
        <f>IF(BS19="","",BS19*VLOOKUP("UQ",IndexCalc[],3,FALSE))</f>
        <v>75</v>
      </c>
      <c r="AS19" s="320">
        <f>IF(BT19="","",BT19*VLOOKUP("Fneg",IndexCalc[],3,FALSE))</f>
        <v>75</v>
      </c>
      <c r="AT19" s="320">
        <f>IF(BU19="","",BU19*VLOOKUP("ABS",IndexCalc[],3,FALSE))</f>
        <v>60</v>
      </c>
      <c r="AU19" s="320">
        <f>IF(BV19="","",BV19*VLOOKUP("Cnrs",IndexCalc[],3,FALSE))</f>
        <v>75</v>
      </c>
      <c r="AV19" s="320">
        <f>IF(BO19="","",BO19*VLOOKUP("HEC",IndexCalc[],3,FALSE))</f>
        <v>50</v>
      </c>
      <c r="AW19" s="320">
        <f>IF(BP19="","",BP19*VLOOKUP("Aeres",IndexCalc[],3,FALSE))</f>
        <v>100</v>
      </c>
      <c r="AX19" s="320">
        <f>IF(BQ19="","",BQ19*VLOOKUP("Abdc",IndexCalc[],3,FALSE))</f>
        <v>75</v>
      </c>
      <c r="AY19" s="317">
        <f>IF(BR19="","",BR19*VLOOKUP("Vhb",IndexCalc[],3,FALSE))</f>
        <v>66.666666666666671</v>
      </c>
      <c r="AZ19" s="326">
        <v>3.0000000000000001E-3</v>
      </c>
      <c r="BA19" s="327">
        <v>0.8</v>
      </c>
      <c r="BB19" s="328">
        <v>25</v>
      </c>
      <c r="BC19" s="326">
        <v>1.3779999999999999</v>
      </c>
      <c r="BD19" s="326">
        <v>0.83699999999999997</v>
      </c>
      <c r="BE19" s="329">
        <v>0.92100000000000004</v>
      </c>
      <c r="BF19" s="330" t="s">
        <v>133</v>
      </c>
      <c r="BG19" s="328" t="s">
        <v>127</v>
      </c>
      <c r="BH19" s="328" t="s">
        <v>127</v>
      </c>
      <c r="BI19" s="328" t="s">
        <v>133</v>
      </c>
      <c r="BJ19" s="331"/>
      <c r="BK19" s="330">
        <v>2</v>
      </c>
      <c r="BL19" s="328">
        <v>2</v>
      </c>
      <c r="BM19" s="328">
        <v>3</v>
      </c>
      <c r="BN19" s="328">
        <v>2</v>
      </c>
      <c r="BO19" s="332">
        <v>2</v>
      </c>
      <c r="BP19" s="333">
        <v>3</v>
      </c>
      <c r="BQ19" s="334">
        <v>3</v>
      </c>
      <c r="BR19" s="333">
        <v>4</v>
      </c>
      <c r="BS19" s="333">
        <v>3</v>
      </c>
      <c r="BT19" s="333">
        <v>3</v>
      </c>
      <c r="BU19" s="333">
        <v>3</v>
      </c>
      <c r="BV19" s="335">
        <v>3</v>
      </c>
    </row>
    <row r="20" spans="1:74" x14ac:dyDescent="0.25">
      <c r="A20" s="313" t="s">
        <v>1193</v>
      </c>
      <c r="B20" s="314"/>
      <c r="C20" s="339" t="s">
        <v>240</v>
      </c>
      <c r="D20" s="314" t="s">
        <v>819</v>
      </c>
      <c r="E20" s="316">
        <f t="shared" si="0"/>
        <v>19</v>
      </c>
      <c r="F20" s="316">
        <f t="shared" si="1"/>
        <v>10</v>
      </c>
      <c r="G20" s="317">
        <f t="shared" si="2"/>
        <v>22.677908216038098</v>
      </c>
      <c r="H20" s="318" t="b">
        <f t="shared" si="3"/>
        <v>0</v>
      </c>
      <c r="I20" s="319">
        <f t="shared" si="4"/>
        <v>10000</v>
      </c>
      <c r="J20" s="319">
        <f t="shared" si="5"/>
        <v>10000</v>
      </c>
      <c r="K20" s="319">
        <f t="shared" si="6"/>
        <v>10000</v>
      </c>
      <c r="L20" s="319">
        <f t="shared" si="7"/>
        <v>10000</v>
      </c>
      <c r="M20" s="319">
        <f t="shared" si="8"/>
        <v>10000</v>
      </c>
      <c r="N20" s="319">
        <f t="shared" si="9"/>
        <v>10000</v>
      </c>
      <c r="O20" s="320" t="b">
        <f t="shared" si="10"/>
        <v>0</v>
      </c>
      <c r="P20" s="316">
        <f t="shared" si="11"/>
        <v>2</v>
      </c>
      <c r="Q20" s="316">
        <f t="shared" si="12"/>
        <v>8</v>
      </c>
      <c r="R20" s="321">
        <f t="shared" si="13"/>
        <v>60.835924498398967</v>
      </c>
      <c r="S20" s="322">
        <f t="shared" si="14"/>
        <v>40.988101522921845</v>
      </c>
      <c r="T20" s="317">
        <f t="shared" si="15"/>
        <v>65.797880242268249</v>
      </c>
      <c r="U20" s="320">
        <f t="shared" si="16"/>
        <v>70.198304193814607</v>
      </c>
      <c r="V20" s="317" t="b">
        <f t="shared" si="17"/>
        <v>0</v>
      </c>
      <c r="W20" s="323">
        <f t="shared" si="18"/>
        <v>60.835924498398967</v>
      </c>
      <c r="X20" s="322" t="str">
        <f t="shared" si="19"/>
        <v/>
      </c>
      <c r="Y20" s="322" t="str">
        <f t="shared" si="20"/>
        <v/>
      </c>
      <c r="Z20" s="322" t="str">
        <f t="shared" si="21"/>
        <v/>
      </c>
      <c r="AA20" s="322" t="str">
        <f t="shared" si="22"/>
        <v/>
      </c>
      <c r="AB20" s="322">
        <f t="shared" si="23"/>
        <v>20.70564516129032</v>
      </c>
      <c r="AC20" s="317">
        <f t="shared" si="24"/>
        <v>61.270557884553369</v>
      </c>
      <c r="AD20" s="320" t="str">
        <f t="shared" si="25"/>
        <v/>
      </c>
      <c r="AE20" s="320" t="str">
        <f t="shared" si="26"/>
        <v/>
      </c>
      <c r="AF20" s="320" t="str">
        <f t="shared" si="27"/>
        <v/>
      </c>
      <c r="AG20" s="320" t="str">
        <f t="shared" si="28"/>
        <v/>
      </c>
      <c r="AH20" s="320">
        <f t="shared" si="29"/>
        <v>84.2</v>
      </c>
      <c r="AI20" s="320">
        <f t="shared" si="30"/>
        <v>91.4</v>
      </c>
      <c r="AJ20" s="322">
        <f>IF(VLOOKUP(TRUE,$V$2:$AY$72,COUNTA($V$1:AR$1),FALSE)="",AR20,IF(AR20="","",(AR20/VLOOKUP(TRUE,$V$2:$AY$72,COUNTA($V$1:AR$1),FALSE))*100))</f>
        <v>75</v>
      </c>
      <c r="AK20" s="320">
        <f>IF(VLOOKUP(TRUE,$V$2:$AY$72,COUNTA($V$1:AS$1),FALSE)="",AS20,IF(AS20="","",(AS20/VLOOKUP(TRUE,$V$2:$AY$72,COUNTA($V$1:AS$1),FALSE))*100))</f>
        <v>75</v>
      </c>
      <c r="AL20" s="320">
        <f>IF(VLOOKUP(TRUE,$V$2:$AY$72,COUNTA($V$1:AT$1),FALSE)="",AT20,IF(AT20="","",(AT20/VLOOKUP(TRUE,$V$2:$AY$72,COUNTA($V$1:AT$1),FALSE))*100))</f>
        <v>60</v>
      </c>
      <c r="AM20" s="320">
        <f>IF(VLOOKUP(TRUE,$V$2:$AY$72,COUNTA($V$1:AU$1),FALSE)="",AU20,IF(AU20="","",(AU20/VLOOKUP(TRUE,$V$2:$AY$72,COUNTA($V$1:AU$1),FALSE))*100))</f>
        <v>50</v>
      </c>
      <c r="AN20" s="320">
        <f>IF(VLOOKUP(TRUE,$V$2:$AY$72,COUNTA($V$1:AV$1),FALSE)="",AV20,IF(AV20="","",(AV20/VLOOKUP(TRUE,$V$2:$AY$72,COUNTA($V$1:AV$1),FALSE))*100))</f>
        <v>58.049708604812622</v>
      </c>
      <c r="AO20" s="320">
        <f>IF(VLOOKUP(TRUE,$V$2:$AY$72,COUNTA($V$1:AW$1),FALSE)="",AW20,IF(AW20="","",(AW20/VLOOKUP(TRUE,$V$2:$AY$72,COUNTA($V$1:AW$1),FALSE))*100))</f>
        <v>100</v>
      </c>
      <c r="AP20" s="341">
        <f>IF(VLOOKUP(TRUE,$V$2:$AY$72,COUNTA($V$1:AX$1),FALSE)="",AX20,IF(AX20="","",(AX20/VLOOKUP(TRUE,$V$2:$AY$72,COUNTA($V$1:AX$1),FALSE))*100))</f>
        <v>75</v>
      </c>
      <c r="AQ20" s="317">
        <f>IF(VLOOKUP(TRUE,$V$2:$AY$72,COUNTA($V$1:AY$1),FALSE)="",AY20,IF(AY20="","",(AY20/VLOOKUP(TRUE,$V$2:$AY$72,COUNTA($V$1:AY$1),FALSE))*100))</f>
        <v>33.333333333333336</v>
      </c>
      <c r="AR20" s="322">
        <f>IF(BS20="","",BS20*VLOOKUP("UQ",IndexCalc[],3,FALSE))</f>
        <v>75</v>
      </c>
      <c r="AS20" s="320">
        <f>IF(BT20="","",BT20*VLOOKUP("Fneg",IndexCalc[],3,FALSE))</f>
        <v>75</v>
      </c>
      <c r="AT20" s="320">
        <f>IF(BU20="","",BU20*VLOOKUP("ABS",IndexCalc[],3,FALSE))</f>
        <v>60</v>
      </c>
      <c r="AU20" s="320">
        <f>IF(BV20="","",BV20*VLOOKUP("Cnrs",IndexCalc[],3,FALSE))</f>
        <v>50</v>
      </c>
      <c r="AV20" s="320">
        <f>IF(BO20="","",BO20*VLOOKUP("HEC",IndexCalc[],3,FALSE))</f>
        <v>58.049708604812622</v>
      </c>
      <c r="AW20" s="320">
        <f>IF(BP20="","",BP20*VLOOKUP("Aeres",IndexCalc[],3,FALSE))</f>
        <v>100</v>
      </c>
      <c r="AX20" s="320">
        <f>IF(BQ20="","",BQ20*VLOOKUP("Abdc",IndexCalc[],3,FALSE))</f>
        <v>75</v>
      </c>
      <c r="AY20" s="317">
        <f>IF(BR20="","",BR20*VLOOKUP("Vhb",IndexCalc[],3,FALSE))</f>
        <v>33.333333333333336</v>
      </c>
      <c r="AZ20" s="326"/>
      <c r="BA20" s="327"/>
      <c r="BB20" s="328"/>
      <c r="BC20" s="326"/>
      <c r="BD20" s="326">
        <v>2.0539999999999998</v>
      </c>
      <c r="BE20" s="342">
        <v>1.9</v>
      </c>
      <c r="BF20" s="330"/>
      <c r="BG20" s="328" t="s">
        <v>127</v>
      </c>
      <c r="BH20" s="343" t="s">
        <v>127</v>
      </c>
      <c r="BI20" s="328" t="s">
        <v>135</v>
      </c>
      <c r="BJ20" s="331" t="s">
        <v>298</v>
      </c>
      <c r="BK20" s="330">
        <v>2</v>
      </c>
      <c r="BL20" s="328">
        <v>2</v>
      </c>
      <c r="BM20" s="328">
        <v>3</v>
      </c>
      <c r="BN20" s="328"/>
      <c r="BO20" s="344">
        <v>2.3219883441925049</v>
      </c>
      <c r="BP20" s="333">
        <v>3</v>
      </c>
      <c r="BQ20" s="334">
        <v>3</v>
      </c>
      <c r="BR20" s="333">
        <v>2</v>
      </c>
      <c r="BS20" s="333">
        <v>3</v>
      </c>
      <c r="BT20" s="333">
        <v>3</v>
      </c>
      <c r="BU20" s="333">
        <v>3</v>
      </c>
      <c r="BV20" s="346">
        <v>2</v>
      </c>
    </row>
    <row r="21" spans="1:74" x14ac:dyDescent="0.25">
      <c r="A21" s="313" t="s">
        <v>1209</v>
      </c>
      <c r="B21" s="314" t="s">
        <v>1437</v>
      </c>
      <c r="C21" s="339" t="s">
        <v>1016</v>
      </c>
      <c r="D21" s="314" t="s">
        <v>819</v>
      </c>
      <c r="E21" s="328">
        <f t="shared" si="0"/>
        <v>20</v>
      </c>
      <c r="F21" s="316">
        <f t="shared" si="1"/>
        <v>10</v>
      </c>
      <c r="G21" s="317">
        <f t="shared" si="2"/>
        <v>14.074316271444134</v>
      </c>
      <c r="H21" s="318" t="b">
        <f t="shared" si="3"/>
        <v>0</v>
      </c>
      <c r="I21" s="319">
        <f t="shared" si="4"/>
        <v>10000</v>
      </c>
      <c r="J21" s="319">
        <f t="shared" si="5"/>
        <v>10000</v>
      </c>
      <c r="K21" s="319">
        <f t="shared" si="6"/>
        <v>10000</v>
      </c>
      <c r="L21" s="319">
        <f t="shared" si="7"/>
        <v>10000</v>
      </c>
      <c r="M21" s="319">
        <f t="shared" si="8"/>
        <v>10000</v>
      </c>
      <c r="N21" s="319">
        <f t="shared" si="9"/>
        <v>10000</v>
      </c>
      <c r="O21" s="320" t="b">
        <f t="shared" si="10"/>
        <v>0</v>
      </c>
      <c r="P21" s="316">
        <f t="shared" si="11"/>
        <v>2</v>
      </c>
      <c r="Q21" s="316">
        <f t="shared" si="12"/>
        <v>8</v>
      </c>
      <c r="R21" s="321">
        <f t="shared" si="13"/>
        <v>57.663634887982724</v>
      </c>
      <c r="S21" s="322">
        <f t="shared" si="14"/>
        <v>41.651507773246919</v>
      </c>
      <c r="T21" s="317">
        <f t="shared" si="15"/>
        <v>61.666666666666671</v>
      </c>
      <c r="U21" s="320">
        <f t="shared" si="16"/>
        <v>67.043333333333322</v>
      </c>
      <c r="V21" s="317" t="b">
        <f t="shared" si="17"/>
        <v>0</v>
      </c>
      <c r="W21" s="323">
        <f t="shared" si="18"/>
        <v>57.663634887982724</v>
      </c>
      <c r="X21" s="330" t="str">
        <f t="shared" si="19"/>
        <v/>
      </c>
      <c r="Y21" s="330" t="str">
        <f t="shared" si="20"/>
        <v/>
      </c>
      <c r="Z21" s="330" t="str">
        <f t="shared" si="21"/>
        <v/>
      </c>
      <c r="AA21" s="330" t="str">
        <f t="shared" si="22"/>
        <v/>
      </c>
      <c r="AB21" s="336">
        <f t="shared" si="23"/>
        <v>28.901209677419352</v>
      </c>
      <c r="AC21" s="340">
        <f t="shared" si="24"/>
        <v>54.401805869074494</v>
      </c>
      <c r="AD21" s="328" t="str">
        <f t="shared" si="25"/>
        <v/>
      </c>
      <c r="AE21" s="328" t="str">
        <f t="shared" si="26"/>
        <v/>
      </c>
      <c r="AF21" s="328" t="str">
        <f t="shared" si="27"/>
        <v/>
      </c>
      <c r="AG21" s="328" t="str">
        <f t="shared" si="28"/>
        <v/>
      </c>
      <c r="AH21" s="328">
        <f t="shared" si="29"/>
        <v>91.4</v>
      </c>
      <c r="AI21" s="328">
        <f t="shared" si="30"/>
        <v>85.7</v>
      </c>
      <c r="AJ21" s="330">
        <f>IF(VLOOKUP(TRUE,$V$2:$AY$72,COUNTA($V$1:AR$1),FALSE)="",AR21,IF(AR21="","",(AR21/VLOOKUP(TRUE,$V$2:$AY$72,COUNTA($V$1:AR$1),FALSE))*100))</f>
        <v>75</v>
      </c>
      <c r="AK21" s="328">
        <f>IF(VLOOKUP(TRUE,$V$2:$AY$72,COUNTA($V$1:AS$1),FALSE)="",AS21,IF(AS21="","",(AS21/VLOOKUP(TRUE,$V$2:$AY$72,COUNTA($V$1:AS$1),FALSE))*100))</f>
        <v>50</v>
      </c>
      <c r="AL21" s="328">
        <f>IF(VLOOKUP(TRUE,$V$2:$AY$72,COUNTA($V$1:AT$1),FALSE)="",AT21,IF(AT21="","",(AT21/VLOOKUP(TRUE,$V$2:$AY$72,COUNTA($V$1:AT$1),FALSE))*100))</f>
        <v>60</v>
      </c>
      <c r="AM21" s="328">
        <f>IF(VLOOKUP(TRUE,$V$2:$AY$72,COUNTA($V$1:AU$1),FALSE)="",AU21,IF(AU21="","",(AU21/VLOOKUP(TRUE,$V$2:$AY$72,COUNTA($V$1:AU$1),FALSE))*100))</f>
        <v>50</v>
      </c>
      <c r="AN21" s="328">
        <f>IF(VLOOKUP(TRUE,$V$2:$AY$72,COUNTA($V$1:AV$1),FALSE)="",AV21,IF(AV21="","",(AV21/VLOOKUP(TRUE,$V$2:$AY$72,COUNTA($V$1:AV$1),FALSE))*100))</f>
        <v>50</v>
      </c>
      <c r="AO21" s="328">
        <f>IF(VLOOKUP(TRUE,$V$2:$AY$72,COUNTA($V$1:AW$1),FALSE)="",AW21,IF(AW21="","",(AW21/VLOOKUP(TRUE,$V$2:$AY$72,COUNTA($V$1:AW$1),FALSE))*100))</f>
        <v>66.666666666666671</v>
      </c>
      <c r="AP21" s="328">
        <f>IF(VLOOKUP(TRUE,$V$2:$AY$72,COUNTA($V$1:AX$1),FALSE)="",AX21,IF(AX21="","",(AX21/VLOOKUP(TRUE,$V$2:$AY$72,COUNTA($V$1:AX$1),FALSE))*100))</f>
        <v>75</v>
      </c>
      <c r="AQ21" s="331">
        <f>IF(VLOOKUP(TRUE,$V$2:$AY$72,COUNTA($V$1:AY$1),FALSE)="",AY21,IF(AY21="","",(AY21/VLOOKUP(TRUE,$V$2:$AY$72,COUNTA($V$1:AY$1),FALSE))*100))</f>
        <v>66.666666666666671</v>
      </c>
      <c r="AR21" s="322">
        <f>IF(BS21="","",BS21*VLOOKUP("UQ",IndexCalc[],3,FALSE))</f>
        <v>75</v>
      </c>
      <c r="AS21" s="320">
        <f>IF(BT21="","",BT21*VLOOKUP("Fneg",IndexCalc[],3,FALSE))</f>
        <v>50</v>
      </c>
      <c r="AT21" s="320">
        <f>IF(BU21="","",BU21*VLOOKUP("ABS",IndexCalc[],3,FALSE))</f>
        <v>60</v>
      </c>
      <c r="AU21" s="320">
        <f>IF(BV21="","",BV21*VLOOKUP("Cnrs",IndexCalc[],3,FALSE))</f>
        <v>50</v>
      </c>
      <c r="AV21" s="320">
        <f>IF(BO21="","",BO21*VLOOKUP("HEC",IndexCalc[],3,FALSE))</f>
        <v>50</v>
      </c>
      <c r="AW21" s="320">
        <f>IF(BP21="","",BP21*VLOOKUP("Aeres",IndexCalc[],3,FALSE))</f>
        <v>66.666666666666671</v>
      </c>
      <c r="AX21" s="320">
        <f>IF(BQ21="","",BQ21*VLOOKUP("Abdc",IndexCalc[],3,FALSE))</f>
        <v>75</v>
      </c>
      <c r="AY21" s="317">
        <f>IF(BR21="","",BR21*VLOOKUP("Vhb",IndexCalc[],3,FALSE))</f>
        <v>66.666666666666671</v>
      </c>
      <c r="AZ21" s="328"/>
      <c r="BA21" s="328"/>
      <c r="BB21" s="328"/>
      <c r="BC21" s="328"/>
      <c r="BD21" s="328">
        <v>2.867</v>
      </c>
      <c r="BE21" s="331">
        <v>1.6870000000000001</v>
      </c>
      <c r="BF21" s="330" t="s">
        <v>133</v>
      </c>
      <c r="BG21" s="328" t="s">
        <v>133</v>
      </c>
      <c r="BH21" s="328" t="s">
        <v>127</v>
      </c>
      <c r="BI21" s="328" t="s">
        <v>133</v>
      </c>
      <c r="BJ21" s="331" t="s">
        <v>298</v>
      </c>
      <c r="BK21" s="330">
        <v>2</v>
      </c>
      <c r="BL21" s="328">
        <v>3</v>
      </c>
      <c r="BM21" s="328">
        <v>3</v>
      </c>
      <c r="BN21" s="328">
        <v>3</v>
      </c>
      <c r="BO21" s="332">
        <v>2</v>
      </c>
      <c r="BP21" s="333">
        <v>2</v>
      </c>
      <c r="BQ21" s="334">
        <v>3</v>
      </c>
      <c r="BR21" s="333">
        <v>4</v>
      </c>
      <c r="BS21" s="333">
        <v>3</v>
      </c>
      <c r="BT21" s="333">
        <v>2</v>
      </c>
      <c r="BU21" s="333">
        <v>3</v>
      </c>
      <c r="BV21" s="335">
        <v>2</v>
      </c>
    </row>
    <row r="22" spans="1:74" x14ac:dyDescent="0.25">
      <c r="A22" s="313" t="s">
        <v>1196</v>
      </c>
      <c r="B22" s="314"/>
      <c r="C22" s="339" t="s">
        <v>244</v>
      </c>
      <c r="D22" s="314" t="s">
        <v>819</v>
      </c>
      <c r="E22" s="316">
        <f t="shared" si="0"/>
        <v>21</v>
      </c>
      <c r="F22" s="316">
        <f t="shared" si="1"/>
        <v>10</v>
      </c>
      <c r="G22" s="317">
        <f t="shared" si="2"/>
        <v>23.646378360846921</v>
      </c>
      <c r="H22" s="318" t="b">
        <f t="shared" si="3"/>
        <v>0</v>
      </c>
      <c r="I22" s="319">
        <f t="shared" si="4"/>
        <v>10000</v>
      </c>
      <c r="J22" s="319">
        <f t="shared" si="5"/>
        <v>10000</v>
      </c>
      <c r="K22" s="319">
        <f t="shared" si="6"/>
        <v>10000</v>
      </c>
      <c r="L22" s="319">
        <f t="shared" si="7"/>
        <v>10000</v>
      </c>
      <c r="M22" s="319">
        <f t="shared" si="8"/>
        <v>10000</v>
      </c>
      <c r="N22" s="319">
        <f t="shared" si="9"/>
        <v>10000</v>
      </c>
      <c r="O22" s="320" t="b">
        <f t="shared" si="10"/>
        <v>0</v>
      </c>
      <c r="P22" s="316">
        <f t="shared" si="11"/>
        <v>2</v>
      </c>
      <c r="Q22" s="316">
        <f t="shared" si="12"/>
        <v>8</v>
      </c>
      <c r="R22" s="321">
        <f t="shared" si="13"/>
        <v>55.15436171935297</v>
      </c>
      <c r="S22" s="322">
        <f t="shared" si="14"/>
        <v>13.993334941382074</v>
      </c>
      <c r="T22" s="317">
        <f t="shared" si="15"/>
        <v>65.444618413845703</v>
      </c>
      <c r="U22" s="320">
        <f t="shared" si="16"/>
        <v>59.055694731076564</v>
      </c>
      <c r="V22" s="317" t="b">
        <f t="shared" si="17"/>
        <v>0</v>
      </c>
      <c r="W22" s="323">
        <f t="shared" si="18"/>
        <v>55.15436171935297</v>
      </c>
      <c r="X22" s="322" t="str">
        <f t="shared" si="19"/>
        <v/>
      </c>
      <c r="Y22" s="322" t="str">
        <f t="shared" si="20"/>
        <v/>
      </c>
      <c r="Z22" s="322" t="str">
        <f t="shared" si="21"/>
        <v/>
      </c>
      <c r="AA22" s="322" t="str">
        <f t="shared" si="22"/>
        <v/>
      </c>
      <c r="AB22" s="322">
        <f t="shared" si="23"/>
        <v>5.4133064516129039</v>
      </c>
      <c r="AC22" s="317">
        <f t="shared" si="24"/>
        <v>22.573363431151243</v>
      </c>
      <c r="AD22" s="320" t="str">
        <f t="shared" si="25"/>
        <v/>
      </c>
      <c r="AE22" s="320" t="str">
        <f t="shared" si="26"/>
        <v/>
      </c>
      <c r="AF22" s="320" t="str">
        <f t="shared" si="27"/>
        <v/>
      </c>
      <c r="AG22" s="320" t="str">
        <f t="shared" si="28"/>
        <v/>
      </c>
      <c r="AH22" s="320">
        <f t="shared" si="29"/>
        <v>38.5</v>
      </c>
      <c r="AI22" s="320">
        <f t="shared" si="30"/>
        <v>28.499999999999996</v>
      </c>
      <c r="AJ22" s="322">
        <f>IF(VLOOKUP(TRUE,$V$2:$AY$72,COUNTA($V$1:AR$1),FALSE)="",AR22,IF(AR22="","",(AR22/VLOOKUP(TRUE,$V$2:$AY$72,COUNTA($V$1:AR$1),FALSE))*100))</f>
        <v>75</v>
      </c>
      <c r="AK22" s="320">
        <f>IF(VLOOKUP(TRUE,$V$2:$AY$72,COUNTA($V$1:AS$1),FALSE)="",AS22,IF(AS22="","",(AS22/VLOOKUP(TRUE,$V$2:$AY$72,COUNTA($V$1:AS$1),FALSE))*100))</f>
        <v>75</v>
      </c>
      <c r="AL22" s="320">
        <f>IF(VLOOKUP(TRUE,$V$2:$AY$72,COUNTA($V$1:AT$1),FALSE)="",AT22,IF(AT22="","",(AT22/VLOOKUP(TRUE,$V$2:$AY$72,COUNTA($V$1:AT$1),FALSE))*100))</f>
        <v>60</v>
      </c>
      <c r="AM22" s="320">
        <f>IF(VLOOKUP(TRUE,$V$2:$AY$72,COUNTA($V$1:AU$1),FALSE)="",AU22,IF(AU22="","",(AU22/VLOOKUP(TRUE,$V$2:$AY$72,COUNTA($V$1:AU$1),FALSE))*100))</f>
        <v>50</v>
      </c>
      <c r="AN22" s="320">
        <f>IF(VLOOKUP(TRUE,$V$2:$AY$72,COUNTA($V$1:AV$1),FALSE)="",AV22,IF(AV22="","",(AV22/VLOOKUP(TRUE,$V$2:$AY$72,COUNTA($V$1:AV$1),FALSE))*100))</f>
        <v>55.223613977432251</v>
      </c>
      <c r="AO22" s="320">
        <f>IF(VLOOKUP(TRUE,$V$2:$AY$72,COUNTA($V$1:AW$1),FALSE)="",AW22,IF(AW22="","",(AW22/VLOOKUP(TRUE,$V$2:$AY$72,COUNTA($V$1:AW$1),FALSE))*100))</f>
        <v>66.666666666666671</v>
      </c>
      <c r="AP22" s="341">
        <f>IF(VLOOKUP(TRUE,$V$2:$AY$72,COUNTA($V$1:AX$1),FALSE)="",AX22,IF(AX22="","",(AX22/VLOOKUP(TRUE,$V$2:$AY$72,COUNTA($V$1:AX$1),FALSE))*100))</f>
        <v>75</v>
      </c>
      <c r="AQ22" s="317">
        <f>IF(VLOOKUP(TRUE,$V$2:$AY$72,COUNTA($V$1:AY$1),FALSE)="",AY22,IF(AY22="","",(AY22/VLOOKUP(TRUE,$V$2:$AY$72,COUNTA($V$1:AY$1),FALSE))*100))</f>
        <v>66.666666666666671</v>
      </c>
      <c r="AR22" s="322">
        <f>IF(BS22="","",BS22*VLOOKUP("UQ",IndexCalc[],3,FALSE))</f>
        <v>75</v>
      </c>
      <c r="AS22" s="320">
        <f>IF(BT22="","",BT22*VLOOKUP("Fneg",IndexCalc[],3,FALSE))</f>
        <v>75</v>
      </c>
      <c r="AT22" s="320">
        <f>IF(BU22="","",BU22*VLOOKUP("ABS",IndexCalc[],3,FALSE))</f>
        <v>60</v>
      </c>
      <c r="AU22" s="320">
        <f>IF(BV22="","",BV22*VLOOKUP("Cnrs",IndexCalc[],3,FALSE))</f>
        <v>50</v>
      </c>
      <c r="AV22" s="320">
        <f>IF(BO22="","",BO22*VLOOKUP("HEC",IndexCalc[],3,FALSE))</f>
        <v>55.223613977432251</v>
      </c>
      <c r="AW22" s="320">
        <f>IF(BP22="","",BP22*VLOOKUP("Aeres",IndexCalc[],3,FALSE))</f>
        <v>66.666666666666671</v>
      </c>
      <c r="AX22" s="320">
        <f>IF(BQ22="","",BQ22*VLOOKUP("Abdc",IndexCalc[],3,FALSE))</f>
        <v>75</v>
      </c>
      <c r="AY22" s="317">
        <f>IF(BR22="","",BR22*VLOOKUP("Vhb",IndexCalc[],3,FALSE))</f>
        <v>66.666666666666671</v>
      </c>
      <c r="AZ22" s="326"/>
      <c r="BA22" s="327"/>
      <c r="BB22" s="328"/>
      <c r="BC22" s="326"/>
      <c r="BD22" s="326">
        <v>0.53700000000000003</v>
      </c>
      <c r="BE22" s="342">
        <v>0.7</v>
      </c>
      <c r="BF22" s="330"/>
      <c r="BG22" s="328" t="s">
        <v>127</v>
      </c>
      <c r="BH22" s="343" t="s">
        <v>127</v>
      </c>
      <c r="BI22" s="328" t="s">
        <v>133</v>
      </c>
      <c r="BJ22" s="331" t="s">
        <v>278</v>
      </c>
      <c r="BK22" s="330">
        <v>2</v>
      </c>
      <c r="BL22" s="328">
        <v>2</v>
      </c>
      <c r="BM22" s="328">
        <v>3</v>
      </c>
      <c r="BN22" s="328"/>
      <c r="BO22" s="344">
        <v>2.20894455909729</v>
      </c>
      <c r="BP22" s="333">
        <v>2</v>
      </c>
      <c r="BQ22" s="334">
        <v>3</v>
      </c>
      <c r="BR22" s="333">
        <v>4</v>
      </c>
      <c r="BS22" s="333">
        <v>3</v>
      </c>
      <c r="BT22" s="333">
        <v>3</v>
      </c>
      <c r="BU22" s="333">
        <v>3</v>
      </c>
      <c r="BV22" s="346">
        <v>2</v>
      </c>
    </row>
    <row r="23" spans="1:74" x14ac:dyDescent="0.25">
      <c r="A23" s="313" t="s">
        <v>1195</v>
      </c>
      <c r="B23" s="314"/>
      <c r="C23" s="339" t="s">
        <v>243</v>
      </c>
      <c r="D23" s="314" t="s">
        <v>819</v>
      </c>
      <c r="E23" s="316">
        <f t="shared" si="0"/>
        <v>22</v>
      </c>
      <c r="F23" s="316">
        <f t="shared" si="1"/>
        <v>10</v>
      </c>
      <c r="G23" s="317">
        <f t="shared" si="2"/>
        <v>24.857408649969493</v>
      </c>
      <c r="H23" s="318" t="b">
        <f t="shared" si="3"/>
        <v>0</v>
      </c>
      <c r="I23" s="319">
        <f t="shared" si="4"/>
        <v>10000</v>
      </c>
      <c r="J23" s="319">
        <f t="shared" si="5"/>
        <v>10000</v>
      </c>
      <c r="K23" s="319">
        <f t="shared" si="6"/>
        <v>10000</v>
      </c>
      <c r="L23" s="319">
        <f t="shared" si="7"/>
        <v>10000</v>
      </c>
      <c r="M23" s="319">
        <f t="shared" si="8"/>
        <v>10000</v>
      </c>
      <c r="N23" s="319">
        <f t="shared" si="9"/>
        <v>10000</v>
      </c>
      <c r="O23" s="320" t="b">
        <f t="shared" si="10"/>
        <v>0</v>
      </c>
      <c r="P23" s="316">
        <f t="shared" si="11"/>
        <v>2</v>
      </c>
      <c r="Q23" s="316">
        <f t="shared" si="12"/>
        <v>8</v>
      </c>
      <c r="R23" s="321">
        <f t="shared" si="13"/>
        <v>54.352918100614659</v>
      </c>
      <c r="S23" s="322">
        <f t="shared" si="14"/>
        <v>10.631191096004411</v>
      </c>
      <c r="T23" s="317">
        <f t="shared" si="15"/>
        <v>65.283349851767227</v>
      </c>
      <c r="U23" s="320">
        <f t="shared" si="16"/>
        <v>55.936679881413781</v>
      </c>
      <c r="V23" s="317" t="b">
        <f t="shared" si="17"/>
        <v>0</v>
      </c>
      <c r="W23" s="323">
        <f t="shared" si="18"/>
        <v>54.352918100614659</v>
      </c>
      <c r="X23" s="322" t="str">
        <f t="shared" si="19"/>
        <v/>
      </c>
      <c r="Y23" s="322" t="str">
        <f t="shared" si="20"/>
        <v/>
      </c>
      <c r="Z23" s="322" t="str">
        <f t="shared" si="21"/>
        <v/>
      </c>
      <c r="AA23" s="322" t="str">
        <f t="shared" si="22"/>
        <v/>
      </c>
      <c r="AB23" s="322">
        <f t="shared" si="23"/>
        <v>3.397177419354839</v>
      </c>
      <c r="AC23" s="317">
        <f t="shared" si="24"/>
        <v>17.865204772653982</v>
      </c>
      <c r="AD23" s="320" t="str">
        <f t="shared" si="25"/>
        <v/>
      </c>
      <c r="AE23" s="320" t="str">
        <f t="shared" si="26"/>
        <v/>
      </c>
      <c r="AF23" s="320" t="str">
        <f t="shared" si="27"/>
        <v/>
      </c>
      <c r="AG23" s="320" t="str">
        <f t="shared" si="28"/>
        <v/>
      </c>
      <c r="AH23" s="320">
        <f t="shared" si="29"/>
        <v>20</v>
      </c>
      <c r="AI23" s="320">
        <f t="shared" si="30"/>
        <v>17.100000000000001</v>
      </c>
      <c r="AJ23" s="322">
        <f>IF(VLOOKUP(TRUE,$V$2:$AY$72,COUNTA($V$1:AR$1),FALSE)="",AR23,IF(AR23="","",(AR23/VLOOKUP(TRUE,$V$2:$AY$72,COUNTA($V$1:AR$1),FALSE))*100))</f>
        <v>75</v>
      </c>
      <c r="AK23" s="320">
        <f>IF(VLOOKUP(TRUE,$V$2:$AY$72,COUNTA($V$1:AS$1),FALSE)="",AS23,IF(AS23="","",(AS23/VLOOKUP(TRUE,$V$2:$AY$72,COUNTA($V$1:AS$1),FALSE))*100))</f>
        <v>75</v>
      </c>
      <c r="AL23" s="320">
        <f>IF(VLOOKUP(TRUE,$V$2:$AY$72,COUNTA($V$1:AT$1),FALSE)="",AT23,IF(AT23="","",(AT23/VLOOKUP(TRUE,$V$2:$AY$72,COUNTA($V$1:AT$1),FALSE))*100))</f>
        <v>60</v>
      </c>
      <c r="AM23" s="320">
        <f>IF(VLOOKUP(TRUE,$V$2:$AY$72,COUNTA($V$1:AU$1),FALSE)="",AU23,IF(AU23="","",(AU23/VLOOKUP(TRUE,$V$2:$AY$72,COUNTA($V$1:AU$1),FALSE))*100))</f>
        <v>50</v>
      </c>
      <c r="AN23" s="320">
        <f>IF(VLOOKUP(TRUE,$V$2:$AY$72,COUNTA($V$1:AV$1),FALSE)="",AV23,IF(AV23="","",(AV23/VLOOKUP(TRUE,$V$2:$AY$72,COUNTA($V$1:AV$1),FALSE))*100))</f>
        <v>53.933465480804443</v>
      </c>
      <c r="AO23" s="320">
        <f>IF(VLOOKUP(TRUE,$V$2:$AY$72,COUNTA($V$1:AW$1),FALSE)="",AW23,IF(AW23="","",(AW23/VLOOKUP(TRUE,$V$2:$AY$72,COUNTA($V$1:AW$1),FALSE))*100))</f>
        <v>66.666666666666671</v>
      </c>
      <c r="AP23" s="341">
        <f>IF(VLOOKUP(TRUE,$V$2:$AY$72,COUNTA($V$1:AX$1),FALSE)="",AX23,IF(AX23="","",(AX23/VLOOKUP(TRUE,$V$2:$AY$72,COUNTA($V$1:AX$1),FALSE))*100))</f>
        <v>75</v>
      </c>
      <c r="AQ23" s="317">
        <f>IF(VLOOKUP(TRUE,$V$2:$AY$72,COUNTA($V$1:AY$1),FALSE)="",AY23,IF(AY23="","",(AY23/VLOOKUP(TRUE,$V$2:$AY$72,COUNTA($V$1:AY$1),FALSE))*100))</f>
        <v>66.666666666666671</v>
      </c>
      <c r="AR23" s="322">
        <f>IF(BS23="","",BS23*VLOOKUP("UQ",IndexCalc[],3,FALSE))</f>
        <v>75</v>
      </c>
      <c r="AS23" s="320">
        <f>IF(BT23="","",BT23*VLOOKUP("Fneg",IndexCalc[],3,FALSE))</f>
        <v>75</v>
      </c>
      <c r="AT23" s="320">
        <f>IF(BU23="","",BU23*VLOOKUP("ABS",IndexCalc[],3,FALSE))</f>
        <v>60</v>
      </c>
      <c r="AU23" s="320">
        <f>IF(BV23="","",BV23*VLOOKUP("Cnrs",IndexCalc[],3,FALSE))</f>
        <v>50</v>
      </c>
      <c r="AV23" s="320">
        <f>IF(BO23="","",BO23*VLOOKUP("HEC",IndexCalc[],3,FALSE))</f>
        <v>53.933465480804443</v>
      </c>
      <c r="AW23" s="320">
        <f>IF(BP23="","",BP23*VLOOKUP("Aeres",IndexCalc[],3,FALSE))</f>
        <v>66.666666666666671</v>
      </c>
      <c r="AX23" s="320">
        <f>IF(BQ23="","",BQ23*VLOOKUP("Abdc",IndexCalc[],3,FALSE))</f>
        <v>75</v>
      </c>
      <c r="AY23" s="317">
        <f>IF(BR23="","",BR23*VLOOKUP("Vhb",IndexCalc[],3,FALSE))</f>
        <v>66.666666666666671</v>
      </c>
      <c r="AZ23" s="326"/>
      <c r="BA23" s="327"/>
      <c r="BB23" s="328"/>
      <c r="BC23" s="326"/>
      <c r="BD23" s="326">
        <v>0.33700000000000002</v>
      </c>
      <c r="BE23" s="342">
        <v>0.55400000000000005</v>
      </c>
      <c r="BF23" s="330"/>
      <c r="BG23" s="328" t="s">
        <v>127</v>
      </c>
      <c r="BH23" s="343" t="s">
        <v>127</v>
      </c>
      <c r="BI23" s="328" t="s">
        <v>133</v>
      </c>
      <c r="BJ23" s="331" t="s">
        <v>298</v>
      </c>
      <c r="BK23" s="330">
        <v>2</v>
      </c>
      <c r="BL23" s="328">
        <v>2</v>
      </c>
      <c r="BM23" s="328">
        <v>3</v>
      </c>
      <c r="BN23" s="328"/>
      <c r="BO23" s="344">
        <v>2.1573386192321777</v>
      </c>
      <c r="BP23" s="333">
        <v>2</v>
      </c>
      <c r="BQ23" s="334">
        <v>3</v>
      </c>
      <c r="BR23" s="333">
        <v>4</v>
      </c>
      <c r="BS23" s="333">
        <v>3</v>
      </c>
      <c r="BT23" s="333">
        <v>3</v>
      </c>
      <c r="BU23" s="333">
        <v>3</v>
      </c>
      <c r="BV23" s="346">
        <v>2</v>
      </c>
    </row>
    <row r="24" spans="1:74" x14ac:dyDescent="0.25">
      <c r="A24" s="313" t="s">
        <v>517</v>
      </c>
      <c r="B24" s="314" t="s">
        <v>788</v>
      </c>
      <c r="C24" s="315" t="s">
        <v>150</v>
      </c>
      <c r="D24" s="314" t="s">
        <v>819</v>
      </c>
      <c r="E24" s="316">
        <f t="shared" si="0"/>
        <v>23</v>
      </c>
      <c r="F24" s="316">
        <f t="shared" si="1"/>
        <v>10</v>
      </c>
      <c r="G24" s="317">
        <f t="shared" si="2"/>
        <v>20.38525195271443</v>
      </c>
      <c r="H24" s="318" t="b">
        <f t="shared" si="3"/>
        <v>0</v>
      </c>
      <c r="I24" s="319">
        <f t="shared" si="4"/>
        <v>10000</v>
      </c>
      <c r="J24" s="319">
        <f t="shared" si="5"/>
        <v>10000</v>
      </c>
      <c r="K24" s="319">
        <f t="shared" si="6"/>
        <v>10000</v>
      </c>
      <c r="L24" s="319">
        <f t="shared" si="7"/>
        <v>10000</v>
      </c>
      <c r="M24" s="319">
        <f t="shared" si="8"/>
        <v>10000</v>
      </c>
      <c r="N24" s="319">
        <f t="shared" si="9"/>
        <v>10000</v>
      </c>
      <c r="O24" s="320" t="b">
        <f t="shared" si="10"/>
        <v>0</v>
      </c>
      <c r="P24" s="316">
        <f t="shared" si="11"/>
        <v>2</v>
      </c>
      <c r="Q24" s="316">
        <f t="shared" si="12"/>
        <v>8</v>
      </c>
      <c r="R24" s="321">
        <f t="shared" si="13"/>
        <v>53.576403661843393</v>
      </c>
      <c r="S24" s="322">
        <f t="shared" si="14"/>
        <v>21.215351642550267</v>
      </c>
      <c r="T24" s="317">
        <f t="shared" si="15"/>
        <v>61.666666666666671</v>
      </c>
      <c r="U24" s="320">
        <f t="shared" si="16"/>
        <v>61.033333333333339</v>
      </c>
      <c r="V24" s="317" t="b">
        <f t="shared" si="17"/>
        <v>0</v>
      </c>
      <c r="W24" s="323">
        <f t="shared" si="18"/>
        <v>53.576403661843393</v>
      </c>
      <c r="X24" s="322">
        <f t="shared" si="19"/>
        <v>7.5471698113207548</v>
      </c>
      <c r="Y24" s="322">
        <f t="shared" si="20"/>
        <v>13.333333333333334</v>
      </c>
      <c r="Z24" s="322">
        <f t="shared" si="21"/>
        <v>30.097087378640776</v>
      </c>
      <c r="AA24" s="322">
        <f t="shared" si="22"/>
        <v>27.597340930674267</v>
      </c>
      <c r="AB24" s="322">
        <f t="shared" si="23"/>
        <v>8.8608870967741939</v>
      </c>
      <c r="AC24" s="317">
        <f t="shared" si="24"/>
        <v>33.569816188326342</v>
      </c>
      <c r="AD24" s="320">
        <f t="shared" si="25"/>
        <v>64</v>
      </c>
      <c r="AE24" s="320">
        <f t="shared" si="26"/>
        <v>44</v>
      </c>
      <c r="AF24" s="320">
        <f t="shared" si="27"/>
        <v>76.400000000000006</v>
      </c>
      <c r="AG24" s="320">
        <f t="shared" si="28"/>
        <v>41.6</v>
      </c>
      <c r="AH24" s="320">
        <f t="shared" si="29"/>
        <v>64.2</v>
      </c>
      <c r="AI24" s="320">
        <f t="shared" si="30"/>
        <v>52.800000000000004</v>
      </c>
      <c r="AJ24" s="322">
        <f>IF(VLOOKUP(TRUE,$V$2:$AY$72,COUNTA($V$1:AR$1),FALSE)="",AR24,IF(AR24="","",(AR24/VLOOKUP(TRUE,$V$2:$AY$72,COUNTA($V$1:AR$1),FALSE))*100))</f>
        <v>75</v>
      </c>
      <c r="AK24" s="320">
        <f>IF(VLOOKUP(TRUE,$V$2:$AY$72,COUNTA($V$1:AS$1),FALSE)="",AS24,IF(AS24="","",(AS24/VLOOKUP(TRUE,$V$2:$AY$72,COUNTA($V$1:AS$1),FALSE))*100))</f>
        <v>50</v>
      </c>
      <c r="AL24" s="320">
        <f>IF(VLOOKUP(TRUE,$V$2:$AY$72,COUNTA($V$1:AT$1),FALSE)="",AT24,IF(AT24="","",(AT24/VLOOKUP(TRUE,$V$2:$AY$72,COUNTA($V$1:AT$1),FALSE))*100))</f>
        <v>60</v>
      </c>
      <c r="AM24" s="320">
        <f>IF(VLOOKUP(TRUE,$V$2:$AY$72,COUNTA($V$1:AU$1),FALSE)="",AU24,IF(AU24="","",(AU24/VLOOKUP(TRUE,$V$2:$AY$72,COUNTA($V$1:AU$1),FALSE))*100))</f>
        <v>50</v>
      </c>
      <c r="AN24" s="320">
        <f>IF(VLOOKUP(TRUE,$V$2:$AY$72,COUNTA($V$1:AV$1),FALSE)="",AV24,IF(AV24="","",(AV24/VLOOKUP(TRUE,$V$2:$AY$72,COUNTA($V$1:AV$1),FALSE))*100))</f>
        <v>50</v>
      </c>
      <c r="AO24" s="320">
        <f>IF(VLOOKUP(TRUE,$V$2:$AY$72,COUNTA($V$1:AW$1),FALSE)="",AW24,IF(AW24="","",(AW24/VLOOKUP(TRUE,$V$2:$AY$72,COUNTA($V$1:AW$1),FALSE))*100))</f>
        <v>66.666666666666671</v>
      </c>
      <c r="AP24" s="320">
        <f>IF(VLOOKUP(TRUE,$V$2:$AY$72,COUNTA($V$1:AX$1),FALSE)="",AX24,IF(AX24="","",(AX24/VLOOKUP(TRUE,$V$2:$AY$72,COUNTA($V$1:AX$1),FALSE))*100))</f>
        <v>75</v>
      </c>
      <c r="AQ24" s="317">
        <f>IF(VLOOKUP(TRUE,$V$2:$AY$72,COUNTA($V$1:AY$1),FALSE)="",AY24,IF(AY24="","",(AY24/VLOOKUP(TRUE,$V$2:$AY$72,COUNTA($V$1:AY$1),FALSE))*100))</f>
        <v>66.666666666666671</v>
      </c>
      <c r="AR24" s="322">
        <f>IF(BS24="","",BS24*VLOOKUP("UQ",IndexCalc[],3,FALSE))</f>
        <v>75</v>
      </c>
      <c r="AS24" s="320">
        <f>IF(BT24="","",BT24*VLOOKUP("Fneg",IndexCalc[],3,FALSE))</f>
        <v>50</v>
      </c>
      <c r="AT24" s="320">
        <f>IF(BU24="","",BU24*VLOOKUP("ABS",IndexCalc[],3,FALSE))</f>
        <v>60</v>
      </c>
      <c r="AU24" s="320">
        <f>IF(BV24="","",BV24*VLOOKUP("Cnrs",IndexCalc[],3,FALSE))</f>
        <v>50</v>
      </c>
      <c r="AV24" s="320">
        <f>IF(BO24="","",BO24*VLOOKUP("HEC",IndexCalc[],3,FALSE))</f>
        <v>50</v>
      </c>
      <c r="AW24" s="320">
        <f>IF(BP24="","",BP24*VLOOKUP("Aeres",IndexCalc[],3,FALSE))</f>
        <v>66.666666666666671</v>
      </c>
      <c r="AX24" s="320">
        <f>IF(BQ24="","",BQ24*VLOOKUP("Abdc",IndexCalc[],3,FALSE))</f>
        <v>75</v>
      </c>
      <c r="AY24" s="317">
        <f>IF(BR24="","",BR24*VLOOKUP("Vhb",IndexCalc[],3,FALSE))</f>
        <v>66.666666666666671</v>
      </c>
      <c r="AZ24" s="326">
        <v>4.0000000000000001E-3</v>
      </c>
      <c r="BA24" s="327">
        <v>0.8</v>
      </c>
      <c r="BB24" s="328">
        <v>31</v>
      </c>
      <c r="BC24" s="326">
        <v>1.4530000000000001</v>
      </c>
      <c r="BD24" s="326">
        <v>0.879</v>
      </c>
      <c r="BE24" s="329">
        <v>1.0409999999999999</v>
      </c>
      <c r="BF24" s="330" t="s">
        <v>133</v>
      </c>
      <c r="BG24" s="328" t="s">
        <v>133</v>
      </c>
      <c r="BH24" s="328" t="s">
        <v>127</v>
      </c>
      <c r="BI24" s="328" t="s">
        <v>133</v>
      </c>
      <c r="BJ24" s="331" t="s">
        <v>278</v>
      </c>
      <c r="BK24" s="330">
        <v>2</v>
      </c>
      <c r="BL24" s="328">
        <v>3</v>
      </c>
      <c r="BM24" s="328">
        <v>3</v>
      </c>
      <c r="BN24" s="328">
        <v>3</v>
      </c>
      <c r="BO24" s="332">
        <v>2</v>
      </c>
      <c r="BP24" s="333">
        <v>2</v>
      </c>
      <c r="BQ24" s="334">
        <v>3</v>
      </c>
      <c r="BR24" s="333">
        <v>4</v>
      </c>
      <c r="BS24" s="333">
        <v>3</v>
      </c>
      <c r="BT24" s="333">
        <v>2</v>
      </c>
      <c r="BU24" s="333">
        <v>3</v>
      </c>
      <c r="BV24" s="335">
        <v>2</v>
      </c>
    </row>
    <row r="25" spans="1:74" x14ac:dyDescent="0.25">
      <c r="A25" s="313" t="s">
        <v>523</v>
      </c>
      <c r="B25" s="314" t="s">
        <v>794</v>
      </c>
      <c r="C25" s="382" t="s">
        <v>163</v>
      </c>
      <c r="D25" s="314" t="s">
        <v>819</v>
      </c>
      <c r="E25" s="316">
        <f t="shared" si="0"/>
        <v>24</v>
      </c>
      <c r="F25" s="316">
        <f t="shared" si="1"/>
        <v>10</v>
      </c>
      <c r="G25" s="317">
        <f t="shared" si="2"/>
        <v>20.844451411981204</v>
      </c>
      <c r="H25" s="318" t="b">
        <f t="shared" si="3"/>
        <v>0</v>
      </c>
      <c r="I25" s="319">
        <f t="shared" si="4"/>
        <v>10000</v>
      </c>
      <c r="J25" s="319">
        <f t="shared" si="5"/>
        <v>10000</v>
      </c>
      <c r="K25" s="319">
        <f t="shared" si="6"/>
        <v>10000</v>
      </c>
      <c r="L25" s="319">
        <f t="shared" si="7"/>
        <v>10000</v>
      </c>
      <c r="M25" s="319">
        <f t="shared" si="8"/>
        <v>10000</v>
      </c>
      <c r="N25" s="319">
        <f t="shared" si="9"/>
        <v>10000</v>
      </c>
      <c r="O25" s="320" t="b">
        <f t="shared" si="10"/>
        <v>0</v>
      </c>
      <c r="P25" s="316">
        <f t="shared" si="11"/>
        <v>2</v>
      </c>
      <c r="Q25" s="316">
        <f t="shared" si="12"/>
        <v>8</v>
      </c>
      <c r="R25" s="321">
        <f t="shared" si="13"/>
        <v>53.496709023070899</v>
      </c>
      <c r="S25" s="322">
        <f t="shared" si="14"/>
        <v>29.458184014521851</v>
      </c>
      <c r="T25" s="317">
        <f t="shared" si="15"/>
        <v>59.50634027520816</v>
      </c>
      <c r="U25" s="320">
        <f t="shared" si="16"/>
        <v>62.025072220166521</v>
      </c>
      <c r="V25" s="317" t="b">
        <f t="shared" si="17"/>
        <v>0</v>
      </c>
      <c r="W25" s="323">
        <f t="shared" si="18"/>
        <v>53.496709023070899</v>
      </c>
      <c r="X25" s="322">
        <f t="shared" si="19"/>
        <v>3.7735849056603774</v>
      </c>
      <c r="Y25" s="322">
        <f t="shared" si="20"/>
        <v>16.666666666666664</v>
      </c>
      <c r="Z25" s="322">
        <f t="shared" si="21"/>
        <v>25.242718446601941</v>
      </c>
      <c r="AA25" s="322">
        <f t="shared" si="22"/>
        <v>27.787274453941123</v>
      </c>
      <c r="AB25" s="322">
        <f t="shared" si="23"/>
        <v>12.157258064516128</v>
      </c>
      <c r="AC25" s="317">
        <f t="shared" si="24"/>
        <v>46.759109964527575</v>
      </c>
      <c r="AD25" s="320">
        <f t="shared" si="25"/>
        <v>28.000000000000004</v>
      </c>
      <c r="AE25" s="320">
        <f t="shared" si="26"/>
        <v>68</v>
      </c>
      <c r="AF25" s="320">
        <f t="shared" si="27"/>
        <v>58.8</v>
      </c>
      <c r="AG25" s="320">
        <f t="shared" si="28"/>
        <v>50</v>
      </c>
      <c r="AH25" s="320">
        <f t="shared" si="29"/>
        <v>70</v>
      </c>
      <c r="AI25" s="320">
        <f t="shared" si="30"/>
        <v>74.2</v>
      </c>
      <c r="AJ25" s="322">
        <f>IF(VLOOKUP(TRUE,$V$2:$AY$72,COUNTA($V$1:AR$1),FALSE)="",AR25,IF(AR25="","",(AR25/VLOOKUP(TRUE,$V$2:$AY$72,COUNTA($V$1:AR$1),FALSE))*100))</f>
        <v>75</v>
      </c>
      <c r="AK25" s="320">
        <f>IF(VLOOKUP(TRUE,$V$2:$AY$72,COUNTA($V$1:AS$1),FALSE)="",AS25,IF(AS25="","",(AS25/VLOOKUP(TRUE,$V$2:$AY$72,COUNTA($V$1:AS$1),FALSE))*100))</f>
        <v>50</v>
      </c>
      <c r="AL25" s="320">
        <f>IF(VLOOKUP(TRUE,$V$2:$AY$72,COUNTA($V$1:AT$1),FALSE)="",AT25,IF(AT25="","",(AT25/VLOOKUP(TRUE,$V$2:$AY$72,COUNTA($V$1:AT$1),FALSE))*100))</f>
        <v>60</v>
      </c>
      <c r="AM25" s="320">
        <f>IF(VLOOKUP(TRUE,$V$2:$AY$72,COUNTA($V$1:AU$1),FALSE)="",AU25,IF(AU25="","",(AU25/VLOOKUP(TRUE,$V$2:$AY$72,COUNTA($V$1:AU$1),FALSE))*100))</f>
        <v>57.717388868331909</v>
      </c>
      <c r="AN25" s="320">
        <f>IF(VLOOKUP(TRUE,$V$2:$AY$72,COUNTA($V$1:AV$1),FALSE)="",AV25,IF(AV25="","",(AV25/VLOOKUP(TRUE,$V$2:$AY$72,COUNTA($V$1:AV$1),FALSE))*100))</f>
        <v>25</v>
      </c>
      <c r="AO25" s="320">
        <f>IF(VLOOKUP(TRUE,$V$2:$AY$72,COUNTA($V$1:AW$1),FALSE)="",AW25,IF(AW25="","",(AW25/VLOOKUP(TRUE,$V$2:$AY$72,COUNTA($V$1:AW$1),FALSE))*100))</f>
        <v>66.666666666666671</v>
      </c>
      <c r="AP25" s="320">
        <f>IF(VLOOKUP(TRUE,$V$2:$AY$72,COUNTA($V$1:AX$1),FALSE)="",AX25,IF(AX25="","",(AX25/VLOOKUP(TRUE,$V$2:$AY$72,COUNTA($V$1:AX$1),FALSE))*100))</f>
        <v>75</v>
      </c>
      <c r="AQ25" s="317">
        <f>IF(VLOOKUP(TRUE,$V$2:$AY$72,COUNTA($V$1:AY$1),FALSE)="",AY25,IF(AY25="","",(AY25/VLOOKUP(TRUE,$V$2:$AY$72,COUNTA($V$1:AY$1),FALSE))*100))</f>
        <v>66.666666666666671</v>
      </c>
      <c r="AR25" s="322">
        <f>IF(BS25="","",BS25*VLOOKUP("UQ",IndexCalc[],3,FALSE))</f>
        <v>75</v>
      </c>
      <c r="AS25" s="320">
        <f>IF(BT25="","",BT25*VLOOKUP("Fneg",IndexCalc[],3,FALSE))</f>
        <v>50</v>
      </c>
      <c r="AT25" s="320">
        <f>IF(BU25="","",BU25*VLOOKUP("ABS",IndexCalc[],3,FALSE))</f>
        <v>60</v>
      </c>
      <c r="AU25" s="320">
        <f>IF(BV25="","",BV25*VLOOKUP("Cnrs",IndexCalc[],3,FALSE))</f>
        <v>57.717388868331909</v>
      </c>
      <c r="AV25" s="320">
        <f>IF(BO25="","",BO25*VLOOKUP("HEC",IndexCalc[],3,FALSE))</f>
        <v>25</v>
      </c>
      <c r="AW25" s="320">
        <f>IF(BP25="","",BP25*VLOOKUP("Aeres",IndexCalc[],3,FALSE))</f>
        <v>66.666666666666671</v>
      </c>
      <c r="AX25" s="320">
        <f>IF(BQ25="","",BQ25*VLOOKUP("Abdc",IndexCalc[],3,FALSE))</f>
        <v>75</v>
      </c>
      <c r="AY25" s="317">
        <f>IF(BR25="","",BR25*VLOOKUP("Vhb",IndexCalc[],3,FALSE))</f>
        <v>66.666666666666671</v>
      </c>
      <c r="AZ25" s="326">
        <v>2E-3</v>
      </c>
      <c r="BA25" s="327">
        <v>1</v>
      </c>
      <c r="BB25" s="328">
        <v>26</v>
      </c>
      <c r="BC25" s="326">
        <v>1.4630000000000001</v>
      </c>
      <c r="BD25" s="326">
        <v>1.206</v>
      </c>
      <c r="BE25" s="329">
        <v>1.45</v>
      </c>
      <c r="BF25" s="330" t="s">
        <v>135</v>
      </c>
      <c r="BG25" s="328" t="s">
        <v>133</v>
      </c>
      <c r="BH25" s="328" t="s">
        <v>127</v>
      </c>
      <c r="BI25" s="328" t="s">
        <v>133</v>
      </c>
      <c r="BJ25" s="331" t="s">
        <v>298</v>
      </c>
      <c r="BK25" s="330">
        <v>2</v>
      </c>
      <c r="BL25" s="328">
        <v>3</v>
      </c>
      <c r="BM25" s="328">
        <v>3</v>
      </c>
      <c r="BN25" s="328"/>
      <c r="BO25" s="332">
        <v>1</v>
      </c>
      <c r="BP25" s="333">
        <v>2</v>
      </c>
      <c r="BQ25" s="334">
        <v>3</v>
      </c>
      <c r="BR25" s="333">
        <v>4</v>
      </c>
      <c r="BS25" s="333">
        <v>3</v>
      </c>
      <c r="BT25" s="333">
        <v>2</v>
      </c>
      <c r="BU25" s="333">
        <v>3</v>
      </c>
      <c r="BV25" s="346">
        <v>2.3086955547332764</v>
      </c>
    </row>
    <row r="26" spans="1:74" x14ac:dyDescent="0.25">
      <c r="A26" s="313" t="s">
        <v>531</v>
      </c>
      <c r="B26" s="314" t="s">
        <v>802</v>
      </c>
      <c r="C26" s="382" t="s">
        <v>171</v>
      </c>
      <c r="D26" s="314" t="s">
        <v>819</v>
      </c>
      <c r="E26" s="316">
        <f t="shared" si="0"/>
        <v>25</v>
      </c>
      <c r="F26" s="316">
        <f t="shared" si="1"/>
        <v>10</v>
      </c>
      <c r="G26" s="317">
        <f t="shared" si="2"/>
        <v>17.987560746503547</v>
      </c>
      <c r="H26" s="318" t="b">
        <f t="shared" si="3"/>
        <v>0</v>
      </c>
      <c r="I26" s="319">
        <f t="shared" si="4"/>
        <v>10000</v>
      </c>
      <c r="J26" s="319">
        <f t="shared" si="5"/>
        <v>10000</v>
      </c>
      <c r="K26" s="319">
        <f t="shared" si="6"/>
        <v>10000</v>
      </c>
      <c r="L26" s="319">
        <f t="shared" si="7"/>
        <v>10000</v>
      </c>
      <c r="M26" s="319">
        <f t="shared" si="8"/>
        <v>10000</v>
      </c>
      <c r="N26" s="319">
        <f t="shared" si="9"/>
        <v>10000</v>
      </c>
      <c r="O26" s="320" t="b">
        <f t="shared" si="10"/>
        <v>0</v>
      </c>
      <c r="P26" s="316">
        <f t="shared" si="11"/>
        <v>2</v>
      </c>
      <c r="Q26" s="316">
        <f t="shared" si="12"/>
        <v>8</v>
      </c>
      <c r="R26" s="321">
        <f t="shared" si="13"/>
        <v>53.47709690736027</v>
      </c>
      <c r="S26" s="322">
        <f t="shared" si="14"/>
        <v>26.125539303138424</v>
      </c>
      <c r="T26" s="317">
        <f t="shared" si="15"/>
        <v>60.314986308415733</v>
      </c>
      <c r="U26" s="320">
        <f t="shared" si="16"/>
        <v>61.671989046732584</v>
      </c>
      <c r="V26" s="317" t="b">
        <f t="shared" si="17"/>
        <v>0</v>
      </c>
      <c r="W26" s="323">
        <f t="shared" si="18"/>
        <v>53.47709690736027</v>
      </c>
      <c r="X26" s="322">
        <f t="shared" si="19"/>
        <v>3.7735849056603774</v>
      </c>
      <c r="Y26" s="322">
        <f t="shared" si="20"/>
        <v>13.333333333333334</v>
      </c>
      <c r="Z26" s="322">
        <f t="shared" si="21"/>
        <v>19.417475728155338</v>
      </c>
      <c r="AA26" s="322">
        <f t="shared" si="22"/>
        <v>26.723646723646727</v>
      </c>
      <c r="AB26" s="322">
        <f t="shared" si="23"/>
        <v>11.84475806451613</v>
      </c>
      <c r="AC26" s="317">
        <f t="shared" si="24"/>
        <v>40.406320541760721</v>
      </c>
      <c r="AD26" s="320">
        <f t="shared" si="25"/>
        <v>28.000000000000004</v>
      </c>
      <c r="AE26" s="320">
        <f t="shared" si="26"/>
        <v>44</v>
      </c>
      <c r="AF26" s="320">
        <f t="shared" si="27"/>
        <v>29.4</v>
      </c>
      <c r="AG26" s="320">
        <f t="shared" si="28"/>
        <v>37.5</v>
      </c>
      <c r="AH26" s="320">
        <f t="shared" si="29"/>
        <v>68.5</v>
      </c>
      <c r="AI26" s="320">
        <f t="shared" si="30"/>
        <v>65.7</v>
      </c>
      <c r="AJ26" s="322">
        <f>IF(VLOOKUP(TRUE,$V$2:$AY$72,COUNTA($V$1:AR$1),FALSE)="",AR26,IF(AR26="","",(AR26/VLOOKUP(TRUE,$V$2:$AY$72,COUNTA($V$1:AR$1),FALSE))*100))</f>
        <v>64.414983987808228</v>
      </c>
      <c r="AK26" s="320">
        <f>IF(VLOOKUP(TRUE,$V$2:$AY$72,COUNTA($V$1:AS$1),FALSE)="",AS26,IF(AS26="","",(AS26/VLOOKUP(TRUE,$V$2:$AY$72,COUNTA($V$1:AS$1),FALSE))*100))</f>
        <v>50</v>
      </c>
      <c r="AL26" s="320">
        <f>IF(VLOOKUP(TRUE,$V$2:$AY$72,COUNTA($V$1:AT$1),FALSE)="",AT26,IF(AT26="","",(AT26/VLOOKUP(TRUE,$V$2:$AY$72,COUNTA($V$1:AT$1),FALSE))*100))</f>
        <v>60</v>
      </c>
      <c r="AM26" s="320">
        <f>IF(VLOOKUP(TRUE,$V$2:$AY$72,COUNTA($V$1:AU$1),FALSE)="",AU26,IF(AU26="","",(AU26/VLOOKUP(TRUE,$V$2:$AY$72,COUNTA($V$1:AU$1),FALSE))*100))</f>
        <v>50</v>
      </c>
      <c r="AN26" s="320">
        <f>IF(VLOOKUP(TRUE,$V$2:$AY$72,COUNTA($V$1:AV$1),FALSE)="",AV26,IF(AV26="","",(AV26/VLOOKUP(TRUE,$V$2:$AY$72,COUNTA($V$1:AV$1),FALSE))*100))</f>
        <v>49.872428178787231</v>
      </c>
      <c r="AO26" s="320">
        <f>IF(VLOOKUP(TRUE,$V$2:$AY$72,COUNTA($V$1:AW$1),FALSE)="",AW26,IF(AW26="","",(AW26/VLOOKUP(TRUE,$V$2:$AY$72,COUNTA($V$1:AW$1),FALSE))*100))</f>
        <v>66.666666666666671</v>
      </c>
      <c r="AP26" s="320">
        <f>IF(VLOOKUP(TRUE,$V$2:$AY$72,COUNTA($V$1:AX$1),FALSE)="",AX26,IF(AX26="","",(AX26/VLOOKUP(TRUE,$V$2:$AY$72,COUNTA($V$1:AX$1),FALSE))*100))</f>
        <v>75</v>
      </c>
      <c r="AQ26" s="317">
        <f>IF(VLOOKUP(TRUE,$V$2:$AY$72,COUNTA($V$1:AY$1),FALSE)="",AY26,IF(AY26="","",(AY26/VLOOKUP(TRUE,$V$2:$AY$72,COUNTA($V$1:AY$1),FALSE))*100))</f>
        <v>66.565811634063721</v>
      </c>
      <c r="AR26" s="322">
        <f>IF(BS26="","",BS26*VLOOKUP("UQ",IndexCalc[],3,FALSE))</f>
        <v>64.414983987808228</v>
      </c>
      <c r="AS26" s="320">
        <f>IF(BT26="","",BT26*VLOOKUP("Fneg",IndexCalc[],3,FALSE))</f>
        <v>50</v>
      </c>
      <c r="AT26" s="320">
        <f>IF(BU26="","",BU26*VLOOKUP("ABS",IndexCalc[],3,FALSE))</f>
        <v>60</v>
      </c>
      <c r="AU26" s="320">
        <f>IF(BV26="","",BV26*VLOOKUP("Cnrs",IndexCalc[],3,FALSE))</f>
        <v>50</v>
      </c>
      <c r="AV26" s="320">
        <f>IF(BO26="","",BO26*VLOOKUP("HEC",IndexCalc[],3,FALSE))</f>
        <v>49.872428178787231</v>
      </c>
      <c r="AW26" s="320">
        <f>IF(BP26="","",BP26*VLOOKUP("Aeres",IndexCalc[],3,FALSE))</f>
        <v>66.666666666666671</v>
      </c>
      <c r="AX26" s="320">
        <f>IF(BQ26="","",BQ26*VLOOKUP("Abdc",IndexCalc[],3,FALSE))</f>
        <v>75</v>
      </c>
      <c r="AY26" s="317">
        <f>IF(BR26="","",BR26*VLOOKUP("Vhb",IndexCalc[],3,FALSE))</f>
        <v>66.565811634063721</v>
      </c>
      <c r="AZ26" s="326">
        <v>2E-3</v>
      </c>
      <c r="BA26" s="327">
        <v>0.8</v>
      </c>
      <c r="BB26" s="328">
        <v>20</v>
      </c>
      <c r="BC26" s="326">
        <v>1.407</v>
      </c>
      <c r="BD26" s="326">
        <v>1.175</v>
      </c>
      <c r="BE26" s="329">
        <v>1.2529999999999999</v>
      </c>
      <c r="BF26" s="330"/>
      <c r="BG26" s="328" t="s">
        <v>133</v>
      </c>
      <c r="BH26" s="328" t="s">
        <v>127</v>
      </c>
      <c r="BI26" s="328"/>
      <c r="BJ26" s="331" t="s">
        <v>298</v>
      </c>
      <c r="BK26" s="330"/>
      <c r="BL26" s="328">
        <v>3</v>
      </c>
      <c r="BM26" s="328">
        <v>3</v>
      </c>
      <c r="BN26" s="328">
        <v>3</v>
      </c>
      <c r="BO26" s="344">
        <v>1.9948971271514893</v>
      </c>
      <c r="BP26" s="333">
        <v>2</v>
      </c>
      <c r="BQ26" s="334">
        <v>3</v>
      </c>
      <c r="BR26" s="345">
        <v>3.9939486980438232</v>
      </c>
      <c r="BS26" s="345">
        <v>2.5765993595123291</v>
      </c>
      <c r="BT26" s="333">
        <v>2</v>
      </c>
      <c r="BU26" s="333">
        <v>3</v>
      </c>
      <c r="BV26" s="335">
        <v>2</v>
      </c>
    </row>
    <row r="27" spans="1:74" x14ac:dyDescent="0.25">
      <c r="A27" s="313" t="s">
        <v>1208</v>
      </c>
      <c r="B27" s="314"/>
      <c r="C27" s="339" t="s">
        <v>1014</v>
      </c>
      <c r="D27" s="314" t="s">
        <v>819</v>
      </c>
      <c r="E27" s="328">
        <f t="shared" si="0"/>
        <v>26</v>
      </c>
      <c r="F27" s="316">
        <f t="shared" si="1"/>
        <v>10</v>
      </c>
      <c r="G27" s="317">
        <f t="shared" si="2"/>
        <v>21.452228428414465</v>
      </c>
      <c r="H27" s="318" t="b">
        <f t="shared" si="3"/>
        <v>0</v>
      </c>
      <c r="I27" s="319">
        <f t="shared" si="4"/>
        <v>10000</v>
      </c>
      <c r="J27" s="319">
        <f t="shared" si="5"/>
        <v>10000</v>
      </c>
      <c r="K27" s="319">
        <f t="shared" si="6"/>
        <v>10000</v>
      </c>
      <c r="L27" s="319">
        <f t="shared" si="7"/>
        <v>10000</v>
      </c>
      <c r="M27" s="319">
        <f t="shared" si="8"/>
        <v>10000</v>
      </c>
      <c r="N27" s="319">
        <f t="shared" si="9"/>
        <v>10000</v>
      </c>
      <c r="O27" s="320" t="b">
        <f t="shared" si="10"/>
        <v>0</v>
      </c>
      <c r="P27" s="316">
        <f t="shared" si="11"/>
        <v>2</v>
      </c>
      <c r="Q27" s="316">
        <f t="shared" si="12"/>
        <v>8</v>
      </c>
      <c r="R27" s="321">
        <f t="shared" si="13"/>
        <v>53.273460469497955</v>
      </c>
      <c r="S27" s="322">
        <f t="shared" si="14"/>
        <v>17.979059824614332</v>
      </c>
      <c r="T27" s="317">
        <f t="shared" si="15"/>
        <v>62.097060630718872</v>
      </c>
      <c r="U27" s="320">
        <f t="shared" si="16"/>
        <v>59.097648504575091</v>
      </c>
      <c r="V27" s="317" t="b">
        <f t="shared" si="17"/>
        <v>0</v>
      </c>
      <c r="W27" s="323">
        <f t="shared" si="18"/>
        <v>53.273460469497955</v>
      </c>
      <c r="X27" s="330" t="str">
        <f t="shared" si="19"/>
        <v/>
      </c>
      <c r="Y27" s="330" t="str">
        <f t="shared" si="20"/>
        <v/>
      </c>
      <c r="Z27" s="330" t="str">
        <f t="shared" si="21"/>
        <v/>
      </c>
      <c r="AA27" s="330" t="str">
        <f t="shared" si="22"/>
        <v/>
      </c>
      <c r="AB27" s="336">
        <f t="shared" si="23"/>
        <v>6.129032258064516</v>
      </c>
      <c r="AC27" s="340">
        <f t="shared" si="24"/>
        <v>29.829087391164144</v>
      </c>
      <c r="AD27" s="328" t="str">
        <f t="shared" si="25"/>
        <v/>
      </c>
      <c r="AE27" s="328" t="str">
        <f t="shared" si="26"/>
        <v/>
      </c>
      <c r="AF27" s="328" t="str">
        <f t="shared" si="27"/>
        <v/>
      </c>
      <c r="AG27" s="328" t="str">
        <f t="shared" si="28"/>
        <v/>
      </c>
      <c r="AH27" s="328">
        <f t="shared" si="29"/>
        <v>48.5</v>
      </c>
      <c r="AI27" s="328">
        <f t="shared" si="30"/>
        <v>45.7</v>
      </c>
      <c r="AJ27" s="330">
        <f>IF(VLOOKUP(TRUE,$V$2:$AY$72,COUNTA($V$1:AR$1),FALSE)="",AR27,IF(AR27="","",(AR27/VLOOKUP(TRUE,$V$2:$AY$72,COUNTA($V$1:AR$1),FALSE))*100))</f>
        <v>50</v>
      </c>
      <c r="AK27" s="328">
        <f>IF(VLOOKUP(TRUE,$V$2:$AY$72,COUNTA($V$1:AS$1),FALSE)="",AS27,IF(AS27="","",(AS27/VLOOKUP(TRUE,$V$2:$AY$72,COUNTA($V$1:AS$1),FALSE))*100))</f>
        <v>50</v>
      </c>
      <c r="AL27" s="328">
        <f>IF(VLOOKUP(TRUE,$V$2:$AY$72,COUNTA($V$1:AT$1),FALSE)="",AT27,IF(AT27="","",(AT27/VLOOKUP(TRUE,$V$2:$AY$72,COUNTA($V$1:AT$1),FALSE))*100))</f>
        <v>60</v>
      </c>
      <c r="AM27" s="328">
        <f>IF(VLOOKUP(TRUE,$V$2:$AY$72,COUNTA($V$1:AU$1),FALSE)="",AU27,IF(AU27="","",(AU27/VLOOKUP(TRUE,$V$2:$AY$72,COUNTA($V$1:AU$1),FALSE))*100))</f>
        <v>75</v>
      </c>
      <c r="AN27" s="328">
        <f>IF(VLOOKUP(TRUE,$V$2:$AY$72,COUNTA($V$1:AV$1),FALSE)="",AV27,IF(AV27="","",(AV27/VLOOKUP(TRUE,$V$2:$AY$72,COUNTA($V$1:AV$1),FALSE))*100))</f>
        <v>53.443151712417603</v>
      </c>
      <c r="AO27" s="328">
        <f>IF(VLOOKUP(TRUE,$V$2:$AY$72,COUNTA($V$1:AW$1),FALSE)="",AW27,IF(AW27="","",(AW27/VLOOKUP(TRUE,$V$2:$AY$72,COUNTA($V$1:AW$1),FALSE))*100))</f>
        <v>66.666666666666671</v>
      </c>
      <c r="AP27" s="328">
        <f>IF(VLOOKUP(TRUE,$V$2:$AY$72,COUNTA($V$1:AX$1),FALSE)="",AX27,IF(AX27="","",(AX27/VLOOKUP(TRUE,$V$2:$AY$72,COUNTA($V$1:AX$1),FALSE))*100))</f>
        <v>75</v>
      </c>
      <c r="AQ27" s="331">
        <f>IF(VLOOKUP(TRUE,$V$2:$AY$72,COUNTA($V$1:AY$1),FALSE)="",AY27,IF(AY27="","",(AY27/VLOOKUP(TRUE,$V$2:$AY$72,COUNTA($V$1:AY$1),FALSE))*100))</f>
        <v>66.666666666666671</v>
      </c>
      <c r="AR27" s="322">
        <f>IF(BS27="","",BS27*VLOOKUP("UQ",IndexCalc[],3,FALSE))</f>
        <v>50</v>
      </c>
      <c r="AS27" s="320">
        <f>IF(BT27="","",BT27*VLOOKUP("Fneg",IndexCalc[],3,FALSE))</f>
        <v>50</v>
      </c>
      <c r="AT27" s="320">
        <f>IF(BU27="","",BU27*VLOOKUP("ABS",IndexCalc[],3,FALSE))</f>
        <v>60</v>
      </c>
      <c r="AU27" s="320">
        <f>IF(BV27="","",BV27*VLOOKUP("Cnrs",IndexCalc[],3,FALSE))</f>
        <v>75</v>
      </c>
      <c r="AV27" s="320">
        <f>IF(BO27="","",BO27*VLOOKUP("HEC",IndexCalc[],3,FALSE))</f>
        <v>53.443151712417603</v>
      </c>
      <c r="AW27" s="320">
        <f>IF(BP27="","",BP27*VLOOKUP("Aeres",IndexCalc[],3,FALSE))</f>
        <v>66.666666666666671</v>
      </c>
      <c r="AX27" s="320">
        <f>IF(BQ27="","",BQ27*VLOOKUP("Abdc",IndexCalc[],3,FALSE))</f>
        <v>75</v>
      </c>
      <c r="AY27" s="317">
        <f>IF(BR27="","",BR27*VLOOKUP("Vhb",IndexCalc[],3,FALSE))</f>
        <v>66.666666666666671</v>
      </c>
      <c r="AZ27" s="328"/>
      <c r="BA27" s="328"/>
      <c r="BB27" s="328"/>
      <c r="BC27" s="328"/>
      <c r="BD27" s="328">
        <v>0.60799999999999998</v>
      </c>
      <c r="BE27" s="331">
        <v>0.92500000000000004</v>
      </c>
      <c r="BF27" s="330"/>
      <c r="BG27" s="328" t="s">
        <v>133</v>
      </c>
      <c r="BH27" s="328" t="s">
        <v>127</v>
      </c>
      <c r="BI27" s="328" t="s">
        <v>133</v>
      </c>
      <c r="BJ27" s="331" t="s">
        <v>298</v>
      </c>
      <c r="BK27" s="330">
        <v>3</v>
      </c>
      <c r="BL27" s="328">
        <v>3</v>
      </c>
      <c r="BM27" s="328">
        <v>3</v>
      </c>
      <c r="BN27" s="328">
        <v>2</v>
      </c>
      <c r="BO27" s="344">
        <v>2.1377260684967041</v>
      </c>
      <c r="BP27" s="333">
        <v>2</v>
      </c>
      <c r="BQ27" s="334">
        <v>3</v>
      </c>
      <c r="BR27" s="333">
        <v>4</v>
      </c>
      <c r="BS27" s="333">
        <v>2</v>
      </c>
      <c r="BT27" s="333">
        <v>2</v>
      </c>
      <c r="BU27" s="333">
        <v>3</v>
      </c>
      <c r="BV27" s="335">
        <v>3</v>
      </c>
    </row>
    <row r="28" spans="1:74" x14ac:dyDescent="0.25">
      <c r="A28" s="313" t="s">
        <v>1204</v>
      </c>
      <c r="B28" s="314"/>
      <c r="C28" s="339" t="s">
        <v>510</v>
      </c>
      <c r="D28" s="314" t="s">
        <v>819</v>
      </c>
      <c r="E28" s="316">
        <f t="shared" si="0"/>
        <v>27</v>
      </c>
      <c r="F28" s="316">
        <f t="shared" si="1"/>
        <v>10</v>
      </c>
      <c r="G28" s="317">
        <f t="shared" si="2"/>
        <v>23.258215950682196</v>
      </c>
      <c r="H28" s="318" t="b">
        <f t="shared" si="3"/>
        <v>0</v>
      </c>
      <c r="I28" s="319">
        <f t="shared" si="4"/>
        <v>10000</v>
      </c>
      <c r="J28" s="319">
        <f t="shared" si="5"/>
        <v>10000</v>
      </c>
      <c r="K28" s="319">
        <f t="shared" si="6"/>
        <v>10000</v>
      </c>
      <c r="L28" s="319">
        <f t="shared" si="7"/>
        <v>10000</v>
      </c>
      <c r="M28" s="319">
        <f t="shared" si="8"/>
        <v>10000</v>
      </c>
      <c r="N28" s="319">
        <f t="shared" si="9"/>
        <v>10000</v>
      </c>
      <c r="O28" s="320" t="b">
        <f t="shared" si="10"/>
        <v>0</v>
      </c>
      <c r="P28" s="316">
        <f t="shared" si="11"/>
        <v>2</v>
      </c>
      <c r="Q28" s="316">
        <f t="shared" si="12"/>
        <v>8</v>
      </c>
      <c r="R28" s="321">
        <f t="shared" si="13"/>
        <v>52.917724658849295</v>
      </c>
      <c r="S28" s="322">
        <f t="shared" si="14"/>
        <v>12.912648170205239</v>
      </c>
      <c r="T28" s="317">
        <f t="shared" si="15"/>
        <v>62.918993781010315</v>
      </c>
      <c r="U28" s="320">
        <f t="shared" si="16"/>
        <v>55.185195024808252</v>
      </c>
      <c r="V28" s="317" t="b">
        <f t="shared" si="17"/>
        <v>0</v>
      </c>
      <c r="W28" s="323">
        <f t="shared" si="18"/>
        <v>52.917724658849295</v>
      </c>
      <c r="X28" s="322" t="str">
        <f t="shared" si="19"/>
        <v/>
      </c>
      <c r="Y28" s="322" t="str">
        <f t="shared" si="20"/>
        <v/>
      </c>
      <c r="Z28" s="322" t="str">
        <f t="shared" si="21"/>
        <v/>
      </c>
      <c r="AA28" s="322" t="str">
        <f t="shared" si="22"/>
        <v/>
      </c>
      <c r="AB28" s="322">
        <f t="shared" si="23"/>
        <v>2.9939516129032255</v>
      </c>
      <c r="AC28" s="317">
        <f t="shared" si="24"/>
        <v>22.831344727507254</v>
      </c>
      <c r="AD28" s="320" t="str">
        <f t="shared" si="25"/>
        <v/>
      </c>
      <c r="AE28" s="320" t="str">
        <f t="shared" si="26"/>
        <v/>
      </c>
      <c r="AF28" s="320" t="str">
        <f t="shared" si="27"/>
        <v/>
      </c>
      <c r="AG28" s="320" t="str">
        <f t="shared" si="28"/>
        <v/>
      </c>
      <c r="AH28" s="320">
        <f t="shared" si="29"/>
        <v>18.5</v>
      </c>
      <c r="AI28" s="320">
        <f t="shared" si="30"/>
        <v>30</v>
      </c>
      <c r="AJ28" s="322">
        <f>IF(VLOOKUP(TRUE,$V$2:$AY$72,COUNTA($V$1:AR$1),FALSE)="",AR28,IF(AR28="","",(AR28/VLOOKUP(TRUE,$V$2:$AY$72,COUNTA($V$1:AR$1),FALSE))*100))</f>
        <v>50</v>
      </c>
      <c r="AK28" s="320">
        <f>IF(VLOOKUP(TRUE,$V$2:$AY$72,COUNTA($V$1:AS$1),FALSE)="",AS28,IF(AS28="","",(AS28/VLOOKUP(TRUE,$V$2:$AY$72,COUNTA($V$1:AS$1),FALSE))*100))</f>
        <v>75</v>
      </c>
      <c r="AL28" s="320">
        <f>IF(VLOOKUP(TRUE,$V$2:$AY$72,COUNTA($V$1:AT$1),FALSE)="",AT28,IF(AT28="","",(AT28/VLOOKUP(TRUE,$V$2:$AY$72,COUNTA($V$1:AT$1),FALSE))*100))</f>
        <v>60</v>
      </c>
      <c r="AM28" s="320">
        <f>IF(VLOOKUP(TRUE,$V$2:$AY$72,COUNTA($V$1:AU$1),FALSE)="",AU28,IF(AU28="","",(AU28/VLOOKUP(TRUE,$V$2:$AY$72,COUNTA($V$1:AU$1),FALSE))*100))</f>
        <v>50</v>
      </c>
      <c r="AN28" s="320">
        <f>IF(VLOOKUP(TRUE,$V$2:$AY$72,COUNTA($V$1:AV$1),FALSE)="",AV28,IF(AV28="","",(AV28/VLOOKUP(TRUE,$V$2:$AY$72,COUNTA($V$1:AV$1),FALSE))*100))</f>
        <v>60.018616914749146</v>
      </c>
      <c r="AO28" s="320">
        <f>IF(VLOOKUP(TRUE,$V$2:$AY$72,COUNTA($V$1:AW$1),FALSE)="",AW28,IF(AW28="","",(AW28/VLOOKUP(TRUE,$V$2:$AY$72,COUNTA($V$1:AW$1),FALSE))*100))</f>
        <v>66.666666666666671</v>
      </c>
      <c r="AP28" s="341">
        <f>IF(VLOOKUP(TRUE,$V$2:$AY$72,COUNTA($V$1:AX$1),FALSE)="",AX28,IF(AX28="","",(AX28/VLOOKUP(TRUE,$V$2:$AY$72,COUNTA($V$1:AX$1),FALSE))*100))</f>
        <v>75</v>
      </c>
      <c r="AQ28" s="317">
        <f>IF(VLOOKUP(TRUE,$V$2:$AY$72,COUNTA($V$1:AY$1),FALSE)="",AY28,IF(AY28="","",(AY28/VLOOKUP(TRUE,$V$2:$AY$72,COUNTA($V$1:AY$1),FALSE))*100))</f>
        <v>66.666666666666671</v>
      </c>
      <c r="AR28" s="322">
        <f>IF(BS28="","",BS28*VLOOKUP("UQ",IndexCalc[],3,FALSE))</f>
        <v>50</v>
      </c>
      <c r="AS28" s="320">
        <f>IF(BT28="","",BT28*VLOOKUP("Fneg",IndexCalc[],3,FALSE))</f>
        <v>75</v>
      </c>
      <c r="AT28" s="320">
        <f>IF(BU28="","",BU28*VLOOKUP("ABS",IndexCalc[],3,FALSE))</f>
        <v>60</v>
      </c>
      <c r="AU28" s="320">
        <f>IF(BV28="","",BV28*VLOOKUP("Cnrs",IndexCalc[],3,FALSE))</f>
        <v>50</v>
      </c>
      <c r="AV28" s="320">
        <f>IF(BO28="","",BO28*VLOOKUP("HEC",IndexCalc[],3,FALSE))</f>
        <v>60.018616914749146</v>
      </c>
      <c r="AW28" s="320">
        <f>IF(BP28="","",BP28*VLOOKUP("Aeres",IndexCalc[],3,FALSE))</f>
        <v>66.666666666666671</v>
      </c>
      <c r="AX28" s="320">
        <f>IF(BQ28="","",BQ28*VLOOKUP("Abdc",IndexCalc[],3,FALSE))</f>
        <v>75</v>
      </c>
      <c r="AY28" s="317">
        <f>IF(BR28="","",BR28*VLOOKUP("Vhb",IndexCalc[],3,FALSE))</f>
        <v>66.666666666666671</v>
      </c>
      <c r="AZ28" s="326"/>
      <c r="BA28" s="327"/>
      <c r="BB28" s="328"/>
      <c r="BC28" s="326"/>
      <c r="BD28" s="326">
        <v>0.29699999999999999</v>
      </c>
      <c r="BE28" s="342">
        <v>0.70799999999999996</v>
      </c>
      <c r="BF28" s="330"/>
      <c r="BG28" s="328" t="s">
        <v>133</v>
      </c>
      <c r="BH28" s="343" t="s">
        <v>127</v>
      </c>
      <c r="BI28" s="328" t="s">
        <v>133</v>
      </c>
      <c r="BJ28" s="331" t="s">
        <v>298</v>
      </c>
      <c r="BK28" s="330">
        <v>3</v>
      </c>
      <c r="BL28" s="328">
        <v>2</v>
      </c>
      <c r="BM28" s="328">
        <v>3</v>
      </c>
      <c r="BN28" s="328">
        <v>3</v>
      </c>
      <c r="BO28" s="344">
        <v>2.4007446765899658</v>
      </c>
      <c r="BP28" s="333">
        <v>2</v>
      </c>
      <c r="BQ28" s="334">
        <v>3</v>
      </c>
      <c r="BR28" s="333">
        <v>4</v>
      </c>
      <c r="BS28" s="333">
        <v>2</v>
      </c>
      <c r="BT28" s="333">
        <v>3</v>
      </c>
      <c r="BU28" s="333">
        <v>3</v>
      </c>
      <c r="BV28" s="335">
        <v>2</v>
      </c>
    </row>
    <row r="29" spans="1:74" x14ac:dyDescent="0.25">
      <c r="A29" s="313" t="s">
        <v>520</v>
      </c>
      <c r="B29" s="314" t="s">
        <v>791</v>
      </c>
      <c r="C29" s="382" t="s">
        <v>160</v>
      </c>
      <c r="D29" s="314" t="s">
        <v>819</v>
      </c>
      <c r="E29" s="316">
        <f t="shared" si="0"/>
        <v>28</v>
      </c>
      <c r="F29" s="316">
        <f t="shared" si="1"/>
        <v>10</v>
      </c>
      <c r="G29" s="317">
        <f t="shared" si="2"/>
        <v>21.742116457265581</v>
      </c>
      <c r="H29" s="318" t="b">
        <f t="shared" si="3"/>
        <v>0</v>
      </c>
      <c r="I29" s="319">
        <f t="shared" si="4"/>
        <v>10000</v>
      </c>
      <c r="J29" s="319">
        <f t="shared" si="5"/>
        <v>10000</v>
      </c>
      <c r="K29" s="319">
        <f t="shared" si="6"/>
        <v>10000</v>
      </c>
      <c r="L29" s="319">
        <f t="shared" si="7"/>
        <v>10000</v>
      </c>
      <c r="M29" s="319">
        <f t="shared" si="8"/>
        <v>10000</v>
      </c>
      <c r="N29" s="319">
        <f t="shared" si="9"/>
        <v>10000</v>
      </c>
      <c r="O29" s="320" t="b">
        <f t="shared" si="10"/>
        <v>0</v>
      </c>
      <c r="P29" s="316">
        <f t="shared" si="11"/>
        <v>2</v>
      </c>
      <c r="Q29" s="316">
        <f t="shared" si="12"/>
        <v>8</v>
      </c>
      <c r="R29" s="321">
        <f t="shared" si="13"/>
        <v>52.79851366017899</v>
      </c>
      <c r="S29" s="322">
        <f t="shared" si="14"/>
        <v>17.325901634228295</v>
      </c>
      <c r="T29" s="317">
        <f t="shared" si="15"/>
        <v>61.666666666666671</v>
      </c>
      <c r="U29" s="320">
        <f t="shared" si="16"/>
        <v>57.323333333333338</v>
      </c>
      <c r="V29" s="317" t="b">
        <f t="shared" si="17"/>
        <v>0</v>
      </c>
      <c r="W29" s="323">
        <f t="shared" si="18"/>
        <v>52.79851366017899</v>
      </c>
      <c r="X29" s="322">
        <f t="shared" si="19"/>
        <v>1.8867924528301887</v>
      </c>
      <c r="Y29" s="322">
        <f t="shared" si="20"/>
        <v>5</v>
      </c>
      <c r="Z29" s="322">
        <f t="shared" si="21"/>
        <v>20.388349514563107</v>
      </c>
      <c r="AA29" s="322">
        <f t="shared" si="22"/>
        <v>16.448243114909783</v>
      </c>
      <c r="AB29" s="322">
        <f t="shared" si="23"/>
        <v>5.241935483870968</v>
      </c>
      <c r="AC29" s="317">
        <f t="shared" si="24"/>
        <v>29.409867784585618</v>
      </c>
      <c r="AD29" s="320">
        <f t="shared" si="25"/>
        <v>16</v>
      </c>
      <c r="AE29" s="320">
        <f t="shared" si="26"/>
        <v>4</v>
      </c>
      <c r="AF29" s="320">
        <f t="shared" si="27"/>
        <v>38.200000000000003</v>
      </c>
      <c r="AG29" s="320">
        <f t="shared" si="28"/>
        <v>16.600000000000001</v>
      </c>
      <c r="AH29" s="320">
        <f t="shared" si="29"/>
        <v>37.1</v>
      </c>
      <c r="AI29" s="320">
        <f t="shared" si="30"/>
        <v>42.8</v>
      </c>
      <c r="AJ29" s="322">
        <f>IF(VLOOKUP(TRUE,$V$2:$AY$72,COUNTA($V$1:AR$1),FALSE)="",AR29,IF(AR29="","",(AR29/VLOOKUP(TRUE,$V$2:$AY$72,COUNTA($V$1:AR$1),FALSE))*100))</f>
        <v>75</v>
      </c>
      <c r="AK29" s="320">
        <f>IF(VLOOKUP(TRUE,$V$2:$AY$72,COUNTA($V$1:AS$1),FALSE)="",AS29,IF(AS29="","",(AS29/VLOOKUP(TRUE,$V$2:$AY$72,COUNTA($V$1:AS$1),FALSE))*100))</f>
        <v>50</v>
      </c>
      <c r="AL29" s="320">
        <f>IF(VLOOKUP(TRUE,$V$2:$AY$72,COUNTA($V$1:AT$1),FALSE)="",AT29,IF(AT29="","",(AT29/VLOOKUP(TRUE,$V$2:$AY$72,COUNTA($V$1:AT$1),FALSE))*100))</f>
        <v>60</v>
      </c>
      <c r="AM29" s="320">
        <f>IF(VLOOKUP(TRUE,$V$2:$AY$72,COUNTA($V$1:AU$1),FALSE)="",AU29,IF(AU29="","",(AU29/VLOOKUP(TRUE,$V$2:$AY$72,COUNTA($V$1:AU$1),FALSE))*100))</f>
        <v>50</v>
      </c>
      <c r="AN29" s="320">
        <f>IF(VLOOKUP(TRUE,$V$2:$AY$72,COUNTA($V$1:AV$1),FALSE)="",AV29,IF(AV29="","",(AV29/VLOOKUP(TRUE,$V$2:$AY$72,COUNTA($V$1:AV$1),FALSE))*100))</f>
        <v>50</v>
      </c>
      <c r="AO29" s="320">
        <f>IF(VLOOKUP(TRUE,$V$2:$AY$72,COUNTA($V$1:AW$1),FALSE)="",AW29,IF(AW29="","",(AW29/VLOOKUP(TRUE,$V$2:$AY$72,COUNTA($V$1:AW$1),FALSE))*100))</f>
        <v>66.666666666666671</v>
      </c>
      <c r="AP29" s="320">
        <f>IF(VLOOKUP(TRUE,$V$2:$AY$72,COUNTA($V$1:AX$1),FALSE)="",AX29,IF(AX29="","",(AX29/VLOOKUP(TRUE,$V$2:$AY$72,COUNTA($V$1:AX$1),FALSE))*100))</f>
        <v>75</v>
      </c>
      <c r="AQ29" s="317">
        <f>IF(VLOOKUP(TRUE,$V$2:$AY$72,COUNTA($V$1:AY$1),FALSE)="",AY29,IF(AY29="","",(AY29/VLOOKUP(TRUE,$V$2:$AY$72,COUNTA($V$1:AY$1),FALSE))*100))</f>
        <v>66.666666666666671</v>
      </c>
      <c r="AR29" s="322">
        <f>IF(BS29="","",BS29*VLOOKUP("UQ",IndexCalc[],3,FALSE))</f>
        <v>75</v>
      </c>
      <c r="AS29" s="320">
        <f>IF(BT29="","",BT29*VLOOKUP("Fneg",IndexCalc[],3,FALSE))</f>
        <v>50</v>
      </c>
      <c r="AT29" s="320">
        <f>IF(BU29="","",BU29*VLOOKUP("ABS",IndexCalc[],3,FALSE))</f>
        <v>60</v>
      </c>
      <c r="AU29" s="320">
        <f>IF(BV29="","",BV29*VLOOKUP("Cnrs",IndexCalc[],3,FALSE))</f>
        <v>50</v>
      </c>
      <c r="AV29" s="320">
        <f>IF(BO29="","",BO29*VLOOKUP("HEC",IndexCalc[],3,FALSE))</f>
        <v>50</v>
      </c>
      <c r="AW29" s="320">
        <f>IF(BP29="","",BP29*VLOOKUP("Aeres",IndexCalc[],3,FALSE))</f>
        <v>66.666666666666671</v>
      </c>
      <c r="AX29" s="320">
        <f>IF(BQ29="","",BQ29*VLOOKUP("Abdc",IndexCalc[],3,FALSE))</f>
        <v>75</v>
      </c>
      <c r="AY29" s="317">
        <f>IF(BR29="","",BR29*VLOOKUP("Vhb",IndexCalc[],3,FALSE))</f>
        <v>66.666666666666671</v>
      </c>
      <c r="AZ29" s="326">
        <v>1E-3</v>
      </c>
      <c r="BA29" s="327">
        <v>0.3</v>
      </c>
      <c r="BB29" s="328">
        <v>21</v>
      </c>
      <c r="BC29" s="326">
        <v>0.86599999999999999</v>
      </c>
      <c r="BD29" s="326">
        <v>0.52</v>
      </c>
      <c r="BE29" s="329">
        <v>0.91200000000000003</v>
      </c>
      <c r="BF29" s="330" t="s">
        <v>133</v>
      </c>
      <c r="BG29" s="328" t="s">
        <v>133</v>
      </c>
      <c r="BH29" s="328" t="s">
        <v>127</v>
      </c>
      <c r="BI29" s="328" t="s">
        <v>133</v>
      </c>
      <c r="BJ29" s="331" t="s">
        <v>298</v>
      </c>
      <c r="BK29" s="330">
        <v>2</v>
      </c>
      <c r="BL29" s="328">
        <v>3</v>
      </c>
      <c r="BM29" s="328">
        <v>3</v>
      </c>
      <c r="BN29" s="328">
        <v>3</v>
      </c>
      <c r="BO29" s="332">
        <v>2</v>
      </c>
      <c r="BP29" s="333">
        <v>2</v>
      </c>
      <c r="BQ29" s="334">
        <v>3</v>
      </c>
      <c r="BR29" s="333">
        <v>4</v>
      </c>
      <c r="BS29" s="333">
        <v>3</v>
      </c>
      <c r="BT29" s="333">
        <v>2</v>
      </c>
      <c r="BU29" s="333">
        <v>3</v>
      </c>
      <c r="BV29" s="335">
        <v>2</v>
      </c>
    </row>
    <row r="30" spans="1:74" x14ac:dyDescent="0.25">
      <c r="A30" s="313" t="s">
        <v>819</v>
      </c>
      <c r="B30" s="314"/>
      <c r="C30" s="339" t="s">
        <v>234</v>
      </c>
      <c r="D30" s="314" t="s">
        <v>819</v>
      </c>
      <c r="E30" s="316">
        <f t="shared" si="0"/>
        <v>29</v>
      </c>
      <c r="F30" s="316">
        <f t="shared" si="1"/>
        <v>10</v>
      </c>
      <c r="G30" s="317">
        <f t="shared" si="2"/>
        <v>25.708559185357078</v>
      </c>
      <c r="H30" s="318" t="b">
        <f t="shared" si="3"/>
        <v>0</v>
      </c>
      <c r="I30" s="319">
        <f t="shared" si="4"/>
        <v>10000</v>
      </c>
      <c r="J30" s="319">
        <f t="shared" si="5"/>
        <v>10000</v>
      </c>
      <c r="K30" s="319">
        <f t="shared" si="6"/>
        <v>10000</v>
      </c>
      <c r="L30" s="319">
        <f t="shared" si="7"/>
        <v>10000</v>
      </c>
      <c r="M30" s="319">
        <f t="shared" si="8"/>
        <v>10000</v>
      </c>
      <c r="N30" s="319">
        <f t="shared" si="9"/>
        <v>10000</v>
      </c>
      <c r="O30" s="320" t="b">
        <f t="shared" si="10"/>
        <v>0</v>
      </c>
      <c r="P30" s="316">
        <f t="shared" si="11"/>
        <v>2</v>
      </c>
      <c r="Q30" s="316">
        <f t="shared" si="12"/>
        <v>8</v>
      </c>
      <c r="R30" s="321">
        <f t="shared" si="13"/>
        <v>51.950095136654667</v>
      </c>
      <c r="S30" s="322">
        <f t="shared" si="14"/>
        <v>13.083809016606683</v>
      </c>
      <c r="T30" s="317">
        <f t="shared" si="15"/>
        <v>61.666666666666671</v>
      </c>
      <c r="U30" s="320">
        <f t="shared" si="16"/>
        <v>55.893333333333338</v>
      </c>
      <c r="V30" s="317" t="b">
        <f t="shared" si="17"/>
        <v>0</v>
      </c>
      <c r="W30" s="323">
        <f t="shared" si="18"/>
        <v>51.950095136654667</v>
      </c>
      <c r="X30" s="322" t="str">
        <f t="shared" si="19"/>
        <v/>
      </c>
      <c r="Y30" s="322" t="str">
        <f t="shared" si="20"/>
        <v/>
      </c>
      <c r="Z30" s="322" t="str">
        <f t="shared" si="21"/>
        <v/>
      </c>
      <c r="AA30" s="322" t="str">
        <f t="shared" si="22"/>
        <v/>
      </c>
      <c r="AB30" s="322">
        <f t="shared" si="23"/>
        <v>5.8300865273321829</v>
      </c>
      <c r="AC30" s="317">
        <f t="shared" si="24"/>
        <v>20.337531505881184</v>
      </c>
      <c r="AD30" s="320" t="str">
        <f t="shared" si="25"/>
        <v/>
      </c>
      <c r="AE30" s="320" t="str">
        <f t="shared" si="26"/>
        <v/>
      </c>
      <c r="AF30" s="320" t="str">
        <f t="shared" si="27"/>
        <v/>
      </c>
      <c r="AG30" s="320" t="str">
        <f t="shared" si="28"/>
        <v/>
      </c>
      <c r="AH30" s="320">
        <f t="shared" si="29"/>
        <v>44.2</v>
      </c>
      <c r="AI30" s="320">
        <f t="shared" si="30"/>
        <v>21.4</v>
      </c>
      <c r="AJ30" s="322">
        <f>IF(VLOOKUP(TRUE,$V$2:$AY$72,COUNTA($V$1:AR$1),FALSE)="",AR30,IF(AR30="","",(AR30/VLOOKUP(TRUE,$V$2:$AY$72,COUNTA($V$1:AR$1),FALSE))*100))</f>
        <v>75</v>
      </c>
      <c r="AK30" s="320">
        <f>IF(VLOOKUP(TRUE,$V$2:$AY$72,COUNTA($V$1:AS$1),FALSE)="",AS30,IF(AS30="","",(AS30/VLOOKUP(TRUE,$V$2:$AY$72,COUNTA($V$1:AS$1),FALSE))*100))</f>
        <v>50</v>
      </c>
      <c r="AL30" s="320">
        <f>IF(VLOOKUP(TRUE,$V$2:$AY$72,COUNTA($V$1:AT$1),FALSE)="",AT30,IF(AT30="","",(AT30/VLOOKUP(TRUE,$V$2:$AY$72,COUNTA($V$1:AT$1),FALSE))*100))</f>
        <v>60</v>
      </c>
      <c r="AM30" s="320">
        <f>IF(VLOOKUP(TRUE,$V$2:$AY$72,COUNTA($V$1:AU$1),FALSE)="",AU30,IF(AU30="","",(AU30/VLOOKUP(TRUE,$V$2:$AY$72,COUNTA($V$1:AU$1),FALSE))*100))</f>
        <v>75</v>
      </c>
      <c r="AN30" s="320">
        <f>IF(VLOOKUP(TRUE,$V$2:$AY$72,COUNTA($V$1:AV$1),FALSE)="",AV30,IF(AV30="","",(AV30/VLOOKUP(TRUE,$V$2:$AY$72,COUNTA($V$1:AV$1),FALSE))*100))</f>
        <v>25</v>
      </c>
      <c r="AO30" s="320">
        <f>IF(VLOOKUP(TRUE,$V$2:$AY$72,COUNTA($V$1:AW$1),FALSE)="",AW30,IF(AW30="","",(AW30/VLOOKUP(TRUE,$V$2:$AY$72,COUNTA($V$1:AW$1),FALSE))*100))</f>
        <v>66.666666666666671</v>
      </c>
      <c r="AP30" s="341">
        <f>IF(VLOOKUP(TRUE,$V$2:$AY$72,COUNTA($V$1:AX$1),FALSE)="",AX30,IF(AX30="","",(AX30/VLOOKUP(TRUE,$V$2:$AY$72,COUNTA($V$1:AX$1),FALSE))*100))</f>
        <v>75</v>
      </c>
      <c r="AQ30" s="317">
        <f>IF(VLOOKUP(TRUE,$V$2:$AY$72,COUNTA($V$1:AY$1),FALSE)="",AY30,IF(AY30="","",(AY30/VLOOKUP(TRUE,$V$2:$AY$72,COUNTA($V$1:AY$1),FALSE))*100))</f>
        <v>66.666666666666671</v>
      </c>
      <c r="AR30" s="322">
        <f>IF(BS30="","",BS30*VLOOKUP("UQ",IndexCalc[],3,FALSE))</f>
        <v>75</v>
      </c>
      <c r="AS30" s="320">
        <f>IF(BT30="","",BT30*VLOOKUP("Fneg",IndexCalc[],3,FALSE))</f>
        <v>50</v>
      </c>
      <c r="AT30" s="320">
        <f>IF(BU30="","",BU30*VLOOKUP("ABS",IndexCalc[],3,FALSE))</f>
        <v>60</v>
      </c>
      <c r="AU30" s="320">
        <f>IF(BV30="","",BV30*VLOOKUP("Cnrs",IndexCalc[],3,FALSE))</f>
        <v>75</v>
      </c>
      <c r="AV30" s="320">
        <f>IF(BO30="","",BO30*VLOOKUP("HEC",IndexCalc[],3,FALSE))</f>
        <v>25</v>
      </c>
      <c r="AW30" s="320">
        <f>IF(BP30="","",BP30*VLOOKUP("Aeres",IndexCalc[],3,FALSE))</f>
        <v>66.666666666666671</v>
      </c>
      <c r="AX30" s="320">
        <f>IF(BQ30="","",BQ30*VLOOKUP("Abdc",IndexCalc[],3,FALSE))</f>
        <v>75</v>
      </c>
      <c r="AY30" s="317">
        <f>IF(BR30="","",BR30*VLOOKUP("Vhb",IndexCalc[],3,FALSE))</f>
        <v>66.666666666666671</v>
      </c>
      <c r="AZ30" s="326"/>
      <c r="BA30" s="327"/>
      <c r="BB30" s="328"/>
      <c r="BC30" s="326"/>
      <c r="BD30" s="385">
        <v>0.57834458351135254</v>
      </c>
      <c r="BE30" s="386">
        <v>0.63066685199737549</v>
      </c>
      <c r="BF30" s="330"/>
      <c r="BG30" s="328" t="s">
        <v>133</v>
      </c>
      <c r="BH30" s="343" t="s">
        <v>127</v>
      </c>
      <c r="BI30" s="328" t="s">
        <v>133</v>
      </c>
      <c r="BJ30" s="331" t="s">
        <v>298</v>
      </c>
      <c r="BK30" s="330">
        <v>2</v>
      </c>
      <c r="BL30" s="328">
        <v>3</v>
      </c>
      <c r="BM30" s="328">
        <v>3</v>
      </c>
      <c r="BN30" s="328"/>
      <c r="BO30" s="344">
        <v>1</v>
      </c>
      <c r="BP30" s="333">
        <v>2</v>
      </c>
      <c r="BQ30" s="334">
        <v>3</v>
      </c>
      <c r="BR30" s="333">
        <v>4</v>
      </c>
      <c r="BS30" s="333">
        <v>3</v>
      </c>
      <c r="BT30" s="333">
        <v>2</v>
      </c>
      <c r="BU30" s="333">
        <v>3</v>
      </c>
      <c r="BV30" s="346">
        <v>3</v>
      </c>
    </row>
    <row r="31" spans="1:74" x14ac:dyDescent="0.25">
      <c r="A31" s="313" t="s">
        <v>530</v>
      </c>
      <c r="B31" s="314" t="s">
        <v>801</v>
      </c>
      <c r="C31" s="382" t="s">
        <v>170</v>
      </c>
      <c r="D31" s="314" t="s">
        <v>819</v>
      </c>
      <c r="E31" s="316">
        <f t="shared" si="0"/>
        <v>30</v>
      </c>
      <c r="F31" s="316">
        <f t="shared" si="1"/>
        <v>10</v>
      </c>
      <c r="G31" s="317">
        <f t="shared" si="2"/>
        <v>17.277166016213911</v>
      </c>
      <c r="H31" s="318" t="b">
        <f t="shared" si="3"/>
        <v>0</v>
      </c>
      <c r="I31" s="319">
        <f t="shared" si="4"/>
        <v>10000</v>
      </c>
      <c r="J31" s="319">
        <f t="shared" si="5"/>
        <v>10000</v>
      </c>
      <c r="K31" s="319">
        <f t="shared" si="6"/>
        <v>10000</v>
      </c>
      <c r="L31" s="319">
        <f t="shared" si="7"/>
        <v>10000</v>
      </c>
      <c r="M31" s="319">
        <f t="shared" si="8"/>
        <v>10000</v>
      </c>
      <c r="N31" s="319">
        <f t="shared" si="9"/>
        <v>10000</v>
      </c>
      <c r="O31" s="320" t="b">
        <f t="shared" si="10"/>
        <v>0</v>
      </c>
      <c r="P31" s="316">
        <f t="shared" si="11"/>
        <v>2</v>
      </c>
      <c r="Q31" s="316">
        <f t="shared" si="12"/>
        <v>8</v>
      </c>
      <c r="R31" s="321">
        <f t="shared" si="13"/>
        <v>51.645049883996613</v>
      </c>
      <c r="S31" s="322">
        <f t="shared" si="14"/>
        <v>25.324336062248392</v>
      </c>
      <c r="T31" s="317">
        <f t="shared" si="15"/>
        <v>58.22522833943367</v>
      </c>
      <c r="U31" s="320">
        <f t="shared" si="16"/>
        <v>59.570182671546931</v>
      </c>
      <c r="V31" s="317" t="b">
        <f t="shared" si="17"/>
        <v>0</v>
      </c>
      <c r="W31" s="323">
        <f t="shared" si="18"/>
        <v>51.645049883996613</v>
      </c>
      <c r="X31" s="322">
        <f t="shared" si="19"/>
        <v>3.7735849056603774</v>
      </c>
      <c r="Y31" s="322">
        <f t="shared" si="20"/>
        <v>6.666666666666667</v>
      </c>
      <c r="Z31" s="322">
        <f t="shared" si="21"/>
        <v>23.300970873786408</v>
      </c>
      <c r="AA31" s="322">
        <f t="shared" si="22"/>
        <v>18.385565052231719</v>
      </c>
      <c r="AB31" s="322">
        <f t="shared" si="23"/>
        <v>11.532258064516128</v>
      </c>
      <c r="AC31" s="317">
        <f t="shared" si="24"/>
        <v>39.116414059980656</v>
      </c>
      <c r="AD31" s="320">
        <f t="shared" si="25"/>
        <v>28.000000000000004</v>
      </c>
      <c r="AE31" s="320">
        <f t="shared" si="26"/>
        <v>20</v>
      </c>
      <c r="AF31" s="320">
        <f t="shared" si="27"/>
        <v>50</v>
      </c>
      <c r="AG31" s="320">
        <f t="shared" si="28"/>
        <v>20.8</v>
      </c>
      <c r="AH31" s="320">
        <f t="shared" si="29"/>
        <v>67.100000000000009</v>
      </c>
      <c r="AI31" s="320">
        <f t="shared" si="30"/>
        <v>62.8</v>
      </c>
      <c r="AJ31" s="322">
        <f>IF(VLOOKUP(TRUE,$V$2:$AY$72,COUNTA($V$1:AR$1),FALSE)="",AR31,IF(AR31="","",(AR31/VLOOKUP(TRUE,$V$2:$AY$72,COUNTA($V$1:AR$1),FALSE))*100))</f>
        <v>50</v>
      </c>
      <c r="AK31" s="320">
        <f>IF(VLOOKUP(TRUE,$V$2:$AY$72,COUNTA($V$1:AS$1),FALSE)="",AS31,IF(AS31="","",(AS31/VLOOKUP(TRUE,$V$2:$AY$72,COUNTA($V$1:AS$1),FALSE))*100))</f>
        <v>50</v>
      </c>
      <c r="AL31" s="320">
        <f>IF(VLOOKUP(TRUE,$V$2:$AY$72,COUNTA($V$1:AT$1),FALSE)="",AT31,IF(AT31="","",(AT31/VLOOKUP(TRUE,$V$2:$AY$72,COUNTA($V$1:AT$1),FALSE))*100))</f>
        <v>60</v>
      </c>
      <c r="AM31" s="320">
        <f>IF(VLOOKUP(TRUE,$V$2:$AY$72,COUNTA($V$1:AU$1),FALSE)="",AU31,IF(AU31="","",(AU31/VLOOKUP(TRUE,$V$2:$AY$72,COUNTA($V$1:AU$1),FALSE))*100))</f>
        <v>50</v>
      </c>
      <c r="AN31" s="320">
        <f>IF(VLOOKUP(TRUE,$V$2:$AY$72,COUNTA($V$1:AV$1),FALSE)="",AV31,IF(AV31="","",(AV31/VLOOKUP(TRUE,$V$2:$AY$72,COUNTA($V$1:AV$1),FALSE))*100))</f>
        <v>54.550904035568237</v>
      </c>
      <c r="AO31" s="320">
        <f>IF(VLOOKUP(TRUE,$V$2:$AY$72,COUNTA($V$1:AW$1),FALSE)="",AW31,IF(AW31="","",(AW31/VLOOKUP(TRUE,$V$2:$AY$72,COUNTA($V$1:AW$1),FALSE))*100))</f>
        <v>66.666666666666671</v>
      </c>
      <c r="AP31" s="320">
        <f>IF(VLOOKUP(TRUE,$V$2:$AY$72,COUNTA($V$1:AX$1),FALSE)="",AX31,IF(AX31="","",(AX31/VLOOKUP(TRUE,$V$2:$AY$72,COUNTA($V$1:AX$1),FALSE))*100))</f>
        <v>75</v>
      </c>
      <c r="AQ31" s="317">
        <f>IF(VLOOKUP(TRUE,$V$2:$AY$72,COUNTA($V$1:AY$1),FALSE)="",AY31,IF(AY31="","",(AY31/VLOOKUP(TRUE,$V$2:$AY$72,COUNTA($V$1:AY$1),FALSE))*100))</f>
        <v>59.584256013234459</v>
      </c>
      <c r="AR31" s="322">
        <f>IF(BS31="","",BS31*VLOOKUP("UQ",IndexCalc[],3,FALSE))</f>
        <v>50</v>
      </c>
      <c r="AS31" s="320">
        <f>IF(BT31="","",BT31*VLOOKUP("Fneg",IndexCalc[],3,FALSE))</f>
        <v>50</v>
      </c>
      <c r="AT31" s="320">
        <f>IF(BU31="","",BU31*VLOOKUP("ABS",IndexCalc[],3,FALSE))</f>
        <v>60</v>
      </c>
      <c r="AU31" s="320">
        <f>IF(BV31="","",BV31*VLOOKUP("Cnrs",IndexCalc[],3,FALSE))</f>
        <v>50</v>
      </c>
      <c r="AV31" s="320">
        <f>IF(BO31="","",BO31*VLOOKUP("HEC",IndexCalc[],3,FALSE))</f>
        <v>54.550904035568237</v>
      </c>
      <c r="AW31" s="320">
        <f>IF(BP31="","",BP31*VLOOKUP("Aeres",IndexCalc[],3,FALSE))</f>
        <v>66.666666666666671</v>
      </c>
      <c r="AX31" s="320">
        <f>IF(BQ31="","",BQ31*VLOOKUP("Abdc",IndexCalc[],3,FALSE))</f>
        <v>75</v>
      </c>
      <c r="AY31" s="317">
        <f>IF(BR31="","",BR31*VLOOKUP("Vhb",IndexCalc[],3,FALSE))</f>
        <v>59.584256013234459</v>
      </c>
      <c r="AZ31" s="326">
        <v>2E-3</v>
      </c>
      <c r="BA31" s="327">
        <v>0.4</v>
      </c>
      <c r="BB31" s="328">
        <v>24</v>
      </c>
      <c r="BC31" s="326">
        <v>0.96799999999999997</v>
      </c>
      <c r="BD31" s="326">
        <v>1.1439999999999999</v>
      </c>
      <c r="BE31" s="329">
        <v>1.2130000000000001</v>
      </c>
      <c r="BF31" s="330"/>
      <c r="BG31" s="328" t="s">
        <v>133</v>
      </c>
      <c r="BH31" s="328" t="s">
        <v>127</v>
      </c>
      <c r="BI31" s="328"/>
      <c r="BJ31" s="331" t="s">
        <v>298</v>
      </c>
      <c r="BK31" s="330">
        <v>3</v>
      </c>
      <c r="BL31" s="328">
        <v>3</v>
      </c>
      <c r="BM31" s="328">
        <v>3</v>
      </c>
      <c r="BN31" s="328">
        <v>3</v>
      </c>
      <c r="BO31" s="344">
        <v>2.1820361614227295</v>
      </c>
      <c r="BP31" s="333">
        <v>2</v>
      </c>
      <c r="BQ31" s="334">
        <v>3</v>
      </c>
      <c r="BR31" s="345">
        <v>3.5750553607940674</v>
      </c>
      <c r="BS31" s="333">
        <v>2</v>
      </c>
      <c r="BT31" s="333">
        <v>2</v>
      </c>
      <c r="BU31" s="333">
        <v>3</v>
      </c>
      <c r="BV31" s="335">
        <v>2</v>
      </c>
    </row>
    <row r="32" spans="1:74" x14ac:dyDescent="0.25">
      <c r="A32" s="313" t="s">
        <v>541</v>
      </c>
      <c r="B32" s="314" t="s">
        <v>812</v>
      </c>
      <c r="C32" s="387" t="s">
        <v>209</v>
      </c>
      <c r="D32" s="347" t="s">
        <v>819</v>
      </c>
      <c r="E32" s="348">
        <f t="shared" si="0"/>
        <v>31</v>
      </c>
      <c r="F32" s="348">
        <f t="shared" si="1"/>
        <v>10</v>
      </c>
      <c r="G32" s="353">
        <f t="shared" si="2"/>
        <v>20.215659140344762</v>
      </c>
      <c r="H32" s="349" t="b">
        <f t="shared" si="3"/>
        <v>0</v>
      </c>
      <c r="I32" s="319">
        <f t="shared" si="4"/>
        <v>10000</v>
      </c>
      <c r="J32" s="319">
        <f t="shared" si="5"/>
        <v>10000</v>
      </c>
      <c r="K32" s="319">
        <f t="shared" si="6"/>
        <v>10000</v>
      </c>
      <c r="L32" s="319">
        <f t="shared" si="7"/>
        <v>10000</v>
      </c>
      <c r="M32" s="319">
        <f t="shared" si="8"/>
        <v>10000</v>
      </c>
      <c r="N32" s="319">
        <f t="shared" si="9"/>
        <v>10000</v>
      </c>
      <c r="O32" s="350" t="b">
        <f t="shared" si="10"/>
        <v>0</v>
      </c>
      <c r="P32" s="348">
        <f t="shared" si="11"/>
        <v>2</v>
      </c>
      <c r="Q32" s="348">
        <f t="shared" si="12"/>
        <v>8</v>
      </c>
      <c r="R32" s="351">
        <f t="shared" si="13"/>
        <v>51.004662549677619</v>
      </c>
      <c r="S32" s="352">
        <f t="shared" si="14"/>
        <v>24.807931364492202</v>
      </c>
      <c r="T32" s="353">
        <f t="shared" si="15"/>
        <v>57.553845345973969</v>
      </c>
      <c r="U32" s="350">
        <f t="shared" si="16"/>
        <v>59.03307627677917</v>
      </c>
      <c r="V32" s="353" t="b">
        <f t="shared" si="17"/>
        <v>0</v>
      </c>
      <c r="W32" s="354">
        <f t="shared" si="18"/>
        <v>51.004662549677619</v>
      </c>
      <c r="X32" s="352">
        <f t="shared" si="19"/>
        <v>1.8867924528301887</v>
      </c>
      <c r="Y32" s="352">
        <f t="shared" si="20"/>
        <v>8.3333333333333321</v>
      </c>
      <c r="Z32" s="352">
        <f t="shared" si="21"/>
        <v>28.155339805825243</v>
      </c>
      <c r="AA32" s="352" t="str">
        <f t="shared" si="22"/>
        <v/>
      </c>
      <c r="AB32" s="352">
        <f t="shared" si="23"/>
        <v>8.7903225806451619</v>
      </c>
      <c r="AC32" s="353">
        <f t="shared" si="24"/>
        <v>40.825540148339243</v>
      </c>
      <c r="AD32" s="320">
        <f t="shared" si="25"/>
        <v>16</v>
      </c>
      <c r="AE32" s="320">
        <f t="shared" si="26"/>
        <v>32</v>
      </c>
      <c r="AF32" s="320">
        <f t="shared" si="27"/>
        <v>70.5</v>
      </c>
      <c r="AG32" s="320" t="str">
        <f t="shared" si="28"/>
        <v/>
      </c>
      <c r="AH32" s="320">
        <f t="shared" si="29"/>
        <v>62.8</v>
      </c>
      <c r="AI32" s="320">
        <f t="shared" si="30"/>
        <v>67.100000000000009</v>
      </c>
      <c r="AJ32" s="322">
        <f>IF(VLOOKUP(TRUE,$V$2:$AY$72,COUNTA($V$1:AR$1),FALSE)="",AR32,IF(AR32="","",(AR32/VLOOKUP(TRUE,$V$2:$AY$72,COUNTA($V$1:AR$1),FALSE))*100))</f>
        <v>75</v>
      </c>
      <c r="AK32" s="320">
        <f>IF(VLOOKUP(TRUE,$V$2:$AY$72,COUNTA($V$1:AS$1),FALSE)="",AS32,IF(AS32="","",(AS32/VLOOKUP(TRUE,$V$2:$AY$72,COUNTA($V$1:AS$1),FALSE))*100))</f>
        <v>50.430762767791748</v>
      </c>
      <c r="AL32" s="320">
        <f>IF(VLOOKUP(TRUE,$V$2:$AY$72,COUNTA($V$1:AT$1),FALSE)="",AT32,IF(AT32="","",(AT32/VLOOKUP(TRUE,$V$2:$AY$72,COUNTA($V$1:AT$1),FALSE))*100))</f>
        <v>60</v>
      </c>
      <c r="AM32" s="320">
        <f>IF(VLOOKUP(TRUE,$V$2:$AY$72,COUNTA($V$1:AU$1),FALSE)="",AU32,IF(AU32="","",(AU32/VLOOKUP(TRUE,$V$2:$AY$72,COUNTA($V$1:AU$1),FALSE))*100))</f>
        <v>50</v>
      </c>
      <c r="AN32" s="320">
        <f>IF(VLOOKUP(TRUE,$V$2:$AY$72,COUNTA($V$1:AV$1),FALSE)="",AV32,IF(AV32="","",(AV32/VLOOKUP(TRUE,$V$2:$AY$72,COUNTA($V$1:AV$1),FALSE))*100))</f>
        <v>50</v>
      </c>
      <c r="AO32" s="320">
        <f>IF(VLOOKUP(TRUE,$V$2:$AY$72,COUNTA($V$1:AW$1),FALSE)="",AW32,IF(AW32="","",(AW32/VLOOKUP(TRUE,$V$2:$AY$72,COUNTA($V$1:AW$1),FALSE))*100))</f>
        <v>66.666666666666671</v>
      </c>
      <c r="AP32" s="320">
        <f>IF(VLOOKUP(TRUE,$V$2:$AY$72,COUNTA($V$1:AX$1),FALSE)="",AX32,IF(AX32="","",(AX32/VLOOKUP(TRUE,$V$2:$AY$72,COUNTA($V$1:AX$1),FALSE))*100))</f>
        <v>75</v>
      </c>
      <c r="AQ32" s="317">
        <f>IF(VLOOKUP(TRUE,$V$2:$AY$72,COUNTA($V$1:AY$1),FALSE)="",AY32,IF(AY32="","",(AY32/VLOOKUP(TRUE,$V$2:$AY$72,COUNTA($V$1:AY$1),FALSE))*100))</f>
        <v>33.333333333333336</v>
      </c>
      <c r="AR32" s="352">
        <f>IF(BS32="","",BS32*VLOOKUP("UQ",IndexCalc[],3,FALSE))</f>
        <v>75</v>
      </c>
      <c r="AS32" s="350">
        <f>IF(BT32="","",BT32*VLOOKUP("Fneg",IndexCalc[],3,FALSE))</f>
        <v>50.430762767791748</v>
      </c>
      <c r="AT32" s="350">
        <f>IF(BU32="","",BU32*VLOOKUP("ABS",IndexCalc[],3,FALSE))</f>
        <v>60</v>
      </c>
      <c r="AU32" s="350">
        <f>IF(BV32="","",BV32*VLOOKUP("Cnrs",IndexCalc[],3,FALSE))</f>
        <v>50</v>
      </c>
      <c r="AV32" s="350">
        <f>IF(BO32="","",BO32*VLOOKUP("HEC",IndexCalc[],3,FALSE))</f>
        <v>50</v>
      </c>
      <c r="AW32" s="350">
        <f>IF(BP32="","",BP32*VLOOKUP("Aeres",IndexCalc[],3,FALSE))</f>
        <v>66.666666666666671</v>
      </c>
      <c r="AX32" s="350">
        <f>IF(BQ32="","",BQ32*VLOOKUP("Abdc",IndexCalc[],3,FALSE))</f>
        <v>75</v>
      </c>
      <c r="AY32" s="353">
        <f>IF(BR32="","",BR32*VLOOKUP("Vhb",IndexCalc[],3,FALSE))</f>
        <v>33.333333333333336</v>
      </c>
      <c r="AZ32" s="326">
        <v>1E-3</v>
      </c>
      <c r="BA32" s="327">
        <v>0.5</v>
      </c>
      <c r="BB32" s="328">
        <v>29</v>
      </c>
      <c r="BC32" s="326"/>
      <c r="BD32" s="326">
        <v>0.872</v>
      </c>
      <c r="BE32" s="388">
        <v>1.266</v>
      </c>
      <c r="BF32" s="330" t="s">
        <v>133</v>
      </c>
      <c r="BG32" s="328" t="s">
        <v>133</v>
      </c>
      <c r="BH32" s="328" t="s">
        <v>127</v>
      </c>
      <c r="BI32" s="328" t="s">
        <v>135</v>
      </c>
      <c r="BJ32" s="331" t="s">
        <v>298</v>
      </c>
      <c r="BK32" s="330">
        <v>2</v>
      </c>
      <c r="BL32" s="328"/>
      <c r="BM32" s="328">
        <v>3</v>
      </c>
      <c r="BN32" s="328">
        <v>3</v>
      </c>
      <c r="BO32" s="362">
        <v>2</v>
      </c>
      <c r="BP32" s="363">
        <v>2</v>
      </c>
      <c r="BQ32" s="364">
        <v>3</v>
      </c>
      <c r="BR32" s="363">
        <v>2</v>
      </c>
      <c r="BS32" s="363">
        <v>3</v>
      </c>
      <c r="BT32" s="389">
        <v>2.0172305107116699</v>
      </c>
      <c r="BU32" s="260">
        <v>3</v>
      </c>
      <c r="BV32" s="390">
        <v>2</v>
      </c>
    </row>
    <row r="33" spans="1:74" x14ac:dyDescent="0.25">
      <c r="A33" s="366" t="s">
        <v>534</v>
      </c>
      <c r="B33" s="367" t="s">
        <v>805</v>
      </c>
      <c r="C33" s="391" t="s">
        <v>174</v>
      </c>
      <c r="D33" s="314" t="s">
        <v>819</v>
      </c>
      <c r="E33" s="316">
        <f t="shared" si="0"/>
        <v>32</v>
      </c>
      <c r="F33" s="316">
        <f t="shared" si="1"/>
        <v>10</v>
      </c>
      <c r="G33" s="317">
        <f t="shared" si="2"/>
        <v>23.047320562920277</v>
      </c>
      <c r="H33" s="318" t="b">
        <f t="shared" si="3"/>
        <v>0</v>
      </c>
      <c r="I33" s="319">
        <f t="shared" si="4"/>
        <v>10000</v>
      </c>
      <c r="J33" s="319">
        <f t="shared" si="5"/>
        <v>10000</v>
      </c>
      <c r="K33" s="319">
        <f t="shared" si="6"/>
        <v>10000</v>
      </c>
      <c r="L33" s="319">
        <f t="shared" si="7"/>
        <v>10000</v>
      </c>
      <c r="M33" s="319">
        <f t="shared" si="8"/>
        <v>10000</v>
      </c>
      <c r="N33" s="319">
        <f t="shared" si="9"/>
        <v>10000</v>
      </c>
      <c r="O33" s="320" t="b">
        <f t="shared" si="10"/>
        <v>0</v>
      </c>
      <c r="P33" s="316">
        <f t="shared" si="11"/>
        <v>2</v>
      </c>
      <c r="Q33" s="316">
        <f t="shared" si="12"/>
        <v>8</v>
      </c>
      <c r="R33" s="321">
        <f t="shared" si="13"/>
        <v>49.934661858991035</v>
      </c>
      <c r="S33" s="322">
        <f t="shared" si="14"/>
        <v>13.006642628288482</v>
      </c>
      <c r="T33" s="317">
        <f t="shared" si="15"/>
        <v>59.166666666666671</v>
      </c>
      <c r="U33" s="320">
        <f t="shared" si="16"/>
        <v>53.033333333333339</v>
      </c>
      <c r="V33" s="317" t="b">
        <f t="shared" si="17"/>
        <v>0</v>
      </c>
      <c r="W33" s="323">
        <f t="shared" si="18"/>
        <v>49.934661858991035</v>
      </c>
      <c r="X33" s="322">
        <f t="shared" si="19"/>
        <v>3.7735849056603774</v>
      </c>
      <c r="Y33" s="322">
        <f t="shared" si="20"/>
        <v>6.666666666666667</v>
      </c>
      <c r="Z33" s="322">
        <f t="shared" si="21"/>
        <v>22.330097087378643</v>
      </c>
      <c r="AA33" s="322">
        <f t="shared" si="22"/>
        <v>14.814814814814817</v>
      </c>
      <c r="AB33" s="322">
        <f t="shared" si="23"/>
        <v>4.6975806451612909</v>
      </c>
      <c r="AC33" s="317">
        <f t="shared" si="24"/>
        <v>21.315704611415672</v>
      </c>
      <c r="AD33" s="369">
        <f t="shared" si="25"/>
        <v>28.000000000000004</v>
      </c>
      <c r="AE33" s="369">
        <f t="shared" si="26"/>
        <v>20</v>
      </c>
      <c r="AF33" s="369">
        <f t="shared" si="27"/>
        <v>47</v>
      </c>
      <c r="AG33" s="369">
        <f t="shared" si="28"/>
        <v>12.5</v>
      </c>
      <c r="AH33" s="369">
        <f t="shared" si="29"/>
        <v>32.800000000000004</v>
      </c>
      <c r="AI33" s="369">
        <f t="shared" si="30"/>
        <v>24.2</v>
      </c>
      <c r="AJ33" s="324">
        <f>IF(VLOOKUP(TRUE,$V$2:$AY$72,COUNTA($V$1:AR$1),FALSE)="",AR33,IF(AR33="","",(AR33/VLOOKUP(TRUE,$V$2:$AY$72,COUNTA($V$1:AR$1),FALSE))*100))</f>
        <v>75</v>
      </c>
      <c r="AK33" s="369">
        <f>IF(VLOOKUP(TRUE,$V$2:$AY$72,COUNTA($V$1:AS$1),FALSE)="",AS33,IF(AS33="","",(AS33/VLOOKUP(TRUE,$V$2:$AY$72,COUNTA($V$1:AS$1),FALSE))*100))</f>
        <v>50</v>
      </c>
      <c r="AL33" s="369">
        <f>IF(VLOOKUP(TRUE,$V$2:$AY$72,COUNTA($V$1:AT$1),FALSE)="",AT33,IF(AT33="","",(AT33/VLOOKUP(TRUE,$V$2:$AY$72,COUNTA($V$1:AT$1),FALSE))*100))</f>
        <v>40</v>
      </c>
      <c r="AM33" s="369">
        <f>IF(VLOOKUP(TRUE,$V$2:$AY$72,COUNTA($V$1:AU$1),FALSE)="",AU33,IF(AU33="","",(AU33/VLOOKUP(TRUE,$V$2:$AY$72,COUNTA($V$1:AU$1),FALSE))*100))</f>
        <v>50</v>
      </c>
      <c r="AN33" s="369">
        <f>IF(VLOOKUP(TRUE,$V$2:$AY$72,COUNTA($V$1:AV$1),FALSE)="",AV33,IF(AV33="","",(AV33/VLOOKUP(TRUE,$V$2:$AY$72,COUNTA($V$1:AV$1),FALSE))*100))</f>
        <v>50</v>
      </c>
      <c r="AO33" s="369">
        <f>IF(VLOOKUP(TRUE,$V$2:$AY$72,COUNTA($V$1:AW$1),FALSE)="",AW33,IF(AW33="","",(AW33/VLOOKUP(TRUE,$V$2:$AY$72,COUNTA($V$1:AW$1),FALSE))*100))</f>
        <v>66.666666666666671</v>
      </c>
      <c r="AP33" s="369">
        <f>IF(VLOOKUP(TRUE,$V$2:$AY$72,COUNTA($V$1:AX$1),FALSE)="",AX33,IF(AX33="","",(AX33/VLOOKUP(TRUE,$V$2:$AY$72,COUNTA($V$1:AX$1),FALSE))*100))</f>
        <v>75</v>
      </c>
      <c r="AQ33" s="325">
        <f>IF(VLOOKUP(TRUE,$V$2:$AY$72,COUNTA($V$1:AY$1),FALSE)="",AY33,IF(AY33="","",(AY33/VLOOKUP(TRUE,$V$2:$AY$72,COUNTA($V$1:AY$1),FALSE))*100))</f>
        <v>66.666666666666671</v>
      </c>
      <c r="AR33" s="322">
        <f>IF(BS33="","",BS33*VLOOKUP("UQ",IndexCalc[],3,FALSE))</f>
        <v>75</v>
      </c>
      <c r="AS33" s="320">
        <f>IF(BT33="","",BT33*VLOOKUP("Fneg",IndexCalc[],3,FALSE))</f>
        <v>50</v>
      </c>
      <c r="AT33" s="320">
        <f>IF(BU33="","",BU33*VLOOKUP("ABS",IndexCalc[],3,FALSE))</f>
        <v>40</v>
      </c>
      <c r="AU33" s="320">
        <f>IF(BV33="","",BV33*VLOOKUP("Cnrs",IndexCalc[],3,FALSE))</f>
        <v>50</v>
      </c>
      <c r="AV33" s="320">
        <f>IF(BO33="","",BO33*VLOOKUP("HEC",IndexCalc[],3,FALSE))</f>
        <v>50</v>
      </c>
      <c r="AW33" s="320">
        <f>IF(BP33="","",BP33*VLOOKUP("Aeres",IndexCalc[],3,FALSE))</f>
        <v>66.666666666666671</v>
      </c>
      <c r="AX33" s="320">
        <f>IF(BQ33="","",BQ33*VLOOKUP("Abdc",IndexCalc[],3,FALSE))</f>
        <v>75</v>
      </c>
      <c r="AY33" s="317">
        <f>IF(BR33="","",BR33*VLOOKUP("Vhb",IndexCalc[],3,FALSE))</f>
        <v>66.666666666666671</v>
      </c>
      <c r="AZ33" s="371">
        <v>2E-3</v>
      </c>
      <c r="BA33" s="372">
        <v>0.4</v>
      </c>
      <c r="BB33" s="373">
        <v>23</v>
      </c>
      <c r="BC33" s="371">
        <v>0.78</v>
      </c>
      <c r="BD33" s="371">
        <v>0.46600000000000003</v>
      </c>
      <c r="BE33" s="392">
        <v>0.66100000000000003</v>
      </c>
      <c r="BF33" s="376" t="s">
        <v>133</v>
      </c>
      <c r="BG33" s="373" t="s">
        <v>133</v>
      </c>
      <c r="BH33" s="373" t="s">
        <v>127</v>
      </c>
      <c r="BI33" s="373" t="s">
        <v>133</v>
      </c>
      <c r="BJ33" s="378" t="s">
        <v>298</v>
      </c>
      <c r="BK33" s="376">
        <v>2</v>
      </c>
      <c r="BL33" s="373">
        <v>3</v>
      </c>
      <c r="BM33" s="373">
        <v>2</v>
      </c>
      <c r="BN33" s="373">
        <v>3</v>
      </c>
      <c r="BO33" s="332">
        <v>2</v>
      </c>
      <c r="BP33" s="333">
        <v>2</v>
      </c>
      <c r="BQ33" s="334">
        <v>3</v>
      </c>
      <c r="BR33" s="333">
        <v>4</v>
      </c>
      <c r="BS33" s="333">
        <v>3</v>
      </c>
      <c r="BT33" s="333">
        <v>2</v>
      </c>
      <c r="BU33" s="333">
        <v>2</v>
      </c>
      <c r="BV33" s="335">
        <v>2</v>
      </c>
    </row>
    <row r="34" spans="1:74" x14ac:dyDescent="0.25">
      <c r="A34" s="313" t="s">
        <v>623</v>
      </c>
      <c r="B34" s="314" t="s">
        <v>884</v>
      </c>
      <c r="C34" s="339" t="s">
        <v>1015</v>
      </c>
      <c r="D34" s="314" t="s">
        <v>819</v>
      </c>
      <c r="E34" s="328">
        <f t="shared" ref="E34:E65" si="31">IF(R34=0,"",RANK($R34,$R$2:$R$72,0))</f>
        <v>33</v>
      </c>
      <c r="F34" s="316">
        <f t="shared" ref="F34:F65" si="32">COUNT($AH34:$AI34,$AR34:$AY34)</f>
        <v>10</v>
      </c>
      <c r="G34" s="317">
        <f t="shared" ref="G34:G65" si="33">IF($F34&lt;=1,"",STDEV($AB34:$AC34,$AJ34:$AQ34))</f>
        <v>31.304749098490802</v>
      </c>
      <c r="H34" s="318" t="b">
        <f t="shared" ref="H34:H65" si="34">IF($Q34=0,FALSE,IF(OR($V34=TRUE,AVERAGE($AJ34:$AQ34)=100),TRUE,FALSE))</f>
        <v>0</v>
      </c>
      <c r="I34" s="319">
        <f t="shared" ref="I34:I65" si="35">IF($H34=TRUE,IF(ISBLANK(AZ34),10000,AZ34),10000)</f>
        <v>10000</v>
      </c>
      <c r="J34" s="319">
        <f t="shared" ref="J34:J65" si="36">IF($H34=TRUE,IF(ISBLANK(BA34),10000,BA34),10000)</f>
        <v>10000</v>
      </c>
      <c r="K34" s="319">
        <f t="shared" ref="K34:K65" si="37">IF($H34=TRUE,IF(ISBLANK(BB34),10000,BB34),10000)</f>
        <v>10000</v>
      </c>
      <c r="L34" s="319">
        <f t="shared" ref="L34:L65" si="38">IF($H34=TRUE,IF(ISBLANK(BC34),10000,BC34),10000)</f>
        <v>10000</v>
      </c>
      <c r="M34" s="319">
        <f t="shared" ref="M34:M65" si="39">IF($H34=TRUE,IF(ISBLANK(BD34),10000,BD34),10000)</f>
        <v>10000</v>
      </c>
      <c r="N34" s="319">
        <f t="shared" ref="N34:N65" si="40">IF($H34=TRUE,IF(ISBLANK(BE34),10000,BE34),10000)</f>
        <v>10000</v>
      </c>
      <c r="O34" s="320" t="b">
        <f t="shared" ref="O34:O65" si="41">$V34</f>
        <v>0</v>
      </c>
      <c r="P34" s="316">
        <f t="shared" ref="P34:P65" si="42">COUNT($AH34:$AI34)</f>
        <v>2</v>
      </c>
      <c r="Q34" s="316">
        <f t="shared" ref="Q34:Q65" si="43">COUNT($AR34:$AY34)</f>
        <v>8</v>
      </c>
      <c r="R34" s="321">
        <f t="shared" ref="R34:R65" si="44">IF($F34=0,0,AVERAGE($AB34:$AC34,$AR34:$AY34))</f>
        <v>49.288456684640877</v>
      </c>
      <c r="S34" s="322">
        <f t="shared" ref="S34:S65" si="45">IF($P34=0,0,(AVERAGE($AB34:$AC34)))</f>
        <v>7.7256848727257594</v>
      </c>
      <c r="T34" s="317">
        <f t="shared" ref="T34:T65" si="46">IF($Q34=0,0,(AVERAGE($AR34:$AY34)))</f>
        <v>59.679149637619652</v>
      </c>
      <c r="U34" s="320">
        <f t="shared" ref="U34:U65" si="47">IF(F34=0,"",(AVERAGE($AH34:$AI34,$AR34:$AY34)))</f>
        <v>49.59331971009572</v>
      </c>
      <c r="V34" s="317" t="b">
        <f t="shared" ref="V34:V65" si="48">IF($Q34=0,FALSE,IF(OR(MAX($U$2:$U$72)=$U34,LARGE($U$2:$U$72,2)=$U34),TRUE,FALSE))</f>
        <v>0</v>
      </c>
      <c r="W34" s="323">
        <f t="shared" ref="W34:W65" si="49">IF($F34=0,0,AVERAGE($AB34:$AC34,$AJ34:$AQ34))</f>
        <v>49.288456684640877</v>
      </c>
      <c r="X34" s="330" t="str">
        <f t="shared" ref="X34:X65" si="50">IF(AZ34="","",IF(((AZ34/MIN(I$2:I$72))*100)&gt;=100,100,(AZ34/MIN(I$2:I$72))*100))</f>
        <v/>
      </c>
      <c r="Y34" s="330" t="str">
        <f t="shared" ref="Y34:Y65" si="51">IF(BA34="","",IF(((BA34/MIN(J$2:J$72))*100)&gt;=100,100,(BA34/MIN(J$2:J$72))*100))</f>
        <v/>
      </c>
      <c r="Z34" s="330" t="str">
        <f t="shared" ref="Z34:Z65" si="52">IF(BB34="","",IF(((BB34/MIN(K$2:K$72))*100)&gt;=100,100,(BB34/MIN(K$2:K$72))*100))</f>
        <v/>
      </c>
      <c r="AA34" s="330" t="str">
        <f t="shared" ref="AA34:AA65" si="53">IF(BC34="","",IF(((BC34/MIN(L$2:L$72))*100)&gt;=100,100,(BC34/MIN(L$2:L$72))*100))</f>
        <v/>
      </c>
      <c r="AB34" s="336">
        <f t="shared" ref="AB34:AB65" si="54">IF(BD34="","",IF(((BD34/MIN(M$2:M$72))*100)&gt;=100,100,(BD34/MIN(M$2:M$72))*100))</f>
        <v>2.1975806451612905</v>
      </c>
      <c r="AC34" s="340">
        <f t="shared" ref="AC34:AC65" si="55">IF(BE34="","",IF(((BE34/MIN(N$2:N$72))*100)&gt;=100,100,(BE34/MIN(N$2:N$72))*100))</f>
        <v>13.253789100290229</v>
      </c>
      <c r="AD34" s="328" t="str">
        <f t="shared" ref="AD34:AD65" si="56">IF(ISBLANK(AZ34),"",PERCENTRANK(AZ$2:AZ$72,AZ34,)*100)</f>
        <v/>
      </c>
      <c r="AE34" s="328" t="str">
        <f t="shared" ref="AE34:AE65" si="57">IF(ISBLANK(BA34),"",PERCENTRANK(BA$2:BA$72,BA34,)*100)</f>
        <v/>
      </c>
      <c r="AF34" s="328" t="str">
        <f t="shared" ref="AF34:AF65" si="58">IF(ISBLANK(BB34),"",PERCENTRANK(BB$2:BB$72,BB34,)*100)</f>
        <v/>
      </c>
      <c r="AG34" s="328" t="str">
        <f t="shared" ref="AG34:AG65" si="59">IF(ISBLANK(BC34),"",PERCENTRANK(BC$2:BC$72,BC34,)*100)</f>
        <v/>
      </c>
      <c r="AH34" s="328">
        <f t="shared" ref="AH34:AH65" si="60">IF(ISBLANK(BD34),"",PERCENTRANK(BD$2:BD$72,BD34,)*100)</f>
        <v>8.5</v>
      </c>
      <c r="AI34" s="328">
        <f t="shared" ref="AI34:AI65" si="61">IF(ISBLANK(BE34),"",PERCENTRANK(BE$2:BE$72,BE34,)*100)</f>
        <v>10</v>
      </c>
      <c r="AJ34" s="330">
        <f>IF(VLOOKUP(TRUE,$V$2:$AY$72,COUNTA($V$1:AR$1),FALSE)="",AR34,IF(AR34="","",(AR34/VLOOKUP(TRUE,$V$2:$AY$72,COUNTA($V$1:AR$1),FALSE))*100))</f>
        <v>75</v>
      </c>
      <c r="AK34" s="328">
        <f>IF(VLOOKUP(TRUE,$V$2:$AY$72,COUNTA($V$1:AS$1),FALSE)="",AS34,IF(AS34="","",(AS34/VLOOKUP(TRUE,$V$2:$AY$72,COUNTA($V$1:AS$1),FALSE))*100))</f>
        <v>75</v>
      </c>
      <c r="AL34" s="328">
        <f>IF(VLOOKUP(TRUE,$V$2:$AY$72,COUNTA($V$1:AT$1),FALSE)="",AT34,IF(AT34="","",(AT34/VLOOKUP(TRUE,$V$2:$AY$72,COUNTA($V$1:AT$1),FALSE))*100))</f>
        <v>40</v>
      </c>
      <c r="AM34" s="328">
        <f>IF(VLOOKUP(TRUE,$V$2:$AY$72,COUNTA($V$1:AU$1),FALSE)="",AU34,IF(AU34="","",(AU34/VLOOKUP(TRUE,$V$2:$AY$72,COUNTA($V$1:AU$1),FALSE))*100))</f>
        <v>75</v>
      </c>
      <c r="AN34" s="328">
        <f>IF(VLOOKUP(TRUE,$V$2:$AY$72,COUNTA($V$1:AV$1),FALSE)="",AV34,IF(AV34="","",(AV34/VLOOKUP(TRUE,$V$2:$AY$72,COUNTA($V$1:AV$1),FALSE))*100))</f>
        <v>29.099863767623901</v>
      </c>
      <c r="AO34" s="328">
        <f>IF(VLOOKUP(TRUE,$V$2:$AY$72,COUNTA($V$1:AW$1),FALSE)="",AW34,IF(AW34="","",(AW34/VLOOKUP(TRUE,$V$2:$AY$72,COUNTA($V$1:AW$1),FALSE))*100))</f>
        <v>100</v>
      </c>
      <c r="AP34" s="328">
        <f>IF(VLOOKUP(TRUE,$V$2:$AY$72,COUNTA($V$1:AX$1),FALSE)="",AX34,IF(AX34="","",(AX34/VLOOKUP(TRUE,$V$2:$AY$72,COUNTA($V$1:AX$1),FALSE))*100))</f>
        <v>50</v>
      </c>
      <c r="AQ34" s="331">
        <f>IF(VLOOKUP(TRUE,$V$2:$AY$72,COUNTA($V$1:AY$1),FALSE)="",AY34,IF(AY34="","",(AY34/VLOOKUP(TRUE,$V$2:$AY$72,COUNTA($V$1:AY$1),FALSE))*100))</f>
        <v>33.333333333333336</v>
      </c>
      <c r="AR34" s="322">
        <f>IF(BS34="","",BS34*VLOOKUP("UQ",IndexCalc[],3,FALSE))</f>
        <v>75</v>
      </c>
      <c r="AS34" s="320">
        <f>IF(BT34="","",BT34*VLOOKUP("Fneg",IndexCalc[],3,FALSE))</f>
        <v>75</v>
      </c>
      <c r="AT34" s="320">
        <f>IF(BU34="","",BU34*VLOOKUP("ABS",IndexCalc[],3,FALSE))</f>
        <v>40</v>
      </c>
      <c r="AU34" s="320">
        <f>IF(BV34="","",BV34*VLOOKUP("Cnrs",IndexCalc[],3,FALSE))</f>
        <v>75</v>
      </c>
      <c r="AV34" s="320">
        <f>IF(BO34="","",BO34*VLOOKUP("HEC",IndexCalc[],3,FALSE))</f>
        <v>29.099863767623901</v>
      </c>
      <c r="AW34" s="320">
        <f>IF(BP34="","",BP34*VLOOKUP("Aeres",IndexCalc[],3,FALSE))</f>
        <v>100</v>
      </c>
      <c r="AX34" s="320">
        <f>IF(BQ34="","",BQ34*VLOOKUP("Abdc",IndexCalc[],3,FALSE))</f>
        <v>50</v>
      </c>
      <c r="AY34" s="317">
        <f>IF(BR34="","",BR34*VLOOKUP("Vhb",IndexCalc[],3,FALSE))</f>
        <v>33.333333333333336</v>
      </c>
      <c r="AZ34" s="328"/>
      <c r="BA34" s="328"/>
      <c r="BB34" s="328"/>
      <c r="BC34" s="328"/>
      <c r="BD34" s="328">
        <v>0.218</v>
      </c>
      <c r="BE34" s="331">
        <v>0.41099999999999998</v>
      </c>
      <c r="BF34" s="330"/>
      <c r="BG34" s="328" t="s">
        <v>127</v>
      </c>
      <c r="BH34" s="328" t="s">
        <v>127</v>
      </c>
      <c r="BI34" s="328" t="s">
        <v>133</v>
      </c>
      <c r="BJ34" s="331" t="s">
        <v>278</v>
      </c>
      <c r="BK34" s="330">
        <v>2</v>
      </c>
      <c r="BL34" s="328">
        <v>2</v>
      </c>
      <c r="BM34" s="328">
        <v>4</v>
      </c>
      <c r="BN34" s="328">
        <v>2</v>
      </c>
      <c r="BO34" s="344">
        <v>1.1639945507049561</v>
      </c>
      <c r="BP34" s="333">
        <v>3</v>
      </c>
      <c r="BQ34" s="334">
        <v>2</v>
      </c>
      <c r="BR34" s="333">
        <v>2</v>
      </c>
      <c r="BS34" s="333">
        <v>3</v>
      </c>
      <c r="BT34" s="333">
        <v>3</v>
      </c>
      <c r="BU34" s="333">
        <v>2</v>
      </c>
      <c r="BV34" s="335">
        <v>3</v>
      </c>
    </row>
    <row r="35" spans="1:74" x14ac:dyDescent="0.25">
      <c r="A35" s="313" t="s">
        <v>1187</v>
      </c>
      <c r="B35" s="314"/>
      <c r="C35" s="339" t="s">
        <v>233</v>
      </c>
      <c r="D35" s="314" t="s">
        <v>819</v>
      </c>
      <c r="E35" s="316">
        <f t="shared" si="31"/>
        <v>34</v>
      </c>
      <c r="F35" s="316">
        <f t="shared" si="32"/>
        <v>10</v>
      </c>
      <c r="G35" s="317">
        <f t="shared" si="33"/>
        <v>26.870011346374568</v>
      </c>
      <c r="H35" s="318" t="b">
        <f t="shared" si="34"/>
        <v>0</v>
      </c>
      <c r="I35" s="319">
        <f t="shared" si="35"/>
        <v>10000</v>
      </c>
      <c r="J35" s="319">
        <f t="shared" si="36"/>
        <v>10000</v>
      </c>
      <c r="K35" s="319">
        <f t="shared" si="37"/>
        <v>10000</v>
      </c>
      <c r="L35" s="319">
        <f t="shared" si="38"/>
        <v>10000</v>
      </c>
      <c r="M35" s="319">
        <f t="shared" si="39"/>
        <v>10000</v>
      </c>
      <c r="N35" s="319">
        <f t="shared" si="40"/>
        <v>10000</v>
      </c>
      <c r="O35" s="320" t="b">
        <f t="shared" si="41"/>
        <v>0</v>
      </c>
      <c r="P35" s="316">
        <f t="shared" si="42"/>
        <v>2</v>
      </c>
      <c r="Q35" s="316">
        <f t="shared" si="43"/>
        <v>8</v>
      </c>
      <c r="R35" s="321">
        <f t="shared" si="44"/>
        <v>48.606713527181498</v>
      </c>
      <c r="S35" s="322">
        <f t="shared" si="45"/>
        <v>16.460775205188753</v>
      </c>
      <c r="T35" s="317">
        <f t="shared" si="46"/>
        <v>56.643198107679687</v>
      </c>
      <c r="U35" s="320">
        <f t="shared" si="47"/>
        <v>54.734558486143747</v>
      </c>
      <c r="V35" s="317" t="b">
        <f t="shared" si="48"/>
        <v>0</v>
      </c>
      <c r="W35" s="323">
        <f t="shared" si="49"/>
        <v>48.606713527181498</v>
      </c>
      <c r="X35" s="322" t="str">
        <f t="shared" si="50"/>
        <v/>
      </c>
      <c r="Y35" s="322" t="str">
        <f t="shared" si="51"/>
        <v/>
      </c>
      <c r="Z35" s="322" t="str">
        <f t="shared" si="52"/>
        <v/>
      </c>
      <c r="AA35" s="322" t="str">
        <f t="shared" si="53"/>
        <v/>
      </c>
      <c r="AB35" s="322">
        <f t="shared" si="54"/>
        <v>8.4778225806451619</v>
      </c>
      <c r="AC35" s="317">
        <f t="shared" si="55"/>
        <v>24.443727829732346</v>
      </c>
      <c r="AD35" s="320" t="str">
        <f t="shared" si="56"/>
        <v/>
      </c>
      <c r="AE35" s="320" t="str">
        <f t="shared" si="57"/>
        <v/>
      </c>
      <c r="AF35" s="320" t="str">
        <f t="shared" si="58"/>
        <v/>
      </c>
      <c r="AG35" s="320" t="str">
        <f t="shared" si="59"/>
        <v/>
      </c>
      <c r="AH35" s="320">
        <f t="shared" si="60"/>
        <v>61.4</v>
      </c>
      <c r="AI35" s="320">
        <f t="shared" si="61"/>
        <v>32.800000000000004</v>
      </c>
      <c r="AJ35" s="322">
        <f>IF(VLOOKUP(TRUE,$V$2:$AY$72,COUNTA($V$1:AR$1),FALSE)="",AR35,IF(AR35="","",(AR35/VLOOKUP(TRUE,$V$2:$AY$72,COUNTA($V$1:AR$1),FALSE))*100))</f>
        <v>50</v>
      </c>
      <c r="AK35" s="320">
        <f>IF(VLOOKUP(TRUE,$V$2:$AY$72,COUNTA($V$1:AS$1),FALSE)="",AS35,IF(AS35="","",(AS35/VLOOKUP(TRUE,$V$2:$AY$72,COUNTA($V$1:AS$1),FALSE))*100))</f>
        <v>75</v>
      </c>
      <c r="AL35" s="320">
        <f>IF(VLOOKUP(TRUE,$V$2:$AY$72,COUNTA($V$1:AT$1),FALSE)="",AT35,IF(AT35="","",(AT35/VLOOKUP(TRUE,$V$2:$AY$72,COUNTA($V$1:AT$1),FALSE))*100))</f>
        <v>40</v>
      </c>
      <c r="AM35" s="320">
        <f>IF(VLOOKUP(TRUE,$V$2:$AY$72,COUNTA($V$1:AU$1),FALSE)="",AU35,IF(AU35="","",(AU35/VLOOKUP(TRUE,$V$2:$AY$72,COUNTA($V$1:AU$1),FALSE))*100))</f>
        <v>25</v>
      </c>
      <c r="AN35" s="320">
        <f>IF(VLOOKUP(TRUE,$V$2:$AY$72,COUNTA($V$1:AV$1),FALSE)="",AV35,IF(AV35="","",(AV35/VLOOKUP(TRUE,$V$2:$AY$72,COUNTA($V$1:AV$1),FALSE))*100))</f>
        <v>46.478918194770813</v>
      </c>
      <c r="AO35" s="320">
        <f>IF(VLOOKUP(TRUE,$V$2:$AY$72,COUNTA($V$1:AW$1),FALSE)="",AW35,IF(AW35="","",(AW35/VLOOKUP(TRUE,$V$2:$AY$72,COUNTA($V$1:AW$1),FALSE))*100))</f>
        <v>100</v>
      </c>
      <c r="AP35" s="341">
        <f>IF(VLOOKUP(TRUE,$V$2:$AY$72,COUNTA($V$1:AX$1),FALSE)="",AX35,IF(AX35="","",(AX35/VLOOKUP(TRUE,$V$2:$AY$72,COUNTA($V$1:AX$1),FALSE))*100))</f>
        <v>50</v>
      </c>
      <c r="AQ35" s="317">
        <f>IF(VLOOKUP(TRUE,$V$2:$AY$72,COUNTA($V$1:AY$1),FALSE)="",AY35,IF(AY35="","",(AY35/VLOOKUP(TRUE,$V$2:$AY$72,COUNTA($V$1:AY$1),FALSE))*100))</f>
        <v>66.666666666666671</v>
      </c>
      <c r="AR35" s="322">
        <f>IF(BS35="","",BS35*VLOOKUP("UQ",IndexCalc[],3,FALSE))</f>
        <v>50</v>
      </c>
      <c r="AS35" s="320">
        <f>IF(BT35="","",BT35*VLOOKUP("Fneg",IndexCalc[],3,FALSE))</f>
        <v>75</v>
      </c>
      <c r="AT35" s="320">
        <f>IF(BU35="","",BU35*VLOOKUP("ABS",IndexCalc[],3,FALSE))</f>
        <v>40</v>
      </c>
      <c r="AU35" s="320">
        <f>IF(BV35="","",BV35*VLOOKUP("Cnrs",IndexCalc[],3,FALSE))</f>
        <v>25</v>
      </c>
      <c r="AV35" s="320">
        <f>IF(BO35="","",BO35*VLOOKUP("HEC",IndexCalc[],3,FALSE))</f>
        <v>46.478918194770813</v>
      </c>
      <c r="AW35" s="320">
        <f>IF(BP35="","",BP35*VLOOKUP("Aeres",IndexCalc[],3,FALSE))</f>
        <v>100</v>
      </c>
      <c r="AX35" s="320">
        <f>IF(BQ35="","",BQ35*VLOOKUP("Abdc",IndexCalc[],3,FALSE))</f>
        <v>50</v>
      </c>
      <c r="AY35" s="317">
        <f>IF(BR35="","",BR35*VLOOKUP("Vhb",IndexCalc[],3,FALSE))</f>
        <v>66.666666666666671</v>
      </c>
      <c r="AZ35" s="326"/>
      <c r="BA35" s="327"/>
      <c r="BB35" s="328"/>
      <c r="BC35" s="326"/>
      <c r="BD35" s="326">
        <v>0.84099999999999997</v>
      </c>
      <c r="BE35" s="342">
        <v>0.75800000000000001</v>
      </c>
      <c r="BF35" s="330"/>
      <c r="BG35" s="328" t="s">
        <v>127</v>
      </c>
      <c r="BH35" s="343" t="s">
        <v>133</v>
      </c>
      <c r="BI35" s="328" t="s">
        <v>133</v>
      </c>
      <c r="BJ35" s="331"/>
      <c r="BK35" s="330">
        <v>3</v>
      </c>
      <c r="BL35" s="328">
        <v>2</v>
      </c>
      <c r="BM35" s="328">
        <v>2</v>
      </c>
      <c r="BN35" s="328"/>
      <c r="BO35" s="344">
        <v>1.8591567277908325</v>
      </c>
      <c r="BP35" s="333">
        <v>3</v>
      </c>
      <c r="BQ35" s="334">
        <v>2</v>
      </c>
      <c r="BR35" s="333">
        <v>4</v>
      </c>
      <c r="BS35" s="333">
        <v>2</v>
      </c>
      <c r="BT35" s="333">
        <v>3</v>
      </c>
      <c r="BU35" s="333">
        <v>2</v>
      </c>
      <c r="BV35" s="346">
        <v>1</v>
      </c>
    </row>
    <row r="36" spans="1:74" x14ac:dyDescent="0.25">
      <c r="A36" s="313" t="s">
        <v>1198</v>
      </c>
      <c r="B36" s="314" t="s">
        <v>1434</v>
      </c>
      <c r="C36" s="339" t="s">
        <v>246</v>
      </c>
      <c r="D36" s="314" t="s">
        <v>819</v>
      </c>
      <c r="E36" s="316">
        <f t="shared" si="31"/>
        <v>35</v>
      </c>
      <c r="F36" s="316">
        <f t="shared" si="32"/>
        <v>10</v>
      </c>
      <c r="G36" s="317">
        <f t="shared" si="33"/>
        <v>18.635735567224685</v>
      </c>
      <c r="H36" s="318" t="b">
        <f t="shared" si="34"/>
        <v>0</v>
      </c>
      <c r="I36" s="319">
        <f t="shared" si="35"/>
        <v>10000</v>
      </c>
      <c r="J36" s="319">
        <f t="shared" si="36"/>
        <v>10000</v>
      </c>
      <c r="K36" s="319">
        <f t="shared" si="37"/>
        <v>10000</v>
      </c>
      <c r="L36" s="319">
        <f t="shared" si="38"/>
        <v>10000</v>
      </c>
      <c r="M36" s="319">
        <f t="shared" si="39"/>
        <v>10000</v>
      </c>
      <c r="N36" s="319">
        <f t="shared" si="40"/>
        <v>10000</v>
      </c>
      <c r="O36" s="320" t="b">
        <f t="shared" si="41"/>
        <v>0</v>
      </c>
      <c r="P36" s="316">
        <f t="shared" si="42"/>
        <v>2</v>
      </c>
      <c r="Q36" s="316">
        <f t="shared" si="43"/>
        <v>8</v>
      </c>
      <c r="R36" s="321">
        <f t="shared" si="44"/>
        <v>48.258600568495076</v>
      </c>
      <c r="S36" s="322">
        <f t="shared" si="45"/>
        <v>23.793002842475374</v>
      </c>
      <c r="T36" s="317">
        <f t="shared" si="46"/>
        <v>54.375</v>
      </c>
      <c r="U36" s="320">
        <f t="shared" si="47"/>
        <v>55.63000000000001</v>
      </c>
      <c r="V36" s="317" t="b">
        <f t="shared" si="48"/>
        <v>0</v>
      </c>
      <c r="W36" s="323">
        <f t="shared" si="49"/>
        <v>48.258600568495076</v>
      </c>
      <c r="X36" s="322" t="str">
        <f t="shared" si="50"/>
        <v/>
      </c>
      <c r="Y36" s="322" t="str">
        <f t="shared" si="51"/>
        <v/>
      </c>
      <c r="Z36" s="322" t="str">
        <f t="shared" si="52"/>
        <v/>
      </c>
      <c r="AA36" s="322" t="str">
        <f t="shared" si="53"/>
        <v/>
      </c>
      <c r="AB36" s="322">
        <f t="shared" si="54"/>
        <v>7.9536290322580649</v>
      </c>
      <c r="AC36" s="317">
        <f t="shared" si="55"/>
        <v>39.632376652692685</v>
      </c>
      <c r="AD36" s="320" t="str">
        <f t="shared" si="56"/>
        <v/>
      </c>
      <c r="AE36" s="320" t="str">
        <f t="shared" si="57"/>
        <v/>
      </c>
      <c r="AF36" s="320" t="str">
        <f t="shared" si="58"/>
        <v/>
      </c>
      <c r="AG36" s="320" t="str">
        <f t="shared" si="59"/>
        <v/>
      </c>
      <c r="AH36" s="320">
        <f t="shared" si="60"/>
        <v>57.099999999999994</v>
      </c>
      <c r="AI36" s="320">
        <f t="shared" si="61"/>
        <v>64.2</v>
      </c>
      <c r="AJ36" s="322">
        <f>IF(VLOOKUP(TRUE,$V$2:$AY$72,COUNTA($V$1:AR$1),FALSE)="",AR36,IF(AR36="","",(AR36/VLOOKUP(TRUE,$V$2:$AY$72,COUNTA($V$1:AR$1),FALSE))*100))</f>
        <v>50</v>
      </c>
      <c r="AK36" s="320">
        <f>IF(VLOOKUP(TRUE,$V$2:$AY$72,COUNTA($V$1:AS$1),FALSE)="",AS36,IF(AS36="","",(AS36/VLOOKUP(TRUE,$V$2:$AY$72,COUNTA($V$1:AS$1),FALSE))*100))</f>
        <v>50</v>
      </c>
      <c r="AL36" s="320">
        <f>IF(VLOOKUP(TRUE,$V$2:$AY$72,COUNTA($V$1:AT$1),FALSE)="",AT36,IF(AT36="","",(AT36/VLOOKUP(TRUE,$V$2:$AY$72,COUNTA($V$1:AT$1),FALSE))*100))</f>
        <v>60</v>
      </c>
      <c r="AM36" s="320">
        <f>IF(VLOOKUP(TRUE,$V$2:$AY$72,COUNTA($V$1:AU$1),FALSE)="",AU36,IF(AU36="","",(AU36/VLOOKUP(TRUE,$V$2:$AY$72,COUNTA($V$1:AU$1),FALSE))*100))</f>
        <v>50</v>
      </c>
      <c r="AN36" s="320">
        <f>IF(VLOOKUP(TRUE,$V$2:$AY$72,COUNTA($V$1:AV$1),FALSE)="",AV36,IF(AV36="","",(AV36/VLOOKUP(TRUE,$V$2:$AY$72,COUNTA($V$1:AV$1),FALSE))*100))</f>
        <v>50</v>
      </c>
      <c r="AO36" s="320">
        <f>IF(VLOOKUP(TRUE,$V$2:$AY$72,COUNTA($V$1:AW$1),FALSE)="",AW36,IF(AW36="","",(AW36/VLOOKUP(TRUE,$V$2:$AY$72,COUNTA($V$1:AW$1),FALSE))*100))</f>
        <v>66.666666666666671</v>
      </c>
      <c r="AP36" s="341">
        <f>IF(VLOOKUP(TRUE,$V$2:$AY$72,COUNTA($V$1:AX$1),FALSE)="",AX36,IF(AX36="","",(AX36/VLOOKUP(TRUE,$V$2:$AY$72,COUNTA($V$1:AX$1),FALSE))*100))</f>
        <v>75</v>
      </c>
      <c r="AQ36" s="317">
        <f>IF(VLOOKUP(TRUE,$V$2:$AY$72,COUNTA($V$1:AY$1),FALSE)="",AY36,IF(AY36="","",(AY36/VLOOKUP(TRUE,$V$2:$AY$72,COUNTA($V$1:AY$1),FALSE))*100))</f>
        <v>33.333333333333336</v>
      </c>
      <c r="AR36" s="322">
        <f>IF(BS36="","",BS36*VLOOKUP("UQ",IndexCalc[],3,FALSE))</f>
        <v>50</v>
      </c>
      <c r="AS36" s="320">
        <f>IF(BT36="","",BT36*VLOOKUP("Fneg",IndexCalc[],3,FALSE))</f>
        <v>50</v>
      </c>
      <c r="AT36" s="320">
        <f>IF(BU36="","",BU36*VLOOKUP("ABS",IndexCalc[],3,FALSE))</f>
        <v>60</v>
      </c>
      <c r="AU36" s="320">
        <f>IF(BV36="","",BV36*VLOOKUP("Cnrs",IndexCalc[],3,FALSE))</f>
        <v>50</v>
      </c>
      <c r="AV36" s="320">
        <f>IF(BO36="","",BO36*VLOOKUP("HEC",IndexCalc[],3,FALSE))</f>
        <v>50</v>
      </c>
      <c r="AW36" s="320">
        <f>IF(BP36="","",BP36*VLOOKUP("Aeres",IndexCalc[],3,FALSE))</f>
        <v>66.666666666666671</v>
      </c>
      <c r="AX36" s="320">
        <f>IF(BQ36="","",BQ36*VLOOKUP("Abdc",IndexCalc[],3,FALSE))</f>
        <v>75</v>
      </c>
      <c r="AY36" s="317">
        <f>IF(BR36="","",BR36*VLOOKUP("Vhb",IndexCalc[],3,FALSE))</f>
        <v>33.333333333333336</v>
      </c>
      <c r="AZ36" s="326"/>
      <c r="BA36" s="327"/>
      <c r="BB36" s="328"/>
      <c r="BC36" s="326"/>
      <c r="BD36" s="326">
        <v>0.78900000000000003</v>
      </c>
      <c r="BE36" s="342">
        <v>1.2290000000000001</v>
      </c>
      <c r="BF36" s="330"/>
      <c r="BG36" s="328" t="s">
        <v>135</v>
      </c>
      <c r="BH36" s="343" t="s">
        <v>127</v>
      </c>
      <c r="BI36" s="328" t="s">
        <v>135</v>
      </c>
      <c r="BJ36" s="331" t="s">
        <v>298</v>
      </c>
      <c r="BK36" s="330">
        <v>3</v>
      </c>
      <c r="BL36" s="328">
        <v>3</v>
      </c>
      <c r="BM36" s="328">
        <v>3</v>
      </c>
      <c r="BN36" s="328">
        <v>4</v>
      </c>
      <c r="BO36" s="344">
        <v>2</v>
      </c>
      <c r="BP36" s="333">
        <v>2</v>
      </c>
      <c r="BQ36" s="334">
        <v>3</v>
      </c>
      <c r="BR36" s="333">
        <v>2</v>
      </c>
      <c r="BS36" s="333">
        <v>2</v>
      </c>
      <c r="BT36" s="333">
        <v>2</v>
      </c>
      <c r="BU36" s="333">
        <v>3</v>
      </c>
      <c r="BV36" s="335">
        <v>2</v>
      </c>
    </row>
    <row r="37" spans="1:74" x14ac:dyDescent="0.25">
      <c r="A37" s="313" t="s">
        <v>1199</v>
      </c>
      <c r="B37" s="314"/>
      <c r="C37" s="339" t="s">
        <v>247</v>
      </c>
      <c r="D37" s="314" t="s">
        <v>819</v>
      </c>
      <c r="E37" s="316">
        <f t="shared" si="31"/>
        <v>36</v>
      </c>
      <c r="F37" s="316">
        <f t="shared" si="32"/>
        <v>10</v>
      </c>
      <c r="G37" s="317">
        <f t="shared" si="33"/>
        <v>24.870015707919041</v>
      </c>
      <c r="H37" s="318" t="b">
        <f t="shared" si="34"/>
        <v>0</v>
      </c>
      <c r="I37" s="319">
        <f t="shared" si="35"/>
        <v>10000</v>
      </c>
      <c r="J37" s="319">
        <f t="shared" si="36"/>
        <v>10000</v>
      </c>
      <c r="K37" s="319">
        <f t="shared" si="37"/>
        <v>10000</v>
      </c>
      <c r="L37" s="319">
        <f t="shared" si="38"/>
        <v>10000</v>
      </c>
      <c r="M37" s="319">
        <f t="shared" si="39"/>
        <v>10000</v>
      </c>
      <c r="N37" s="319">
        <f t="shared" si="40"/>
        <v>10000</v>
      </c>
      <c r="O37" s="320" t="b">
        <f t="shared" si="41"/>
        <v>0</v>
      </c>
      <c r="P37" s="316">
        <f t="shared" si="42"/>
        <v>2</v>
      </c>
      <c r="Q37" s="316">
        <f t="shared" si="43"/>
        <v>8</v>
      </c>
      <c r="R37" s="321">
        <f t="shared" si="44"/>
        <v>47.415750382290831</v>
      </c>
      <c r="S37" s="322">
        <f t="shared" si="45"/>
        <v>7.0787519114541615</v>
      </c>
      <c r="T37" s="317">
        <f t="shared" si="46"/>
        <v>57.5</v>
      </c>
      <c r="U37" s="320">
        <f t="shared" si="47"/>
        <v>47.85</v>
      </c>
      <c r="V37" s="317" t="b">
        <f t="shared" si="48"/>
        <v>0</v>
      </c>
      <c r="W37" s="323">
        <f t="shared" si="49"/>
        <v>47.415750382290831</v>
      </c>
      <c r="X37" s="322" t="str">
        <f t="shared" si="50"/>
        <v/>
      </c>
      <c r="Y37" s="322" t="str">
        <f t="shared" si="51"/>
        <v/>
      </c>
      <c r="Z37" s="322" t="str">
        <f t="shared" si="52"/>
        <v/>
      </c>
      <c r="AA37" s="322" t="str">
        <f t="shared" si="53"/>
        <v/>
      </c>
      <c r="AB37" s="322">
        <f t="shared" si="54"/>
        <v>2.4193548387096775</v>
      </c>
      <c r="AC37" s="317">
        <f t="shared" si="55"/>
        <v>11.738148984198645</v>
      </c>
      <c r="AD37" s="320" t="str">
        <f t="shared" si="56"/>
        <v/>
      </c>
      <c r="AE37" s="320" t="str">
        <f t="shared" si="57"/>
        <v/>
      </c>
      <c r="AF37" s="320" t="str">
        <f t="shared" si="58"/>
        <v/>
      </c>
      <c r="AG37" s="320" t="str">
        <f t="shared" si="59"/>
        <v/>
      </c>
      <c r="AH37" s="320">
        <f t="shared" si="60"/>
        <v>11.4</v>
      </c>
      <c r="AI37" s="320">
        <f t="shared" si="61"/>
        <v>7.1</v>
      </c>
      <c r="AJ37" s="322">
        <f>IF(VLOOKUP(TRUE,$V$2:$AY$72,COUNTA($V$1:AR$1),FALSE)="",AR37,IF(AR37="","",(AR37/VLOOKUP(TRUE,$V$2:$AY$72,COUNTA($V$1:AR$1),FALSE))*100))</f>
        <v>75</v>
      </c>
      <c r="AK37" s="320">
        <f>IF(VLOOKUP(TRUE,$V$2:$AY$72,COUNTA($V$1:AS$1),FALSE)="",AS37,IF(AS37="","",(AS37/VLOOKUP(TRUE,$V$2:$AY$72,COUNTA($V$1:AS$1),FALSE))*100))</f>
        <v>50</v>
      </c>
      <c r="AL37" s="320">
        <f>IF(VLOOKUP(TRUE,$V$2:$AY$72,COUNTA($V$1:AT$1),FALSE)="",AT37,IF(AT37="","",(AT37/VLOOKUP(TRUE,$V$2:$AY$72,COUNTA($V$1:AT$1),FALSE))*100))</f>
        <v>60</v>
      </c>
      <c r="AM37" s="320">
        <f>IF(VLOOKUP(TRUE,$V$2:$AY$72,COUNTA($V$1:AU$1),FALSE)="",AU37,IF(AU37="","",(AU37/VLOOKUP(TRUE,$V$2:$AY$72,COUNTA($V$1:AU$1),FALSE))*100))</f>
        <v>50</v>
      </c>
      <c r="AN37" s="320">
        <f>IF(VLOOKUP(TRUE,$V$2:$AY$72,COUNTA($V$1:AV$1),FALSE)="",AV37,IF(AV37="","",(AV37/VLOOKUP(TRUE,$V$2:$AY$72,COUNTA($V$1:AV$1),FALSE))*100))</f>
        <v>50</v>
      </c>
      <c r="AO37" s="320">
        <f>IF(VLOOKUP(TRUE,$V$2:$AY$72,COUNTA($V$1:AW$1),FALSE)="",AW37,IF(AW37="","",(AW37/VLOOKUP(TRUE,$V$2:$AY$72,COUNTA($V$1:AW$1),FALSE))*100))</f>
        <v>66.666666666666671</v>
      </c>
      <c r="AP37" s="341">
        <f>IF(VLOOKUP(TRUE,$V$2:$AY$72,COUNTA($V$1:AX$1),FALSE)="",AX37,IF(AX37="","",(AX37/VLOOKUP(TRUE,$V$2:$AY$72,COUNTA($V$1:AX$1),FALSE))*100))</f>
        <v>75</v>
      </c>
      <c r="AQ37" s="317">
        <f>IF(VLOOKUP(TRUE,$V$2:$AY$72,COUNTA($V$1:AY$1),FALSE)="",AY37,IF(AY37="","",(AY37/VLOOKUP(TRUE,$V$2:$AY$72,COUNTA($V$1:AY$1),FALSE))*100))</f>
        <v>33.333333333333336</v>
      </c>
      <c r="AR37" s="322">
        <f>IF(BS37="","",BS37*VLOOKUP("UQ",IndexCalc[],3,FALSE))</f>
        <v>75</v>
      </c>
      <c r="AS37" s="320">
        <f>IF(BT37="","",BT37*VLOOKUP("Fneg",IndexCalc[],3,FALSE))</f>
        <v>50</v>
      </c>
      <c r="AT37" s="320">
        <f>IF(BU37="","",BU37*VLOOKUP("ABS",IndexCalc[],3,FALSE))</f>
        <v>60</v>
      </c>
      <c r="AU37" s="320">
        <f>IF(BV37="","",BV37*VLOOKUP("Cnrs",IndexCalc[],3,FALSE))</f>
        <v>50</v>
      </c>
      <c r="AV37" s="320">
        <f>IF(BO37="","",BO37*VLOOKUP("HEC",IndexCalc[],3,FALSE))</f>
        <v>50</v>
      </c>
      <c r="AW37" s="320">
        <f>IF(BP37="","",BP37*VLOOKUP("Aeres",IndexCalc[],3,FALSE))</f>
        <v>66.666666666666671</v>
      </c>
      <c r="AX37" s="320">
        <f>IF(BQ37="","",BQ37*VLOOKUP("Abdc",IndexCalc[],3,FALSE))</f>
        <v>75</v>
      </c>
      <c r="AY37" s="317">
        <f>IF(BR37="","",BR37*VLOOKUP("Vhb",IndexCalc[],3,FALSE))</f>
        <v>33.333333333333336</v>
      </c>
      <c r="AZ37" s="326"/>
      <c r="BA37" s="327"/>
      <c r="BB37" s="328"/>
      <c r="BC37" s="326"/>
      <c r="BD37" s="326">
        <v>0.24</v>
      </c>
      <c r="BE37" s="342">
        <v>0.36399999999999999</v>
      </c>
      <c r="BF37" s="330" t="s">
        <v>133</v>
      </c>
      <c r="BG37" s="328" t="s">
        <v>133</v>
      </c>
      <c r="BH37" s="343" t="s">
        <v>127</v>
      </c>
      <c r="BI37" s="328" t="s">
        <v>135</v>
      </c>
      <c r="BJ37" s="331" t="s">
        <v>298</v>
      </c>
      <c r="BK37" s="330">
        <v>2</v>
      </c>
      <c r="BL37" s="328">
        <v>3</v>
      </c>
      <c r="BM37" s="328">
        <v>3</v>
      </c>
      <c r="BN37" s="328">
        <v>3</v>
      </c>
      <c r="BO37" s="332">
        <v>2</v>
      </c>
      <c r="BP37" s="333">
        <v>2</v>
      </c>
      <c r="BQ37" s="334">
        <v>3</v>
      </c>
      <c r="BR37" s="333">
        <v>2</v>
      </c>
      <c r="BS37" s="333">
        <v>3</v>
      </c>
      <c r="BT37" s="333">
        <v>2</v>
      </c>
      <c r="BU37" s="333">
        <v>3</v>
      </c>
      <c r="BV37" s="335">
        <v>2</v>
      </c>
    </row>
    <row r="38" spans="1:74" x14ac:dyDescent="0.25">
      <c r="A38" s="313" t="s">
        <v>535</v>
      </c>
      <c r="B38" s="314" t="s">
        <v>806</v>
      </c>
      <c r="C38" s="382" t="s">
        <v>175</v>
      </c>
      <c r="D38" s="314" t="s">
        <v>819</v>
      </c>
      <c r="E38" s="348">
        <f t="shared" si="31"/>
        <v>37</v>
      </c>
      <c r="F38" s="348">
        <f t="shared" si="32"/>
        <v>10</v>
      </c>
      <c r="G38" s="317">
        <f t="shared" si="33"/>
        <v>14.329575762963948</v>
      </c>
      <c r="H38" s="349" t="b">
        <f t="shared" si="34"/>
        <v>0</v>
      </c>
      <c r="I38" s="319">
        <f t="shared" si="35"/>
        <v>10000</v>
      </c>
      <c r="J38" s="319">
        <f t="shared" si="36"/>
        <v>10000</v>
      </c>
      <c r="K38" s="319">
        <f t="shared" si="37"/>
        <v>10000</v>
      </c>
      <c r="L38" s="319">
        <f t="shared" si="38"/>
        <v>10000</v>
      </c>
      <c r="M38" s="319">
        <f t="shared" si="39"/>
        <v>10000</v>
      </c>
      <c r="N38" s="319">
        <f t="shared" si="40"/>
        <v>10000</v>
      </c>
      <c r="O38" s="350" t="b">
        <f t="shared" si="41"/>
        <v>0</v>
      </c>
      <c r="P38" s="348">
        <f t="shared" si="42"/>
        <v>2</v>
      </c>
      <c r="Q38" s="348">
        <f t="shared" si="43"/>
        <v>8</v>
      </c>
      <c r="R38" s="351">
        <f t="shared" si="44"/>
        <v>47.297062165792511</v>
      </c>
      <c r="S38" s="352">
        <f t="shared" si="45"/>
        <v>29.18887052563689</v>
      </c>
      <c r="T38" s="353">
        <f t="shared" si="46"/>
        <v>51.824110075831413</v>
      </c>
      <c r="U38" s="350">
        <f t="shared" si="47"/>
        <v>56.449288060665125</v>
      </c>
      <c r="V38" s="353" t="b">
        <f t="shared" si="48"/>
        <v>0</v>
      </c>
      <c r="W38" s="354">
        <f t="shared" si="49"/>
        <v>47.297062165792511</v>
      </c>
      <c r="X38" s="352" t="str">
        <f t="shared" si="50"/>
        <v/>
      </c>
      <c r="Y38" s="352" t="str">
        <f t="shared" si="51"/>
        <v/>
      </c>
      <c r="Z38" s="352">
        <f t="shared" si="52"/>
        <v>16.50485436893204</v>
      </c>
      <c r="AA38" s="352">
        <f t="shared" si="53"/>
        <v>29.344729344729348</v>
      </c>
      <c r="AB38" s="352">
        <f t="shared" si="54"/>
        <v>16.875</v>
      </c>
      <c r="AC38" s="353">
        <f t="shared" si="55"/>
        <v>41.50274105127378</v>
      </c>
      <c r="AD38" s="320" t="str">
        <f t="shared" si="56"/>
        <v/>
      </c>
      <c r="AE38" s="320" t="str">
        <f t="shared" si="57"/>
        <v/>
      </c>
      <c r="AF38" s="320">
        <f t="shared" si="58"/>
        <v>23.5</v>
      </c>
      <c r="AG38" s="320">
        <f t="shared" si="59"/>
        <v>54.1</v>
      </c>
      <c r="AH38" s="320">
        <f t="shared" si="60"/>
        <v>81.399999999999991</v>
      </c>
      <c r="AI38" s="320">
        <f t="shared" si="61"/>
        <v>68.5</v>
      </c>
      <c r="AJ38" s="322">
        <f>IF(VLOOKUP(TRUE,$V$2:$AY$72,COUNTA($V$1:AR$1),FALSE)="",AR38,IF(AR38="","",(AR38/VLOOKUP(TRUE,$V$2:$AY$72,COUNTA($V$1:AR$1),FALSE))*100))</f>
        <v>62.355518341064453</v>
      </c>
      <c r="AK38" s="320">
        <f>IF(VLOOKUP(TRUE,$V$2:$AY$72,COUNTA($V$1:AS$1),FALSE)="",AS38,IF(AS38="","",(AS38/VLOOKUP(TRUE,$V$2:$AY$72,COUNTA($V$1:AS$1),FALSE))*100))</f>
        <v>40.692386031150818</v>
      </c>
      <c r="AL38" s="320">
        <f>IF(VLOOKUP(TRUE,$V$2:$AY$72,COUNTA($V$1:AT$1),FALSE)="",AT38,IF(AT38="","",(AT38/VLOOKUP(TRUE,$V$2:$AY$72,COUNTA($V$1:AT$1),FALSE))*100))</f>
        <v>39.373013973236084</v>
      </c>
      <c r="AM38" s="320">
        <f>IF(VLOOKUP(TRUE,$V$2:$AY$72,COUNTA($V$1:AU$1),FALSE)="",AU38,IF(AU38="","",(AU38/VLOOKUP(TRUE,$V$2:$AY$72,COUNTA($V$1:AU$1),FALSE))*100))</f>
        <v>46.287769079208374</v>
      </c>
      <c r="AN38" s="320">
        <f>IF(VLOOKUP(TRUE,$V$2:$AY$72,COUNTA($V$1:AV$1),FALSE)="",AV38,IF(AV38="","",(AV38/VLOOKUP(TRUE,$V$2:$AY$72,COUNTA($V$1:AV$1),FALSE))*100))</f>
        <v>60.32528281211853</v>
      </c>
      <c r="AO38" s="320">
        <f>IF(VLOOKUP(TRUE,$V$2:$AY$72,COUNTA($V$1:AW$1),FALSE)="",AW38,IF(AW38="","",(AW38/VLOOKUP(TRUE,$V$2:$AY$72,COUNTA($V$1:AW$1),FALSE))*100))</f>
        <v>48.892243703206383</v>
      </c>
      <c r="AP38" s="320">
        <f>IF(VLOOKUP(TRUE,$V$2:$AY$72,COUNTA($V$1:AX$1),FALSE)="",AX38,IF(AX38="","",(AX38/VLOOKUP(TRUE,$V$2:$AY$72,COUNTA($V$1:AX$1),FALSE))*100))</f>
        <v>50</v>
      </c>
      <c r="AQ38" s="317">
        <f>IF(VLOOKUP(TRUE,$V$2:$AY$72,COUNTA($V$1:AY$1),FALSE)="",AY38,IF(AY38="","",(AY38/VLOOKUP(TRUE,$V$2:$AY$72,COUNTA($V$1:AY$1),FALSE))*100))</f>
        <v>66.666666666666671</v>
      </c>
      <c r="AR38" s="352">
        <f>IF(BS38="","",BS38*VLOOKUP("UQ",IndexCalc[],3,FALSE))</f>
        <v>62.355518341064453</v>
      </c>
      <c r="AS38" s="350">
        <f>IF(BT38="","",BT38*VLOOKUP("Fneg",IndexCalc[],3,FALSE))</f>
        <v>40.692386031150818</v>
      </c>
      <c r="AT38" s="350">
        <f>IF(BU38="","",BU38*VLOOKUP("ABS",IndexCalc[],3,FALSE))</f>
        <v>39.373013973236084</v>
      </c>
      <c r="AU38" s="350">
        <f>IF(BV38="","",BV38*VLOOKUP("Cnrs",IndexCalc[],3,FALSE))</f>
        <v>46.287769079208374</v>
      </c>
      <c r="AV38" s="350">
        <f>IF(BO38="","",BO38*VLOOKUP("HEC",IndexCalc[],3,FALSE))</f>
        <v>60.32528281211853</v>
      </c>
      <c r="AW38" s="350">
        <f>IF(BP38="","",BP38*VLOOKUP("Aeres",IndexCalc[],3,FALSE))</f>
        <v>48.892243703206383</v>
      </c>
      <c r="AX38" s="350">
        <f>IF(BQ38="","",BQ38*VLOOKUP("Abdc",IndexCalc[],3,FALSE))</f>
        <v>50</v>
      </c>
      <c r="AY38" s="353">
        <f>IF(BR38="","",BR38*VLOOKUP("Vhb",IndexCalc[],3,FALSE))</f>
        <v>66.666666666666671</v>
      </c>
      <c r="AZ38" s="326"/>
      <c r="BA38" s="327"/>
      <c r="BB38" s="328">
        <v>17</v>
      </c>
      <c r="BC38" s="326">
        <v>1.5449999999999999</v>
      </c>
      <c r="BD38" s="326">
        <v>1.6739999999999999</v>
      </c>
      <c r="BE38" s="329">
        <v>1.2869999999999999</v>
      </c>
      <c r="BF38" s="330"/>
      <c r="BG38" s="328"/>
      <c r="BH38" s="328" t="s">
        <v>133</v>
      </c>
      <c r="BI38" s="328" t="s">
        <v>133</v>
      </c>
      <c r="BJ38" s="331"/>
      <c r="BK38" s="330"/>
      <c r="BL38" s="328"/>
      <c r="BM38" s="328"/>
      <c r="BN38" s="328"/>
      <c r="BO38" s="394">
        <v>2.4130113124847412</v>
      </c>
      <c r="BP38" s="389">
        <v>1.4667673110961914</v>
      </c>
      <c r="BQ38" s="364">
        <v>2</v>
      </c>
      <c r="BR38" s="363">
        <v>4</v>
      </c>
      <c r="BS38" s="389">
        <v>2.4942207336425781</v>
      </c>
      <c r="BT38" s="389">
        <v>1.6276954412460327</v>
      </c>
      <c r="BU38" s="389">
        <v>1.9686506986618042</v>
      </c>
      <c r="BV38" s="365">
        <v>1.851510763168335</v>
      </c>
    </row>
    <row r="39" spans="1:74" x14ac:dyDescent="0.25">
      <c r="A39" s="366" t="s">
        <v>1189</v>
      </c>
      <c r="B39" s="367"/>
      <c r="C39" s="368" t="s">
        <v>236</v>
      </c>
      <c r="D39" s="367" t="s">
        <v>819</v>
      </c>
      <c r="E39" s="316">
        <f t="shared" si="31"/>
        <v>38</v>
      </c>
      <c r="F39" s="316">
        <f t="shared" si="32"/>
        <v>10</v>
      </c>
      <c r="G39" s="325">
        <f t="shared" si="33"/>
        <v>19.378990008244916</v>
      </c>
      <c r="H39" s="318" t="b">
        <f t="shared" si="34"/>
        <v>0</v>
      </c>
      <c r="I39" s="319">
        <f t="shared" si="35"/>
        <v>10000</v>
      </c>
      <c r="J39" s="319">
        <f t="shared" si="36"/>
        <v>10000</v>
      </c>
      <c r="K39" s="319">
        <f t="shared" si="37"/>
        <v>10000</v>
      </c>
      <c r="L39" s="319">
        <f t="shared" si="38"/>
        <v>10000</v>
      </c>
      <c r="M39" s="319">
        <f t="shared" si="39"/>
        <v>10000</v>
      </c>
      <c r="N39" s="319">
        <f t="shared" si="40"/>
        <v>10000</v>
      </c>
      <c r="O39" s="320" t="b">
        <f t="shared" si="41"/>
        <v>0</v>
      </c>
      <c r="P39" s="316">
        <f t="shared" si="42"/>
        <v>2</v>
      </c>
      <c r="Q39" s="316">
        <f t="shared" si="43"/>
        <v>8</v>
      </c>
      <c r="R39" s="321">
        <f t="shared" si="44"/>
        <v>47.279337353888621</v>
      </c>
      <c r="S39" s="322">
        <f t="shared" si="45"/>
        <v>24.730020102776418</v>
      </c>
      <c r="T39" s="317">
        <f t="shared" si="46"/>
        <v>52.916666666666671</v>
      </c>
      <c r="U39" s="320">
        <f t="shared" si="47"/>
        <v>55.75333333333333</v>
      </c>
      <c r="V39" s="317" t="b">
        <f t="shared" si="48"/>
        <v>0</v>
      </c>
      <c r="W39" s="323">
        <f t="shared" si="49"/>
        <v>47.279337353888621</v>
      </c>
      <c r="X39" s="322" t="str">
        <f t="shared" si="50"/>
        <v/>
      </c>
      <c r="Y39" s="322" t="str">
        <f t="shared" si="51"/>
        <v/>
      </c>
      <c r="Z39" s="322" t="str">
        <f t="shared" si="52"/>
        <v/>
      </c>
      <c r="AA39" s="322" t="str">
        <f t="shared" si="53"/>
        <v/>
      </c>
      <c r="AB39" s="322">
        <f t="shared" si="54"/>
        <v>13.08467741935484</v>
      </c>
      <c r="AC39" s="317">
        <f t="shared" si="55"/>
        <v>36.375362786197996</v>
      </c>
      <c r="AD39" s="369" t="str">
        <f t="shared" si="56"/>
        <v/>
      </c>
      <c r="AE39" s="369" t="str">
        <f t="shared" si="57"/>
        <v/>
      </c>
      <c r="AF39" s="369" t="str">
        <f t="shared" si="58"/>
        <v/>
      </c>
      <c r="AG39" s="369" t="str">
        <f t="shared" si="59"/>
        <v/>
      </c>
      <c r="AH39" s="369">
        <f t="shared" si="60"/>
        <v>72.8</v>
      </c>
      <c r="AI39" s="369">
        <f t="shared" si="61"/>
        <v>61.4</v>
      </c>
      <c r="AJ39" s="324">
        <f>IF(VLOOKUP(TRUE,$V$2:$AY$72,COUNTA($V$1:AR$1),FALSE)="",AR39,IF(AR39="","",(AR39/VLOOKUP(TRUE,$V$2:$AY$72,COUNTA($V$1:AR$1),FALSE))*100))</f>
        <v>50</v>
      </c>
      <c r="AK39" s="369">
        <f>IF(VLOOKUP(TRUE,$V$2:$AY$72,COUNTA($V$1:AS$1),FALSE)="",AS39,IF(AS39="","",(AS39/VLOOKUP(TRUE,$V$2:$AY$72,COUNTA($V$1:AS$1),FALSE))*100))</f>
        <v>50</v>
      </c>
      <c r="AL39" s="369">
        <f>IF(VLOOKUP(TRUE,$V$2:$AY$72,COUNTA($V$1:AT$1),FALSE)="",AT39,IF(AT39="","",(AT39/VLOOKUP(TRUE,$V$2:$AY$72,COUNTA($V$1:AT$1),FALSE))*100))</f>
        <v>40</v>
      </c>
      <c r="AM39" s="369">
        <f>IF(VLOOKUP(TRUE,$V$2:$AY$72,COUNTA($V$1:AU$1),FALSE)="",AU39,IF(AU39="","",(AU39/VLOOKUP(TRUE,$V$2:$AY$72,COUNTA($V$1:AU$1),FALSE))*100))</f>
        <v>50</v>
      </c>
      <c r="AN39" s="369">
        <f>IF(VLOOKUP(TRUE,$V$2:$AY$72,COUNTA($V$1:AV$1),FALSE)="",AV39,IF(AV39="","",(AV39/VLOOKUP(TRUE,$V$2:$AY$72,COUNTA($V$1:AV$1),FALSE))*100))</f>
        <v>75</v>
      </c>
      <c r="AO39" s="369">
        <f>IF(VLOOKUP(TRUE,$V$2:$AY$72,COUNTA($V$1:AW$1),FALSE)="",AW39,IF(AW39="","",(AW39/VLOOKUP(TRUE,$V$2:$AY$72,COUNTA($V$1:AW$1),FALSE))*100))</f>
        <v>66.666666666666671</v>
      </c>
      <c r="AP39" s="370">
        <f>IF(VLOOKUP(TRUE,$V$2:$AY$72,COUNTA($V$1:AX$1),FALSE)="",AX39,IF(AX39="","",(AX39/VLOOKUP(TRUE,$V$2:$AY$72,COUNTA($V$1:AX$1),FALSE))*100))</f>
        <v>25</v>
      </c>
      <c r="AQ39" s="325">
        <f>IF(VLOOKUP(TRUE,$V$2:$AY$72,COUNTA($V$1:AY$1),FALSE)="",AY39,IF(AY39="","",(AY39/VLOOKUP(TRUE,$V$2:$AY$72,COUNTA($V$1:AY$1),FALSE))*100))</f>
        <v>66.666666666666671</v>
      </c>
      <c r="AR39" s="322">
        <f>IF(BS39="","",BS39*VLOOKUP("UQ",IndexCalc[],3,FALSE))</f>
        <v>50</v>
      </c>
      <c r="AS39" s="320">
        <f>IF(BT39="","",BT39*VLOOKUP("Fneg",IndexCalc[],3,FALSE))</f>
        <v>50</v>
      </c>
      <c r="AT39" s="320">
        <f>IF(BU39="","",BU39*VLOOKUP("ABS",IndexCalc[],3,FALSE))</f>
        <v>40</v>
      </c>
      <c r="AU39" s="320">
        <f>IF(BV39="","",BV39*VLOOKUP("Cnrs",IndexCalc[],3,FALSE))</f>
        <v>50</v>
      </c>
      <c r="AV39" s="320">
        <f>IF(BO39="","",BO39*VLOOKUP("HEC",IndexCalc[],3,FALSE))</f>
        <v>75</v>
      </c>
      <c r="AW39" s="320">
        <f>IF(BP39="","",BP39*VLOOKUP("Aeres",IndexCalc[],3,FALSE))</f>
        <v>66.666666666666671</v>
      </c>
      <c r="AX39" s="320">
        <f>IF(BQ39="","",BQ39*VLOOKUP("Abdc",IndexCalc[],3,FALSE))</f>
        <v>25</v>
      </c>
      <c r="AY39" s="317">
        <f>IF(BR39="","",BR39*VLOOKUP("Vhb",IndexCalc[],3,FALSE))</f>
        <v>66.666666666666671</v>
      </c>
      <c r="AZ39" s="371"/>
      <c r="BA39" s="372"/>
      <c r="BB39" s="373"/>
      <c r="BC39" s="371"/>
      <c r="BD39" s="371">
        <v>1.298</v>
      </c>
      <c r="BE39" s="598">
        <v>1.1279999999999999</v>
      </c>
      <c r="BF39" s="376"/>
      <c r="BG39" s="373" t="s">
        <v>133</v>
      </c>
      <c r="BH39" s="377" t="s">
        <v>135</v>
      </c>
      <c r="BI39" s="373" t="s">
        <v>133</v>
      </c>
      <c r="BJ39" s="378" t="s">
        <v>298</v>
      </c>
      <c r="BK39" s="376">
        <v>3</v>
      </c>
      <c r="BL39" s="373">
        <v>3</v>
      </c>
      <c r="BM39" s="373">
        <v>2</v>
      </c>
      <c r="BN39" s="373"/>
      <c r="BO39" s="344">
        <v>3</v>
      </c>
      <c r="BP39" s="333">
        <v>2</v>
      </c>
      <c r="BQ39" s="334">
        <v>1</v>
      </c>
      <c r="BR39" s="333">
        <v>4</v>
      </c>
      <c r="BS39" s="333">
        <v>2</v>
      </c>
      <c r="BT39" s="333">
        <v>2</v>
      </c>
      <c r="BU39" s="333">
        <v>2</v>
      </c>
      <c r="BV39" s="346">
        <v>2</v>
      </c>
    </row>
    <row r="40" spans="1:74" x14ac:dyDescent="0.25">
      <c r="A40" s="395" t="s">
        <v>576</v>
      </c>
      <c r="B40" s="347"/>
      <c r="C40" s="414" t="s">
        <v>242</v>
      </c>
      <c r="D40" s="347" t="s">
        <v>819</v>
      </c>
      <c r="E40" s="348">
        <f t="shared" si="31"/>
        <v>39</v>
      </c>
      <c r="F40" s="348">
        <f t="shared" si="32"/>
        <v>10</v>
      </c>
      <c r="G40" s="353">
        <f t="shared" si="33"/>
        <v>30.785459140341775</v>
      </c>
      <c r="H40" s="349" t="b">
        <f t="shared" si="34"/>
        <v>0</v>
      </c>
      <c r="I40" s="319">
        <f t="shared" si="35"/>
        <v>10000</v>
      </c>
      <c r="J40" s="319">
        <f t="shared" si="36"/>
        <v>10000</v>
      </c>
      <c r="K40" s="319">
        <f t="shared" si="37"/>
        <v>10000</v>
      </c>
      <c r="L40" s="319">
        <f t="shared" si="38"/>
        <v>10000</v>
      </c>
      <c r="M40" s="319">
        <f t="shared" si="39"/>
        <v>10000</v>
      </c>
      <c r="N40" s="319">
        <f t="shared" si="40"/>
        <v>10000</v>
      </c>
      <c r="O40" s="350" t="b">
        <f t="shared" si="41"/>
        <v>0</v>
      </c>
      <c r="P40" s="348">
        <f t="shared" si="42"/>
        <v>2</v>
      </c>
      <c r="Q40" s="348">
        <f t="shared" si="43"/>
        <v>8</v>
      </c>
      <c r="R40" s="351">
        <f t="shared" si="44"/>
        <v>46.919150256767679</v>
      </c>
      <c r="S40" s="352">
        <f t="shared" si="45"/>
        <v>43.762417950505032</v>
      </c>
      <c r="T40" s="353">
        <f t="shared" si="46"/>
        <v>47.708333333333336</v>
      </c>
      <c r="U40" s="350">
        <f t="shared" si="47"/>
        <v>55.156666666666659</v>
      </c>
      <c r="V40" s="353" t="b">
        <f t="shared" si="48"/>
        <v>0</v>
      </c>
      <c r="W40" s="354">
        <f t="shared" si="49"/>
        <v>46.919150256767679</v>
      </c>
      <c r="X40" s="352" t="str">
        <f t="shared" si="50"/>
        <v/>
      </c>
      <c r="Y40" s="352" t="str">
        <f t="shared" si="51"/>
        <v/>
      </c>
      <c r="Z40" s="352" t="str">
        <f t="shared" si="52"/>
        <v/>
      </c>
      <c r="AA40" s="352" t="str">
        <f t="shared" si="53"/>
        <v/>
      </c>
      <c r="AB40" s="352">
        <f t="shared" si="54"/>
        <v>14.516129032258062</v>
      </c>
      <c r="AC40" s="353">
        <f t="shared" si="55"/>
        <v>73.008706868752</v>
      </c>
      <c r="AD40" s="350" t="str">
        <f t="shared" si="56"/>
        <v/>
      </c>
      <c r="AE40" s="350" t="str">
        <f t="shared" si="57"/>
        <v/>
      </c>
      <c r="AF40" s="350" t="str">
        <f t="shared" si="58"/>
        <v/>
      </c>
      <c r="AG40" s="350" t="str">
        <f t="shared" si="59"/>
        <v/>
      </c>
      <c r="AH40" s="350">
        <f t="shared" si="60"/>
        <v>75.7</v>
      </c>
      <c r="AI40" s="350">
        <f t="shared" si="61"/>
        <v>94.199999999999989</v>
      </c>
      <c r="AJ40" s="352">
        <f>IF(VLOOKUP(TRUE,$V$2:$AY$72,COUNTA($V$1:AR$1),FALSE)="",AR40,IF(AR40="","",(AR40/VLOOKUP(TRUE,$V$2:$AY$72,COUNTA($V$1:AR$1),FALSE))*100))</f>
        <v>25</v>
      </c>
      <c r="AK40" s="350">
        <f>IF(VLOOKUP(TRUE,$V$2:$AY$72,COUNTA($V$1:AS$1),FALSE)="",AS40,IF(AS40="","",(AS40/VLOOKUP(TRUE,$V$2:$AY$72,COUNTA($V$1:AS$1),FALSE))*100))</f>
        <v>25</v>
      </c>
      <c r="AL40" s="350">
        <f>IF(VLOOKUP(TRUE,$V$2:$AY$72,COUNTA($V$1:AT$1),FALSE)="",AT40,IF(AT40="","",(AT40/VLOOKUP(TRUE,$V$2:$AY$72,COUNTA($V$1:AT$1),FALSE))*100))</f>
        <v>40</v>
      </c>
      <c r="AM40" s="350">
        <f>IF(VLOOKUP(TRUE,$V$2:$AY$72,COUNTA($V$1:AU$1),FALSE)="",AU40,IF(AU40="","",(AU40/VLOOKUP(TRUE,$V$2:$AY$72,COUNTA($V$1:AU$1),FALSE))*100))</f>
        <v>75</v>
      </c>
      <c r="AN40" s="350">
        <f>IF(VLOOKUP(TRUE,$V$2:$AY$72,COUNTA($V$1:AV$1),FALSE)="",AV40,IF(AV40="","",(AV40/VLOOKUP(TRUE,$V$2:$AY$72,COUNTA($V$1:AV$1),FALSE))*100))</f>
        <v>75</v>
      </c>
      <c r="AO40" s="350">
        <f>IF(VLOOKUP(TRUE,$V$2:$AY$72,COUNTA($V$1:AW$1),FALSE)="",AW40,IF(AW40="","",(AW40/VLOOKUP(TRUE,$V$2:$AY$72,COUNTA($V$1:AW$1),FALSE))*100))</f>
        <v>100</v>
      </c>
      <c r="AP40" s="355">
        <f>IF(VLOOKUP(TRUE,$V$2:$AY$72,COUNTA($V$1:AX$1),FALSE)="",AX40,IF(AX40="","",(AX40/VLOOKUP(TRUE,$V$2:$AY$72,COUNTA($V$1:AX$1),FALSE))*100))</f>
        <v>25</v>
      </c>
      <c r="AQ40" s="353">
        <f>IF(VLOOKUP(TRUE,$V$2:$AY$72,COUNTA($V$1:AY$1),FALSE)="",AY40,IF(AY40="","",(AY40/VLOOKUP(TRUE,$V$2:$AY$72,COUNTA($V$1:AY$1),FALSE))*100))</f>
        <v>16.666666666666668</v>
      </c>
      <c r="AR40" s="352">
        <f>IF(BS40="","",BS40*VLOOKUP("UQ",IndexCalc[],3,FALSE))</f>
        <v>25</v>
      </c>
      <c r="AS40" s="350">
        <f>IF(BT40="","",BT40*VLOOKUP("Fneg",IndexCalc[],3,FALSE))</f>
        <v>25</v>
      </c>
      <c r="AT40" s="350">
        <f>IF(BU40="","",BU40*VLOOKUP("ABS",IndexCalc[],3,FALSE))</f>
        <v>40</v>
      </c>
      <c r="AU40" s="350">
        <f>IF(BV40="","",BV40*VLOOKUP("Cnrs",IndexCalc[],3,FALSE))</f>
        <v>75</v>
      </c>
      <c r="AV40" s="350">
        <f>IF(BO40="","",BO40*VLOOKUP("HEC",IndexCalc[],3,FALSE))</f>
        <v>75</v>
      </c>
      <c r="AW40" s="350">
        <f>IF(BP40="","",BP40*VLOOKUP("Aeres",IndexCalc[],3,FALSE))</f>
        <v>100</v>
      </c>
      <c r="AX40" s="350">
        <f>IF(BQ40="","",BQ40*VLOOKUP("Abdc",IndexCalc[],3,FALSE))</f>
        <v>25</v>
      </c>
      <c r="AY40" s="353">
        <f>IF(BR40="","",BR40*VLOOKUP("Vhb",IndexCalc[],3,FALSE))</f>
        <v>16.666666666666668</v>
      </c>
      <c r="AZ40" s="356"/>
      <c r="BA40" s="357"/>
      <c r="BB40" s="358"/>
      <c r="BC40" s="356"/>
      <c r="BD40" s="356">
        <v>1.44</v>
      </c>
      <c r="BE40" s="597">
        <v>2.2639999999999998</v>
      </c>
      <c r="BF40" s="359"/>
      <c r="BG40" s="358" t="s">
        <v>135</v>
      </c>
      <c r="BH40" s="360" t="s">
        <v>135</v>
      </c>
      <c r="BI40" s="358" t="s">
        <v>142</v>
      </c>
      <c r="BJ40" s="361"/>
      <c r="BK40" s="359">
        <v>4</v>
      </c>
      <c r="BL40" s="358">
        <v>4</v>
      </c>
      <c r="BM40" s="358">
        <v>2</v>
      </c>
      <c r="BN40" s="358"/>
      <c r="BO40" s="394">
        <v>3</v>
      </c>
      <c r="BP40" s="363">
        <v>3</v>
      </c>
      <c r="BQ40" s="364">
        <v>1</v>
      </c>
      <c r="BR40" s="363">
        <v>1</v>
      </c>
      <c r="BS40" s="363">
        <v>1</v>
      </c>
      <c r="BT40" s="363">
        <v>1</v>
      </c>
      <c r="BU40" s="363">
        <v>2</v>
      </c>
      <c r="BV40" s="365">
        <v>3</v>
      </c>
    </row>
    <row r="41" spans="1:74" x14ac:dyDescent="0.25">
      <c r="A41" s="396" t="s">
        <v>532</v>
      </c>
      <c r="B41" s="367" t="s">
        <v>803</v>
      </c>
      <c r="C41" s="391" t="s">
        <v>172</v>
      </c>
      <c r="D41" s="367" t="s">
        <v>819</v>
      </c>
      <c r="E41" s="397">
        <f t="shared" si="31"/>
        <v>40</v>
      </c>
      <c r="F41" s="397">
        <f t="shared" si="32"/>
        <v>10</v>
      </c>
      <c r="G41" s="325">
        <f t="shared" si="33"/>
        <v>22.673343372941524</v>
      </c>
      <c r="H41" s="398" t="b">
        <f t="shared" si="34"/>
        <v>0</v>
      </c>
      <c r="I41" s="319">
        <f t="shared" si="35"/>
        <v>10000</v>
      </c>
      <c r="J41" s="319">
        <f t="shared" si="36"/>
        <v>10000</v>
      </c>
      <c r="K41" s="319">
        <f t="shared" si="37"/>
        <v>10000</v>
      </c>
      <c r="L41" s="319">
        <f t="shared" si="38"/>
        <v>10000</v>
      </c>
      <c r="M41" s="319">
        <f t="shared" si="39"/>
        <v>10000</v>
      </c>
      <c r="N41" s="319">
        <f t="shared" si="40"/>
        <v>10000</v>
      </c>
      <c r="O41" s="398" t="b">
        <f t="shared" si="41"/>
        <v>0</v>
      </c>
      <c r="P41" s="397">
        <f t="shared" si="42"/>
        <v>2</v>
      </c>
      <c r="Q41" s="397">
        <f t="shared" si="43"/>
        <v>8</v>
      </c>
      <c r="R41" s="399">
        <f t="shared" si="44"/>
        <v>46.640874605139516</v>
      </c>
      <c r="S41" s="324">
        <f t="shared" si="45"/>
        <v>9.0377063590309064</v>
      </c>
      <c r="T41" s="325">
        <f t="shared" si="46"/>
        <v>56.041666666666671</v>
      </c>
      <c r="U41" s="369">
        <f t="shared" si="47"/>
        <v>46.823333333333338</v>
      </c>
      <c r="V41" s="369" t="b">
        <f t="shared" si="48"/>
        <v>0</v>
      </c>
      <c r="W41" s="400">
        <f t="shared" si="49"/>
        <v>46.640874605139516</v>
      </c>
      <c r="X41" s="324">
        <f t="shared" si="50"/>
        <v>1.6981132075471699</v>
      </c>
      <c r="Y41" s="369">
        <f t="shared" si="51"/>
        <v>5</v>
      </c>
      <c r="Z41" s="369">
        <f t="shared" si="52"/>
        <v>10.679611650485436</v>
      </c>
      <c r="AA41" s="369">
        <f t="shared" si="53"/>
        <v>8.9078822412155745</v>
      </c>
      <c r="AB41" s="369">
        <f t="shared" si="54"/>
        <v>1.8548387096774193</v>
      </c>
      <c r="AC41" s="325">
        <f t="shared" si="55"/>
        <v>16.220574008384393</v>
      </c>
      <c r="AD41" s="369">
        <f t="shared" si="56"/>
        <v>0</v>
      </c>
      <c r="AE41" s="369">
        <f t="shared" si="57"/>
        <v>4</v>
      </c>
      <c r="AF41" s="369">
        <f t="shared" si="58"/>
        <v>0</v>
      </c>
      <c r="AG41" s="369">
        <f t="shared" si="59"/>
        <v>8.3000000000000007</v>
      </c>
      <c r="AH41" s="369">
        <f t="shared" si="60"/>
        <v>4.2</v>
      </c>
      <c r="AI41" s="369">
        <f t="shared" si="61"/>
        <v>15.7</v>
      </c>
      <c r="AJ41" s="324">
        <f>IF(VLOOKUP(TRUE,$V$2:$AY$72,COUNTA($V$1:AR$1),FALSE)="",AR41,IF(AR41="","",(AR41/VLOOKUP(TRUE,$V$2:$AY$72,COUNTA($V$1:AR$1),FALSE))*100))</f>
        <v>50</v>
      </c>
      <c r="AK41" s="369">
        <f>IF(VLOOKUP(TRUE,$V$2:$AY$72,COUNTA($V$1:AS$1),FALSE)="",AS41,IF(AS41="","",(AS41/VLOOKUP(TRUE,$V$2:$AY$72,COUNTA($V$1:AS$1),FALSE))*100))</f>
        <v>50</v>
      </c>
      <c r="AL41" s="369">
        <f>IF(VLOOKUP(TRUE,$V$2:$AY$72,COUNTA($V$1:AT$1),FALSE)="",AT41,IF(AT41="","",(AT41/VLOOKUP(TRUE,$V$2:$AY$72,COUNTA($V$1:AT$1),FALSE))*100))</f>
        <v>40</v>
      </c>
      <c r="AM41" s="369">
        <f>IF(VLOOKUP(TRUE,$V$2:$AY$72,COUNTA($V$1:AU$1),FALSE)="",AU41,IF(AU41="","",(AU41/VLOOKUP(TRUE,$V$2:$AY$72,COUNTA($V$1:AU$1),FALSE))*100))</f>
        <v>50</v>
      </c>
      <c r="AN41" s="369">
        <f>IF(VLOOKUP(TRUE,$V$2:$AY$72,COUNTA($V$1:AV$1),FALSE)="",AV41,IF(AV41="","",(AV41/VLOOKUP(TRUE,$V$2:$AY$72,COUNTA($V$1:AV$1),FALSE))*100))</f>
        <v>50</v>
      </c>
      <c r="AO41" s="369">
        <f>IF(VLOOKUP(TRUE,$V$2:$AY$72,COUNTA($V$1:AW$1),FALSE)="",AW41,IF(AW41="","",(AW41/VLOOKUP(TRUE,$V$2:$AY$72,COUNTA($V$1:AW$1),FALSE))*100))</f>
        <v>66.666666666666671</v>
      </c>
      <c r="AP41" s="369">
        <f>IF(VLOOKUP(TRUE,$V$2:$AY$72,COUNTA($V$1:AX$1),FALSE)="",AX41,IF(AX41="","",(AX41/VLOOKUP(TRUE,$V$2:$AY$72,COUNTA($V$1:AX$1),FALSE))*100))</f>
        <v>75</v>
      </c>
      <c r="AQ41" s="325">
        <f>IF(VLOOKUP(TRUE,$V$2:$AY$72,COUNTA($V$1:AY$1),FALSE)="",AY41,IF(AY41="","",(AY41/VLOOKUP(TRUE,$V$2:$AY$72,COUNTA($V$1:AY$1),FALSE))*100))</f>
        <v>66.666666666666671</v>
      </c>
      <c r="AR41" s="324">
        <f>IF(BS41="","",BS41*VLOOKUP("UQ",IndexCalc[],3,FALSE))</f>
        <v>50</v>
      </c>
      <c r="AS41" s="369">
        <f>IF(BT41="","",BT41*VLOOKUP("Fneg",IndexCalc[],3,FALSE))</f>
        <v>50</v>
      </c>
      <c r="AT41" s="369">
        <f>IF(BU41="","",BU41*VLOOKUP("ABS",IndexCalc[],3,FALSE))</f>
        <v>40</v>
      </c>
      <c r="AU41" s="369">
        <f>IF(BV41="","",BV41*VLOOKUP("Cnrs",IndexCalc[],3,FALSE))</f>
        <v>50</v>
      </c>
      <c r="AV41" s="369">
        <f>IF(BO41="","",BO41*VLOOKUP("HEC",IndexCalc[],3,FALSE))</f>
        <v>50</v>
      </c>
      <c r="AW41" s="369">
        <f>IF(BP41="","",BP41*VLOOKUP("Aeres",IndexCalc[],3,FALSE))</f>
        <v>66.666666666666671</v>
      </c>
      <c r="AX41" s="369">
        <f>IF(BQ41="","",BQ41*VLOOKUP("Abdc",IndexCalc[],3,FALSE))</f>
        <v>75</v>
      </c>
      <c r="AY41" s="325">
        <f>IF(BR41="","",BR41*VLOOKUP("Vhb",IndexCalc[],3,FALSE))</f>
        <v>66.666666666666671</v>
      </c>
      <c r="AZ41" s="746">
        <v>8.9999999999999998E-4</v>
      </c>
      <c r="BA41" s="372">
        <v>0.3</v>
      </c>
      <c r="BB41" s="373">
        <v>11</v>
      </c>
      <c r="BC41" s="371">
        <v>0.46899999999999997</v>
      </c>
      <c r="BD41" s="371">
        <v>0.184</v>
      </c>
      <c r="BE41" s="392">
        <v>0.503</v>
      </c>
      <c r="BF41" s="376" t="s">
        <v>133</v>
      </c>
      <c r="BG41" s="373" t="s">
        <v>133</v>
      </c>
      <c r="BH41" s="373" t="s">
        <v>127</v>
      </c>
      <c r="BI41" s="373" t="s">
        <v>133</v>
      </c>
      <c r="BJ41" s="378" t="s">
        <v>298</v>
      </c>
      <c r="BK41" s="376">
        <v>3</v>
      </c>
      <c r="BL41" s="373">
        <v>3</v>
      </c>
      <c r="BM41" s="373">
        <v>2</v>
      </c>
      <c r="BN41" s="373">
        <v>3</v>
      </c>
      <c r="BO41" s="379">
        <v>2</v>
      </c>
      <c r="BP41" s="402">
        <v>2</v>
      </c>
      <c r="BQ41" s="401">
        <v>3</v>
      </c>
      <c r="BR41" s="402">
        <v>4</v>
      </c>
      <c r="BS41" s="402">
        <v>2</v>
      </c>
      <c r="BT41" s="402">
        <v>2</v>
      </c>
      <c r="BU41" s="402">
        <v>2</v>
      </c>
      <c r="BV41" s="403">
        <v>2</v>
      </c>
    </row>
    <row r="42" spans="1:74" x14ac:dyDescent="0.25">
      <c r="A42" s="396" t="s">
        <v>525</v>
      </c>
      <c r="B42" s="314" t="s">
        <v>796</v>
      </c>
      <c r="C42" s="382" t="s">
        <v>165</v>
      </c>
      <c r="D42" s="314" t="s">
        <v>819</v>
      </c>
      <c r="E42" s="316">
        <f t="shared" si="31"/>
        <v>41</v>
      </c>
      <c r="F42" s="316">
        <f t="shared" si="32"/>
        <v>10</v>
      </c>
      <c r="G42" s="317">
        <f t="shared" si="33"/>
        <v>23.835850655001931</v>
      </c>
      <c r="H42" s="318" t="b">
        <f t="shared" si="34"/>
        <v>0</v>
      </c>
      <c r="I42" s="319">
        <f t="shared" si="35"/>
        <v>10000</v>
      </c>
      <c r="J42" s="319">
        <f t="shared" si="36"/>
        <v>10000</v>
      </c>
      <c r="K42" s="319">
        <f t="shared" si="37"/>
        <v>10000</v>
      </c>
      <c r="L42" s="319">
        <f t="shared" si="38"/>
        <v>10000</v>
      </c>
      <c r="M42" s="319">
        <f t="shared" si="39"/>
        <v>10000</v>
      </c>
      <c r="N42" s="319">
        <f t="shared" si="40"/>
        <v>10000</v>
      </c>
      <c r="O42" s="318" t="b">
        <f t="shared" si="41"/>
        <v>0</v>
      </c>
      <c r="P42" s="316">
        <f t="shared" si="42"/>
        <v>2</v>
      </c>
      <c r="Q42" s="316">
        <f t="shared" si="43"/>
        <v>8</v>
      </c>
      <c r="R42" s="321">
        <f t="shared" si="44"/>
        <v>46.334545763073308</v>
      </c>
      <c r="S42" s="322">
        <f t="shared" si="45"/>
        <v>14.172728815366531</v>
      </c>
      <c r="T42" s="317">
        <f t="shared" si="46"/>
        <v>54.375</v>
      </c>
      <c r="U42" s="320">
        <f t="shared" si="47"/>
        <v>50.64</v>
      </c>
      <c r="V42" s="320" t="b">
        <f t="shared" si="48"/>
        <v>0</v>
      </c>
      <c r="W42" s="404">
        <f t="shared" si="49"/>
        <v>46.334545763073308</v>
      </c>
      <c r="X42" s="322" t="str">
        <f t="shared" si="50"/>
        <v/>
      </c>
      <c r="Y42" s="320" t="str">
        <f t="shared" si="51"/>
        <v/>
      </c>
      <c r="Z42" s="320">
        <f t="shared" si="52"/>
        <v>13.592233009708737</v>
      </c>
      <c r="AA42" s="320" t="str">
        <f t="shared" si="53"/>
        <v/>
      </c>
      <c r="AB42" s="320">
        <f t="shared" si="54"/>
        <v>5.5141129032258069</v>
      </c>
      <c r="AC42" s="317">
        <f t="shared" si="55"/>
        <v>22.831344727507254</v>
      </c>
      <c r="AD42" s="320" t="str">
        <f t="shared" si="56"/>
        <v/>
      </c>
      <c r="AE42" s="320" t="str">
        <f t="shared" si="57"/>
        <v/>
      </c>
      <c r="AF42" s="320">
        <f t="shared" si="58"/>
        <v>5.8000000000000007</v>
      </c>
      <c r="AG42" s="320" t="str">
        <f t="shared" si="59"/>
        <v/>
      </c>
      <c r="AH42" s="320">
        <f t="shared" si="60"/>
        <v>41.4</v>
      </c>
      <c r="AI42" s="320">
        <f t="shared" si="61"/>
        <v>30</v>
      </c>
      <c r="AJ42" s="322">
        <f>IF(VLOOKUP(TRUE,$V$2:$AY$72,COUNTA($V$1:AR$1),FALSE)="",AR42,IF(AR42="","",(AR42/VLOOKUP(TRUE,$V$2:$AY$72,COUNTA($V$1:AR$1),FALSE))*100))</f>
        <v>75</v>
      </c>
      <c r="AK42" s="320">
        <f>IF(VLOOKUP(TRUE,$V$2:$AY$72,COUNTA($V$1:AS$1),FALSE)="",AS42,IF(AS42="","",(AS42/VLOOKUP(TRUE,$V$2:$AY$72,COUNTA($V$1:AS$1),FALSE))*100))</f>
        <v>50</v>
      </c>
      <c r="AL42" s="320">
        <f>IF(VLOOKUP(TRUE,$V$2:$AY$72,COUNTA($V$1:AT$1),FALSE)="",AT42,IF(AT42="","",(AT42/VLOOKUP(TRUE,$V$2:$AY$72,COUNTA($V$1:AT$1),FALSE))*100))</f>
        <v>60</v>
      </c>
      <c r="AM42" s="320">
        <f>IF(VLOOKUP(TRUE,$V$2:$AY$72,COUNTA($V$1:AU$1),FALSE)="",AU42,IF(AU42="","",(AU42/VLOOKUP(TRUE,$V$2:$AY$72,COUNTA($V$1:AU$1),FALSE))*100))</f>
        <v>50</v>
      </c>
      <c r="AN42" s="320">
        <f>IF(VLOOKUP(TRUE,$V$2:$AY$72,COUNTA($V$1:AV$1),FALSE)="",AV42,IF(AV42="","",(AV42/VLOOKUP(TRUE,$V$2:$AY$72,COUNTA($V$1:AV$1),FALSE))*100))</f>
        <v>25</v>
      </c>
      <c r="AO42" s="320">
        <f>IF(VLOOKUP(TRUE,$V$2:$AY$72,COUNTA($V$1:AW$1),FALSE)="",AW42,IF(AW42="","",(AW42/VLOOKUP(TRUE,$V$2:$AY$72,COUNTA($V$1:AW$1),FALSE))*100))</f>
        <v>66.666666666666671</v>
      </c>
      <c r="AP42" s="320">
        <f>IF(VLOOKUP(TRUE,$V$2:$AY$72,COUNTA($V$1:AX$1),FALSE)="",AX42,IF(AX42="","",(AX42/VLOOKUP(TRUE,$V$2:$AY$72,COUNTA($V$1:AX$1),FALSE))*100))</f>
        <v>75</v>
      </c>
      <c r="AQ42" s="317">
        <f>IF(VLOOKUP(TRUE,$V$2:$AY$72,COUNTA($V$1:AY$1),FALSE)="",AY42,IF(AY42="","",(AY42/VLOOKUP(TRUE,$V$2:$AY$72,COUNTA($V$1:AY$1),FALSE))*100))</f>
        <v>33.333333333333336</v>
      </c>
      <c r="AR42" s="322">
        <f>IF(BS42="","",BS42*VLOOKUP("UQ",IndexCalc[],3,FALSE))</f>
        <v>75</v>
      </c>
      <c r="AS42" s="320">
        <f>IF(BT42="","",BT42*VLOOKUP("Fneg",IndexCalc[],3,FALSE))</f>
        <v>50</v>
      </c>
      <c r="AT42" s="320">
        <f>IF(BU42="","",BU42*VLOOKUP("ABS",IndexCalc[],3,FALSE))</f>
        <v>60</v>
      </c>
      <c r="AU42" s="320">
        <f>IF(BV42="","",BV42*VLOOKUP("Cnrs",IndexCalc[],3,FALSE))</f>
        <v>50</v>
      </c>
      <c r="AV42" s="320">
        <f>IF(BO42="","",BO42*VLOOKUP("HEC",IndexCalc[],3,FALSE))</f>
        <v>25</v>
      </c>
      <c r="AW42" s="320">
        <f>IF(BP42="","",BP42*VLOOKUP("Aeres",IndexCalc[],3,FALSE))</f>
        <v>66.666666666666671</v>
      </c>
      <c r="AX42" s="320">
        <f>IF(BQ42="","",BQ42*VLOOKUP("Abdc",IndexCalc[],3,FALSE))</f>
        <v>75</v>
      </c>
      <c r="AY42" s="317">
        <f>IF(BR42="","",BR42*VLOOKUP("Vhb",IndexCalc[],3,FALSE))</f>
        <v>33.333333333333336</v>
      </c>
      <c r="AZ42" s="326"/>
      <c r="BA42" s="327"/>
      <c r="BB42" s="328">
        <v>14</v>
      </c>
      <c r="BC42" s="326"/>
      <c r="BD42" s="326">
        <v>0.54700000000000004</v>
      </c>
      <c r="BE42" s="329">
        <v>0.70799999999999996</v>
      </c>
      <c r="BF42" s="330" t="s">
        <v>135</v>
      </c>
      <c r="BG42" s="328" t="s">
        <v>133</v>
      </c>
      <c r="BH42" s="328" t="s">
        <v>127</v>
      </c>
      <c r="BI42" s="328" t="s">
        <v>135</v>
      </c>
      <c r="BJ42" s="331" t="s">
        <v>298</v>
      </c>
      <c r="BK42" s="330">
        <v>2</v>
      </c>
      <c r="BL42" s="328">
        <v>3</v>
      </c>
      <c r="BM42" s="328">
        <v>3</v>
      </c>
      <c r="BN42" s="328">
        <v>3</v>
      </c>
      <c r="BO42" s="332">
        <v>1</v>
      </c>
      <c r="BP42" s="333">
        <v>2</v>
      </c>
      <c r="BQ42" s="334">
        <v>3</v>
      </c>
      <c r="BR42" s="333">
        <v>2</v>
      </c>
      <c r="BS42" s="333">
        <v>3</v>
      </c>
      <c r="BT42" s="333">
        <v>2</v>
      </c>
      <c r="BU42" s="333">
        <v>3</v>
      </c>
      <c r="BV42" s="335">
        <v>2</v>
      </c>
    </row>
    <row r="43" spans="1:74" x14ac:dyDescent="0.25">
      <c r="A43" s="396" t="s">
        <v>539</v>
      </c>
      <c r="B43" s="314" t="s">
        <v>810</v>
      </c>
      <c r="C43" s="382" t="s">
        <v>179</v>
      </c>
      <c r="D43" s="314" t="s">
        <v>819</v>
      </c>
      <c r="E43" s="316">
        <f t="shared" si="31"/>
        <v>42</v>
      </c>
      <c r="F43" s="316">
        <f t="shared" si="32"/>
        <v>10</v>
      </c>
      <c r="G43" s="317">
        <f t="shared" si="33"/>
        <v>18.666635095236828</v>
      </c>
      <c r="H43" s="318" t="b">
        <f t="shared" si="34"/>
        <v>0</v>
      </c>
      <c r="I43" s="319">
        <f t="shared" si="35"/>
        <v>10000</v>
      </c>
      <c r="J43" s="319">
        <f t="shared" si="36"/>
        <v>10000</v>
      </c>
      <c r="K43" s="319">
        <f t="shared" si="37"/>
        <v>10000</v>
      </c>
      <c r="L43" s="319">
        <f t="shared" si="38"/>
        <v>10000</v>
      </c>
      <c r="M43" s="319">
        <f t="shared" si="39"/>
        <v>10000</v>
      </c>
      <c r="N43" s="319">
        <f t="shared" si="40"/>
        <v>10000</v>
      </c>
      <c r="O43" s="318" t="b">
        <f t="shared" si="41"/>
        <v>0</v>
      </c>
      <c r="P43" s="316">
        <f t="shared" si="42"/>
        <v>2</v>
      </c>
      <c r="Q43" s="316">
        <f t="shared" si="43"/>
        <v>8</v>
      </c>
      <c r="R43" s="321">
        <f t="shared" si="44"/>
        <v>45.094749764918689</v>
      </c>
      <c r="S43" s="322">
        <f t="shared" si="45"/>
        <v>14.495049398737141</v>
      </c>
      <c r="T43" s="317">
        <f t="shared" si="46"/>
        <v>52.744674856464073</v>
      </c>
      <c r="U43" s="320">
        <f t="shared" si="47"/>
        <v>48.475739885171258</v>
      </c>
      <c r="V43" s="320" t="b">
        <f t="shared" si="48"/>
        <v>0</v>
      </c>
      <c r="W43" s="404">
        <f t="shared" si="49"/>
        <v>45.094749764918689</v>
      </c>
      <c r="X43" s="322" t="str">
        <f t="shared" si="50"/>
        <v/>
      </c>
      <c r="Y43" s="320" t="str">
        <f t="shared" si="51"/>
        <v/>
      </c>
      <c r="Z43" s="320">
        <f t="shared" si="52"/>
        <v>20.388349514563107</v>
      </c>
      <c r="AA43" s="320" t="str">
        <f t="shared" si="53"/>
        <v/>
      </c>
      <c r="AB43" s="320">
        <f t="shared" si="54"/>
        <v>4.5463709677419351</v>
      </c>
      <c r="AC43" s="317">
        <f t="shared" si="55"/>
        <v>24.443727829732346</v>
      </c>
      <c r="AD43" s="320" t="str">
        <f t="shared" si="56"/>
        <v/>
      </c>
      <c r="AE43" s="320" t="str">
        <f t="shared" si="57"/>
        <v/>
      </c>
      <c r="AF43" s="320">
        <f t="shared" si="58"/>
        <v>38.200000000000003</v>
      </c>
      <c r="AG43" s="320" t="str">
        <f t="shared" si="59"/>
        <v/>
      </c>
      <c r="AH43" s="320">
        <f t="shared" si="60"/>
        <v>30</v>
      </c>
      <c r="AI43" s="320">
        <f t="shared" si="61"/>
        <v>32.800000000000004</v>
      </c>
      <c r="AJ43" s="322">
        <f>IF(VLOOKUP(TRUE,$V$2:$AY$72,COUNTA($V$1:AR$1),FALSE)="",AR43,IF(AR43="","",(AR43/VLOOKUP(TRUE,$V$2:$AY$72,COUNTA($V$1:AR$1),FALSE))*100))</f>
        <v>50</v>
      </c>
      <c r="AK43" s="320">
        <f>IF(VLOOKUP(TRUE,$V$2:$AY$72,COUNTA($V$1:AS$1),FALSE)="",AS43,IF(AS43="","",(AS43/VLOOKUP(TRUE,$V$2:$AY$72,COUNTA($V$1:AS$1),FALSE))*100))</f>
        <v>48.624065518379211</v>
      </c>
      <c r="AL43" s="320">
        <f>IF(VLOOKUP(TRUE,$V$2:$AY$72,COUNTA($V$1:AT$1),FALSE)="",AT43,IF(AT43="","",(AT43/VLOOKUP(TRUE,$V$2:$AY$72,COUNTA($V$1:AT$1),FALSE))*100))</f>
        <v>40</v>
      </c>
      <c r="AM43" s="320">
        <f>IF(VLOOKUP(TRUE,$V$2:$AY$72,COUNTA($V$1:AU$1),FALSE)="",AU43,IF(AU43="","",(AU43/VLOOKUP(TRUE,$V$2:$AY$72,COUNTA($V$1:AU$1),FALSE))*100))</f>
        <v>50</v>
      </c>
      <c r="AN43" s="320">
        <f>IF(VLOOKUP(TRUE,$V$2:$AY$72,COUNTA($V$1:AV$1),FALSE)="",AV43,IF(AV43="","",(AV43/VLOOKUP(TRUE,$V$2:$AY$72,COUNTA($V$1:AV$1),FALSE))*100))</f>
        <v>50</v>
      </c>
      <c r="AO43" s="320">
        <f>IF(VLOOKUP(TRUE,$V$2:$AY$72,COUNTA($V$1:AW$1),FALSE)="",AW43,IF(AW43="","",(AW43/VLOOKUP(TRUE,$V$2:$AY$72,COUNTA($V$1:AW$1),FALSE))*100))</f>
        <v>66.666666666666671</v>
      </c>
      <c r="AP43" s="320">
        <f>IF(VLOOKUP(TRUE,$V$2:$AY$72,COUNTA($V$1:AX$1),FALSE)="",AX43,IF(AX43="","",(AX43/VLOOKUP(TRUE,$V$2:$AY$72,COUNTA($V$1:AX$1),FALSE))*100))</f>
        <v>50</v>
      </c>
      <c r="AQ43" s="317">
        <f>IF(VLOOKUP(TRUE,$V$2:$AY$72,COUNTA($V$1:AY$1),FALSE)="",AY43,IF(AY43="","",(AY43/VLOOKUP(TRUE,$V$2:$AY$72,COUNTA($V$1:AY$1),FALSE))*100))</f>
        <v>66.666666666666671</v>
      </c>
      <c r="AR43" s="322">
        <f>IF(BS43="","",BS43*VLOOKUP("UQ",IndexCalc[],3,FALSE))</f>
        <v>50</v>
      </c>
      <c r="AS43" s="320">
        <f>IF(BT43="","",BT43*VLOOKUP("Fneg",IndexCalc[],3,FALSE))</f>
        <v>48.624065518379211</v>
      </c>
      <c r="AT43" s="320">
        <f>IF(BU43="","",BU43*VLOOKUP("ABS",IndexCalc[],3,FALSE))</f>
        <v>40</v>
      </c>
      <c r="AU43" s="320">
        <f>IF(BV43="","",BV43*VLOOKUP("Cnrs",IndexCalc[],3,FALSE))</f>
        <v>50</v>
      </c>
      <c r="AV43" s="320">
        <f>IF(BO43="","",BO43*VLOOKUP("HEC",IndexCalc[],3,FALSE))</f>
        <v>50</v>
      </c>
      <c r="AW43" s="320">
        <f>IF(BP43="","",BP43*VLOOKUP("Aeres",IndexCalc[],3,FALSE))</f>
        <v>66.666666666666671</v>
      </c>
      <c r="AX43" s="320">
        <f>IF(BQ43="","",BQ43*VLOOKUP("Abdc",IndexCalc[],3,FALSE))</f>
        <v>50</v>
      </c>
      <c r="AY43" s="317">
        <f>IF(BR43="","",BR43*VLOOKUP("Vhb",IndexCalc[],3,FALSE))</f>
        <v>66.666666666666671</v>
      </c>
      <c r="AZ43" s="326"/>
      <c r="BA43" s="327"/>
      <c r="BB43" s="328">
        <v>21</v>
      </c>
      <c r="BC43" s="326"/>
      <c r="BD43" s="326">
        <v>0.45100000000000001</v>
      </c>
      <c r="BE43" s="329">
        <v>0.75800000000000001</v>
      </c>
      <c r="BF43" s="330" t="s">
        <v>133</v>
      </c>
      <c r="BG43" s="328"/>
      <c r="BH43" s="328" t="s">
        <v>133</v>
      </c>
      <c r="BI43" s="328" t="s">
        <v>133</v>
      </c>
      <c r="BJ43" s="331"/>
      <c r="BK43" s="330">
        <v>3</v>
      </c>
      <c r="BL43" s="328"/>
      <c r="BM43" s="328">
        <v>2</v>
      </c>
      <c r="BN43" s="328">
        <v>3</v>
      </c>
      <c r="BO43" s="332">
        <v>2</v>
      </c>
      <c r="BP43" s="345">
        <v>2</v>
      </c>
      <c r="BQ43" s="334">
        <v>2</v>
      </c>
      <c r="BR43" s="333">
        <v>4</v>
      </c>
      <c r="BS43" s="333">
        <v>2</v>
      </c>
      <c r="BT43" s="345">
        <v>1.9449626207351685</v>
      </c>
      <c r="BU43" s="258">
        <v>2</v>
      </c>
      <c r="BV43" s="335">
        <v>2</v>
      </c>
    </row>
    <row r="44" spans="1:74" x14ac:dyDescent="0.25">
      <c r="A44" s="396" t="s">
        <v>537</v>
      </c>
      <c r="B44" s="314" t="s">
        <v>808</v>
      </c>
      <c r="C44" s="382" t="s">
        <v>177</v>
      </c>
      <c r="D44" s="314" t="s">
        <v>819</v>
      </c>
      <c r="E44" s="316">
        <f t="shared" si="31"/>
        <v>43</v>
      </c>
      <c r="F44" s="316">
        <f t="shared" si="32"/>
        <v>10</v>
      </c>
      <c r="G44" s="317">
        <f t="shared" si="33"/>
        <v>20.764910107182903</v>
      </c>
      <c r="H44" s="318" t="b">
        <f t="shared" si="34"/>
        <v>0</v>
      </c>
      <c r="I44" s="319">
        <f t="shared" si="35"/>
        <v>10000</v>
      </c>
      <c r="J44" s="319">
        <f t="shared" si="36"/>
        <v>10000</v>
      </c>
      <c r="K44" s="319">
        <f t="shared" si="37"/>
        <v>10000</v>
      </c>
      <c r="L44" s="319">
        <f t="shared" si="38"/>
        <v>10000</v>
      </c>
      <c r="M44" s="319">
        <f t="shared" si="39"/>
        <v>10000</v>
      </c>
      <c r="N44" s="319">
        <f t="shared" si="40"/>
        <v>10000</v>
      </c>
      <c r="O44" s="318" t="b">
        <f t="shared" si="41"/>
        <v>0</v>
      </c>
      <c r="P44" s="316">
        <f t="shared" si="42"/>
        <v>2</v>
      </c>
      <c r="Q44" s="316">
        <f t="shared" si="43"/>
        <v>8</v>
      </c>
      <c r="R44" s="321">
        <f t="shared" si="44"/>
        <v>44.911021158627292</v>
      </c>
      <c r="S44" s="322">
        <f t="shared" si="45"/>
        <v>19.555105793136452</v>
      </c>
      <c r="T44" s="317">
        <f t="shared" si="46"/>
        <v>51.25</v>
      </c>
      <c r="U44" s="320">
        <f t="shared" si="47"/>
        <v>50.42</v>
      </c>
      <c r="V44" s="320" t="b">
        <f t="shared" si="48"/>
        <v>0</v>
      </c>
      <c r="W44" s="404">
        <f t="shared" si="49"/>
        <v>44.911021158627292</v>
      </c>
      <c r="X44" s="322">
        <f t="shared" si="50"/>
        <v>1.8867924528301887</v>
      </c>
      <c r="Y44" s="320">
        <f t="shared" si="51"/>
        <v>11.666666666666666</v>
      </c>
      <c r="Z44" s="320">
        <f t="shared" si="52"/>
        <v>19.417475728155338</v>
      </c>
      <c r="AA44" s="320">
        <f t="shared" si="53"/>
        <v>25.868945868945875</v>
      </c>
      <c r="AB44" s="320">
        <f t="shared" si="54"/>
        <v>5.7661290322580641</v>
      </c>
      <c r="AC44" s="317">
        <f t="shared" si="55"/>
        <v>33.34408255401484</v>
      </c>
      <c r="AD44" s="320">
        <f t="shared" si="56"/>
        <v>16</v>
      </c>
      <c r="AE44" s="320">
        <f t="shared" si="57"/>
        <v>36</v>
      </c>
      <c r="AF44" s="320">
        <f t="shared" si="58"/>
        <v>29.4</v>
      </c>
      <c r="AG44" s="320">
        <f t="shared" si="59"/>
        <v>29.099999999999998</v>
      </c>
      <c r="AH44" s="320">
        <f t="shared" si="60"/>
        <v>42.8</v>
      </c>
      <c r="AI44" s="320">
        <f t="shared" si="61"/>
        <v>51.4</v>
      </c>
      <c r="AJ44" s="322">
        <f>IF(VLOOKUP(TRUE,$V$2:$AY$72,COUNTA($V$1:AR$1),FALSE)="",AR44,IF(AR44="","",(AR44/VLOOKUP(TRUE,$V$2:$AY$72,COUNTA($V$1:AR$1),FALSE))*100))</f>
        <v>50</v>
      </c>
      <c r="AK44" s="320">
        <f>IF(VLOOKUP(TRUE,$V$2:$AY$72,COUNTA($V$1:AS$1),FALSE)="",AS44,IF(AS44="","",(AS44/VLOOKUP(TRUE,$V$2:$AY$72,COUNTA($V$1:AS$1),FALSE))*100))</f>
        <v>50</v>
      </c>
      <c r="AL44" s="320">
        <f>IF(VLOOKUP(TRUE,$V$2:$AY$72,COUNTA($V$1:AT$1),FALSE)="",AT44,IF(AT44="","",(AT44/VLOOKUP(TRUE,$V$2:$AY$72,COUNTA($V$1:AT$1),FALSE))*100))</f>
        <v>60</v>
      </c>
      <c r="AM44" s="320">
        <f>IF(VLOOKUP(TRUE,$V$2:$AY$72,COUNTA($V$1:AU$1),FALSE)="",AU44,IF(AU44="","",(AU44/VLOOKUP(TRUE,$V$2:$AY$72,COUNTA($V$1:AU$1),FALSE))*100))</f>
        <v>50</v>
      </c>
      <c r="AN44" s="320">
        <f>IF(VLOOKUP(TRUE,$V$2:$AY$72,COUNTA($V$1:AV$1),FALSE)="",AV44,IF(AV44="","",(AV44/VLOOKUP(TRUE,$V$2:$AY$72,COUNTA($V$1:AV$1),FALSE))*100))</f>
        <v>25</v>
      </c>
      <c r="AO44" s="320">
        <f>IF(VLOOKUP(TRUE,$V$2:$AY$72,COUNTA($V$1:AW$1),FALSE)="",AW44,IF(AW44="","",(AW44/VLOOKUP(TRUE,$V$2:$AY$72,COUNTA($V$1:AW$1),FALSE))*100))</f>
        <v>66.666666666666671</v>
      </c>
      <c r="AP44" s="320">
        <f>IF(VLOOKUP(TRUE,$V$2:$AY$72,COUNTA($V$1:AX$1),FALSE)="",AX44,IF(AX44="","",(AX44/VLOOKUP(TRUE,$V$2:$AY$72,COUNTA($V$1:AX$1),FALSE))*100))</f>
        <v>75</v>
      </c>
      <c r="AQ44" s="317">
        <f>IF(VLOOKUP(TRUE,$V$2:$AY$72,COUNTA($V$1:AY$1),FALSE)="",AY44,IF(AY44="","",(AY44/VLOOKUP(TRUE,$V$2:$AY$72,COUNTA($V$1:AY$1),FALSE))*100))</f>
        <v>33.333333333333336</v>
      </c>
      <c r="AR44" s="322">
        <f>IF(BS44="","",BS44*VLOOKUP("UQ",IndexCalc[],3,FALSE))</f>
        <v>50</v>
      </c>
      <c r="AS44" s="320">
        <f>IF(BT44="","",BT44*VLOOKUP("Fneg",IndexCalc[],3,FALSE))</f>
        <v>50</v>
      </c>
      <c r="AT44" s="320">
        <f>IF(BU44="","",BU44*VLOOKUP("ABS",IndexCalc[],3,FALSE))</f>
        <v>60</v>
      </c>
      <c r="AU44" s="320">
        <f>IF(BV44="","",BV44*VLOOKUP("Cnrs",IndexCalc[],3,FALSE))</f>
        <v>50</v>
      </c>
      <c r="AV44" s="320">
        <f>IF(BO44="","",BO44*VLOOKUP("HEC",IndexCalc[],3,FALSE))</f>
        <v>25</v>
      </c>
      <c r="AW44" s="320">
        <f>IF(BP44="","",BP44*VLOOKUP("Aeres",IndexCalc[],3,FALSE))</f>
        <v>66.666666666666671</v>
      </c>
      <c r="AX44" s="320">
        <f>IF(BQ44="","",BQ44*VLOOKUP("Abdc",IndexCalc[],3,FALSE))</f>
        <v>75</v>
      </c>
      <c r="AY44" s="317">
        <f>IF(BR44="","",BR44*VLOOKUP("Vhb",IndexCalc[],3,FALSE))</f>
        <v>33.333333333333336</v>
      </c>
      <c r="AZ44" s="326">
        <v>1E-3</v>
      </c>
      <c r="BA44" s="327">
        <v>0.7</v>
      </c>
      <c r="BB44" s="328">
        <v>20</v>
      </c>
      <c r="BC44" s="326">
        <v>1.3620000000000001</v>
      </c>
      <c r="BD44" s="326">
        <v>0.57199999999999995</v>
      </c>
      <c r="BE44" s="329">
        <v>1.034</v>
      </c>
      <c r="BF44" s="330" t="s">
        <v>135</v>
      </c>
      <c r="BG44" s="328" t="s">
        <v>133</v>
      </c>
      <c r="BH44" s="328" t="s">
        <v>127</v>
      </c>
      <c r="BI44" s="328" t="s">
        <v>135</v>
      </c>
      <c r="BJ44" s="331" t="s">
        <v>298</v>
      </c>
      <c r="BK44" s="330">
        <v>3</v>
      </c>
      <c r="BL44" s="328">
        <v>3</v>
      </c>
      <c r="BM44" s="328">
        <v>3</v>
      </c>
      <c r="BN44" s="328">
        <v>3</v>
      </c>
      <c r="BO44" s="332">
        <v>1</v>
      </c>
      <c r="BP44" s="333">
        <v>2</v>
      </c>
      <c r="BQ44" s="334">
        <v>3</v>
      </c>
      <c r="BR44" s="333">
        <v>2</v>
      </c>
      <c r="BS44" s="333">
        <v>2</v>
      </c>
      <c r="BT44" s="333">
        <v>2</v>
      </c>
      <c r="BU44" s="333">
        <v>3</v>
      </c>
      <c r="BV44" s="335">
        <v>2</v>
      </c>
    </row>
    <row r="45" spans="1:74" x14ac:dyDescent="0.25">
      <c r="A45" s="396" t="s">
        <v>542</v>
      </c>
      <c r="B45" s="314" t="s">
        <v>813</v>
      </c>
      <c r="C45" s="387" t="s">
        <v>210</v>
      </c>
      <c r="D45" s="314" t="s">
        <v>819</v>
      </c>
      <c r="E45" s="316">
        <f t="shared" si="31"/>
        <v>44</v>
      </c>
      <c r="F45" s="316">
        <f t="shared" si="32"/>
        <v>10</v>
      </c>
      <c r="G45" s="317">
        <f t="shared" si="33"/>
        <v>24.611258690201645</v>
      </c>
      <c r="H45" s="318" t="b">
        <f t="shared" si="34"/>
        <v>0</v>
      </c>
      <c r="I45" s="319">
        <f t="shared" si="35"/>
        <v>10000</v>
      </c>
      <c r="J45" s="319">
        <f t="shared" si="36"/>
        <v>10000</v>
      </c>
      <c r="K45" s="319">
        <f t="shared" si="37"/>
        <v>10000</v>
      </c>
      <c r="L45" s="319">
        <f t="shared" si="38"/>
        <v>10000</v>
      </c>
      <c r="M45" s="319">
        <f t="shared" si="39"/>
        <v>10000</v>
      </c>
      <c r="N45" s="319">
        <f t="shared" si="40"/>
        <v>10000</v>
      </c>
      <c r="O45" s="318" t="b">
        <f t="shared" si="41"/>
        <v>0</v>
      </c>
      <c r="P45" s="316">
        <f t="shared" si="42"/>
        <v>2</v>
      </c>
      <c r="Q45" s="316">
        <f t="shared" si="43"/>
        <v>8</v>
      </c>
      <c r="R45" s="321">
        <f t="shared" si="44"/>
        <v>44.483572946180168</v>
      </c>
      <c r="S45" s="322">
        <f t="shared" si="45"/>
        <v>6.7944361080192648</v>
      </c>
      <c r="T45" s="317">
        <f t="shared" si="46"/>
        <v>53.905857155720398</v>
      </c>
      <c r="U45" s="320">
        <f t="shared" si="47"/>
        <v>44.254685724576319</v>
      </c>
      <c r="V45" s="320" t="b">
        <f t="shared" si="48"/>
        <v>0</v>
      </c>
      <c r="W45" s="404">
        <f t="shared" si="49"/>
        <v>44.483572946180168</v>
      </c>
      <c r="X45" s="322" t="str">
        <f t="shared" si="50"/>
        <v/>
      </c>
      <c r="Y45" s="320" t="str">
        <f t="shared" si="51"/>
        <v/>
      </c>
      <c r="Z45" s="320" t="str">
        <f t="shared" si="52"/>
        <v/>
      </c>
      <c r="AA45" s="320" t="str">
        <f t="shared" si="53"/>
        <v/>
      </c>
      <c r="AB45" s="320">
        <f t="shared" si="54"/>
        <v>1.5927419354838708</v>
      </c>
      <c r="AC45" s="317">
        <f t="shared" si="55"/>
        <v>11.996130280554659</v>
      </c>
      <c r="AD45" s="320" t="str">
        <f t="shared" si="56"/>
        <v/>
      </c>
      <c r="AE45" s="320" t="str">
        <f t="shared" si="57"/>
        <v/>
      </c>
      <c r="AF45" s="320" t="str">
        <f t="shared" si="58"/>
        <v/>
      </c>
      <c r="AG45" s="320" t="str">
        <f t="shared" si="59"/>
        <v/>
      </c>
      <c r="AH45" s="320">
        <f t="shared" si="60"/>
        <v>2.8000000000000003</v>
      </c>
      <c r="AI45" s="320">
        <f t="shared" si="61"/>
        <v>8.5</v>
      </c>
      <c r="AJ45" s="322">
        <f>IF(VLOOKUP(TRUE,$V$2:$AY$72,COUNTA($V$1:AR$1),FALSE)="",AR45,IF(AR45="","",(AR45/VLOOKUP(TRUE,$V$2:$AY$72,COUNTA($V$1:AR$1),FALSE))*100))</f>
        <v>57.91352391242981</v>
      </c>
      <c r="AK45" s="320">
        <f>IF(VLOOKUP(TRUE,$V$2:$AY$72,COUNTA($V$1:AS$1),FALSE)="",AS45,IF(AS45="","",(AS45/VLOOKUP(TRUE,$V$2:$AY$72,COUNTA($V$1:AS$1),FALSE))*100))</f>
        <v>50</v>
      </c>
      <c r="AL45" s="320">
        <f>IF(VLOOKUP(TRUE,$V$2:$AY$72,COUNTA($V$1:AT$1),FALSE)="",AT45,IF(AT45="","",(AT45/VLOOKUP(TRUE,$V$2:$AY$72,COUNTA($V$1:AT$1),FALSE))*100))</f>
        <v>40</v>
      </c>
      <c r="AM45" s="320">
        <f>IF(VLOOKUP(TRUE,$V$2:$AY$72,COUNTA($V$1:AU$1),FALSE)="",AU45,IF(AU45="","",(AU45/VLOOKUP(TRUE,$V$2:$AY$72,COUNTA($V$1:AU$1),FALSE))*100))</f>
        <v>50</v>
      </c>
      <c r="AN45" s="320">
        <f>IF(VLOOKUP(TRUE,$V$2:$AY$72,COUNTA($V$1:AV$1),FALSE)="",AV45,IF(AV45="","",(AV45/VLOOKUP(TRUE,$V$2:$AY$72,COUNTA($V$1:AV$1),FALSE))*100))</f>
        <v>25</v>
      </c>
      <c r="AO45" s="320">
        <f>IF(VLOOKUP(TRUE,$V$2:$AY$72,COUNTA($V$1:AW$1),FALSE)="",AW45,IF(AW45="","",(AW45/VLOOKUP(TRUE,$V$2:$AY$72,COUNTA($V$1:AW$1),FALSE))*100))</f>
        <v>66.666666666666671</v>
      </c>
      <c r="AP45" s="320">
        <f>IF(VLOOKUP(TRUE,$V$2:$AY$72,COUNTA($V$1:AX$1),FALSE)="",AX45,IF(AX45="","",(AX45/VLOOKUP(TRUE,$V$2:$AY$72,COUNTA($V$1:AX$1),FALSE))*100))</f>
        <v>75</v>
      </c>
      <c r="AQ45" s="317">
        <f>IF(VLOOKUP(TRUE,$V$2:$AY$72,COUNTA($V$1:AY$1),FALSE)="",AY45,IF(AY45="","",(AY45/VLOOKUP(TRUE,$V$2:$AY$72,COUNTA($V$1:AY$1),FALSE))*100))</f>
        <v>66.666666666666671</v>
      </c>
      <c r="AR45" s="322">
        <f>IF(BS45="","",BS45*VLOOKUP("UQ",IndexCalc[],3,FALSE))</f>
        <v>57.91352391242981</v>
      </c>
      <c r="AS45" s="320">
        <f>IF(BT45="","",BT45*VLOOKUP("Fneg",IndexCalc[],3,FALSE))</f>
        <v>50</v>
      </c>
      <c r="AT45" s="320">
        <f>IF(BU45="","",BU45*VLOOKUP("ABS",IndexCalc[],3,FALSE))</f>
        <v>40</v>
      </c>
      <c r="AU45" s="320">
        <f>IF(BV45="","",BV45*VLOOKUP("Cnrs",IndexCalc[],3,FALSE))</f>
        <v>50</v>
      </c>
      <c r="AV45" s="320">
        <f>IF(BO45="","",BO45*VLOOKUP("HEC",IndexCalc[],3,FALSE))</f>
        <v>25</v>
      </c>
      <c r="AW45" s="320">
        <f>IF(BP45="","",BP45*VLOOKUP("Aeres",IndexCalc[],3,FALSE))</f>
        <v>66.666666666666671</v>
      </c>
      <c r="AX45" s="320">
        <f>IF(BQ45="","",BQ45*VLOOKUP("Abdc",IndexCalc[],3,FALSE))</f>
        <v>75</v>
      </c>
      <c r="AY45" s="317">
        <f>IF(BR45="","",BR45*VLOOKUP("Vhb",IndexCalc[],3,FALSE))</f>
        <v>66.666666666666671</v>
      </c>
      <c r="AZ45" s="326"/>
      <c r="BA45" s="327"/>
      <c r="BB45" s="328"/>
      <c r="BC45" s="326"/>
      <c r="BD45" s="326">
        <v>0.158</v>
      </c>
      <c r="BE45" s="329">
        <v>0.372</v>
      </c>
      <c r="BF45" s="330" t="s">
        <v>135</v>
      </c>
      <c r="BG45" s="328" t="s">
        <v>133</v>
      </c>
      <c r="BH45" s="328" t="s">
        <v>127</v>
      </c>
      <c r="BI45" s="328" t="s">
        <v>133</v>
      </c>
      <c r="BJ45" s="331" t="s">
        <v>298</v>
      </c>
      <c r="BK45" s="330"/>
      <c r="BL45" s="328">
        <v>3</v>
      </c>
      <c r="BM45" s="328">
        <v>2</v>
      </c>
      <c r="BN45" s="328">
        <v>3</v>
      </c>
      <c r="BO45" s="332">
        <v>1</v>
      </c>
      <c r="BP45" s="333">
        <v>2</v>
      </c>
      <c r="BQ45" s="334">
        <v>3</v>
      </c>
      <c r="BR45" s="333">
        <v>4</v>
      </c>
      <c r="BS45" s="345">
        <v>2.3165409564971924</v>
      </c>
      <c r="BT45" s="333">
        <v>2</v>
      </c>
      <c r="BU45" s="333">
        <v>2</v>
      </c>
      <c r="BV45" s="335">
        <v>2</v>
      </c>
    </row>
    <row r="46" spans="1:74" x14ac:dyDescent="0.25">
      <c r="A46" s="396" t="s">
        <v>1212</v>
      </c>
      <c r="B46" s="314"/>
      <c r="C46" s="339" t="s">
        <v>1113</v>
      </c>
      <c r="D46" s="314" t="s">
        <v>819</v>
      </c>
      <c r="E46" s="328">
        <f t="shared" si="31"/>
        <v>45</v>
      </c>
      <c r="F46" s="316">
        <f t="shared" si="32"/>
        <v>10</v>
      </c>
      <c r="G46" s="317">
        <f t="shared" si="33"/>
        <v>22.372721977137623</v>
      </c>
      <c r="H46" s="318" t="b">
        <f t="shared" si="34"/>
        <v>0</v>
      </c>
      <c r="I46" s="319">
        <f t="shared" si="35"/>
        <v>10000</v>
      </c>
      <c r="J46" s="319">
        <f t="shared" si="36"/>
        <v>10000</v>
      </c>
      <c r="K46" s="319">
        <f t="shared" si="37"/>
        <v>10000</v>
      </c>
      <c r="L46" s="319">
        <f t="shared" si="38"/>
        <v>10000</v>
      </c>
      <c r="M46" s="319">
        <f t="shared" si="39"/>
        <v>10000</v>
      </c>
      <c r="N46" s="319">
        <f t="shared" si="40"/>
        <v>10000</v>
      </c>
      <c r="O46" s="318" t="b">
        <f t="shared" si="41"/>
        <v>0</v>
      </c>
      <c r="P46" s="316">
        <f t="shared" si="42"/>
        <v>2</v>
      </c>
      <c r="Q46" s="316">
        <f t="shared" si="43"/>
        <v>8</v>
      </c>
      <c r="R46" s="321">
        <f t="shared" si="44"/>
        <v>44.314605850350041</v>
      </c>
      <c r="S46" s="322">
        <f t="shared" si="45"/>
        <v>14.073029251750214</v>
      </c>
      <c r="T46" s="317">
        <f t="shared" si="46"/>
        <v>51.875</v>
      </c>
      <c r="U46" s="320">
        <f t="shared" si="47"/>
        <v>48.780000000000008</v>
      </c>
      <c r="V46" s="320" t="b">
        <f t="shared" si="48"/>
        <v>0</v>
      </c>
      <c r="W46" s="404">
        <f t="shared" si="49"/>
        <v>44.314605850350041</v>
      </c>
      <c r="X46" s="330" t="str">
        <f t="shared" si="50"/>
        <v/>
      </c>
      <c r="Y46" s="328" t="str">
        <f t="shared" si="51"/>
        <v/>
      </c>
      <c r="Z46" s="328" t="str">
        <f t="shared" si="52"/>
        <v/>
      </c>
      <c r="AA46" s="328" t="str">
        <f t="shared" si="53"/>
        <v/>
      </c>
      <c r="AB46" s="327">
        <f t="shared" si="54"/>
        <v>5.92741935483871</v>
      </c>
      <c r="AC46" s="340">
        <f t="shared" si="55"/>
        <v>22.218639148661719</v>
      </c>
      <c r="AD46" s="328" t="str">
        <f t="shared" si="56"/>
        <v/>
      </c>
      <c r="AE46" s="328" t="str">
        <f t="shared" si="57"/>
        <v/>
      </c>
      <c r="AF46" s="328" t="str">
        <f t="shared" si="58"/>
        <v/>
      </c>
      <c r="AG46" s="328" t="str">
        <f t="shared" si="59"/>
        <v/>
      </c>
      <c r="AH46" s="328">
        <f t="shared" si="60"/>
        <v>45.7</v>
      </c>
      <c r="AI46" s="328">
        <f t="shared" si="61"/>
        <v>27.1</v>
      </c>
      <c r="AJ46" s="330">
        <f>IF(VLOOKUP(TRUE,$V$2:$AY$72,COUNTA($V$1:AR$1),FALSE)="",AR46,IF(AR46="","",(AR46/VLOOKUP(TRUE,$V$2:$AY$72,COUNTA($V$1:AR$1),FALSE))*100))</f>
        <v>50</v>
      </c>
      <c r="AK46" s="328">
        <f>IF(VLOOKUP(TRUE,$V$2:$AY$72,COUNTA($V$1:AS$1),FALSE)="",AS46,IF(AS46="","",(AS46/VLOOKUP(TRUE,$V$2:$AY$72,COUNTA($V$1:AS$1),FALSE))*100))</f>
        <v>50</v>
      </c>
      <c r="AL46" s="328">
        <f>IF(VLOOKUP(TRUE,$V$2:$AY$72,COUNTA($V$1:AT$1),FALSE)="",AT46,IF(AT46="","",(AT46/VLOOKUP(TRUE,$V$2:$AY$72,COUNTA($V$1:AT$1),FALSE))*100))</f>
        <v>40</v>
      </c>
      <c r="AM46" s="328">
        <f>IF(VLOOKUP(TRUE,$V$2:$AY$72,COUNTA($V$1:AU$1),FALSE)="",AU46,IF(AU46="","",(AU46/VLOOKUP(TRUE,$V$2:$AY$72,COUNTA($V$1:AU$1),FALSE))*100))</f>
        <v>25</v>
      </c>
      <c r="AN46" s="328">
        <f>IF(VLOOKUP(TRUE,$V$2:$AY$72,COUNTA($V$1:AV$1),FALSE)="",AV46,IF(AV46="","",(AV46/VLOOKUP(TRUE,$V$2:$AY$72,COUNTA($V$1:AV$1),FALSE))*100))</f>
        <v>50</v>
      </c>
      <c r="AO46" s="328">
        <f>IF(VLOOKUP(TRUE,$V$2:$AY$72,COUNTA($V$1:AW$1),FALSE)="",AW46,IF(AW46="","",(AW46/VLOOKUP(TRUE,$V$2:$AY$72,COUNTA($V$1:AW$1),FALSE))*100))</f>
        <v>66.666666666666671</v>
      </c>
      <c r="AP46" s="328">
        <f>IF(VLOOKUP(TRUE,$V$2:$AY$72,COUNTA($V$1:AX$1),FALSE)="",AX46,IF(AX46="","",(AX46/VLOOKUP(TRUE,$V$2:$AY$72,COUNTA($V$1:AX$1),FALSE))*100))</f>
        <v>50</v>
      </c>
      <c r="AQ46" s="331">
        <f>IF(VLOOKUP(TRUE,$V$2:$AY$72,COUNTA($V$1:AY$1),FALSE)="",AY46,IF(AY46="","",(AY46/VLOOKUP(TRUE,$V$2:$AY$72,COUNTA($V$1:AY$1),FALSE))*100))</f>
        <v>83.333333333333343</v>
      </c>
      <c r="AR46" s="322">
        <f>IF(BS46="","",BS46*VLOOKUP("UQ",IndexCalc[],3,FALSE))</f>
        <v>50</v>
      </c>
      <c r="AS46" s="320">
        <f>IF(BT46="","",BT46*VLOOKUP("Fneg",IndexCalc[],3,FALSE))</f>
        <v>50</v>
      </c>
      <c r="AT46" s="320">
        <f>IF(BU46="","",BU46*VLOOKUP("ABS",IndexCalc[],3,FALSE))</f>
        <v>40</v>
      </c>
      <c r="AU46" s="320">
        <f>IF(BV46="","",BV46*VLOOKUP("Cnrs",IndexCalc[],3,FALSE))</f>
        <v>25</v>
      </c>
      <c r="AV46" s="320">
        <f>IF(BO46="","",BO46*VLOOKUP("HEC",IndexCalc[],3,FALSE))</f>
        <v>50</v>
      </c>
      <c r="AW46" s="320">
        <f>IF(BP46="","",BP46*VLOOKUP("Aeres",IndexCalc[],3,FALSE))</f>
        <v>66.666666666666671</v>
      </c>
      <c r="AX46" s="320">
        <f>IF(BQ46="","",BQ46*VLOOKUP("Abdc",IndexCalc[],3,FALSE))</f>
        <v>50</v>
      </c>
      <c r="AY46" s="317">
        <f>IF(BR46="","",BR46*VLOOKUP("Vhb",IndexCalc[],3,FALSE))</f>
        <v>83.333333333333343</v>
      </c>
      <c r="AZ46" s="328"/>
      <c r="BA46" s="328"/>
      <c r="BB46" s="328"/>
      <c r="BC46" s="328"/>
      <c r="BD46" s="328">
        <v>0.58799999999999997</v>
      </c>
      <c r="BE46" s="331">
        <v>0.68899999999999995</v>
      </c>
      <c r="BF46" s="330"/>
      <c r="BG46" s="328" t="s">
        <v>135</v>
      </c>
      <c r="BH46" s="328" t="s">
        <v>133</v>
      </c>
      <c r="BI46" s="328" t="s">
        <v>135</v>
      </c>
      <c r="BJ46" s="331"/>
      <c r="BK46" s="330">
        <v>3</v>
      </c>
      <c r="BL46" s="328">
        <v>4</v>
      </c>
      <c r="BM46" s="328">
        <v>2</v>
      </c>
      <c r="BN46" s="328">
        <v>4</v>
      </c>
      <c r="BO46" s="344">
        <v>2</v>
      </c>
      <c r="BP46" s="333">
        <v>2</v>
      </c>
      <c r="BQ46" s="334">
        <v>2</v>
      </c>
      <c r="BR46" s="333">
        <v>5</v>
      </c>
      <c r="BS46" s="333">
        <v>2</v>
      </c>
      <c r="BT46" s="333">
        <v>2</v>
      </c>
      <c r="BU46" s="333">
        <v>2</v>
      </c>
      <c r="BV46" s="335">
        <v>1</v>
      </c>
    </row>
    <row r="47" spans="1:74" x14ac:dyDescent="0.25">
      <c r="A47" s="396" t="s">
        <v>547</v>
      </c>
      <c r="B47" s="314" t="s">
        <v>1077</v>
      </c>
      <c r="C47" s="405" t="s">
        <v>224</v>
      </c>
      <c r="D47" s="314" t="s">
        <v>819</v>
      </c>
      <c r="E47" s="316">
        <f t="shared" si="31"/>
        <v>46</v>
      </c>
      <c r="F47" s="316">
        <f t="shared" si="32"/>
        <v>10</v>
      </c>
      <c r="G47" s="317">
        <f t="shared" si="33"/>
        <v>23.061866692724838</v>
      </c>
      <c r="H47" s="318" t="b">
        <f t="shared" si="34"/>
        <v>0</v>
      </c>
      <c r="I47" s="319">
        <f t="shared" si="35"/>
        <v>10000</v>
      </c>
      <c r="J47" s="319">
        <f t="shared" si="36"/>
        <v>10000</v>
      </c>
      <c r="K47" s="319">
        <f t="shared" si="37"/>
        <v>10000</v>
      </c>
      <c r="L47" s="319">
        <f t="shared" si="38"/>
        <v>10000</v>
      </c>
      <c r="M47" s="319">
        <f t="shared" si="39"/>
        <v>10000</v>
      </c>
      <c r="N47" s="319">
        <f t="shared" si="40"/>
        <v>10000</v>
      </c>
      <c r="O47" s="318" t="b">
        <f t="shared" si="41"/>
        <v>0</v>
      </c>
      <c r="P47" s="316">
        <f t="shared" si="42"/>
        <v>2</v>
      </c>
      <c r="Q47" s="316">
        <f t="shared" si="43"/>
        <v>8</v>
      </c>
      <c r="R47" s="321">
        <f t="shared" si="44"/>
        <v>43.961296107584673</v>
      </c>
      <c r="S47" s="322">
        <f t="shared" si="45"/>
        <v>3.4355869204522991</v>
      </c>
      <c r="T47" s="317">
        <f t="shared" si="46"/>
        <v>54.092723404367767</v>
      </c>
      <c r="U47" s="320">
        <f t="shared" si="47"/>
        <v>43.554178723494218</v>
      </c>
      <c r="V47" s="320" t="b">
        <f t="shared" si="48"/>
        <v>0</v>
      </c>
      <c r="W47" s="404">
        <f t="shared" si="49"/>
        <v>43.961296107584673</v>
      </c>
      <c r="X47" s="322" t="str">
        <f t="shared" si="50"/>
        <v/>
      </c>
      <c r="Y47" s="320" t="str">
        <f t="shared" si="51"/>
        <v/>
      </c>
      <c r="Z47" s="320" t="str">
        <f t="shared" si="52"/>
        <v/>
      </c>
      <c r="AA47" s="320" t="str">
        <f t="shared" si="53"/>
        <v/>
      </c>
      <c r="AB47" s="320">
        <f t="shared" si="54"/>
        <v>1.2600806451612905</v>
      </c>
      <c r="AC47" s="317">
        <f t="shared" si="55"/>
        <v>5.6110931957433081</v>
      </c>
      <c r="AD47" s="320" t="str">
        <f t="shared" si="56"/>
        <v/>
      </c>
      <c r="AE47" s="320" t="str">
        <f t="shared" si="57"/>
        <v/>
      </c>
      <c r="AF47" s="320" t="str">
        <f t="shared" si="58"/>
        <v/>
      </c>
      <c r="AG47" s="320" t="str">
        <f t="shared" si="59"/>
        <v/>
      </c>
      <c r="AH47" s="320">
        <f t="shared" si="60"/>
        <v>1.4000000000000001</v>
      </c>
      <c r="AI47" s="320">
        <f t="shared" si="61"/>
        <v>1.4000000000000001</v>
      </c>
      <c r="AJ47" s="322">
        <f>IF(VLOOKUP(TRUE,$V$2:$AY$72,COUNTA($V$1:AR$1),FALSE)="",AR47,IF(AR47="","",(AR47/VLOOKUP(TRUE,$V$2:$AY$72,COUNTA($V$1:AR$1),FALSE))*100))</f>
        <v>59.78739857673645</v>
      </c>
      <c r="AK47" s="320">
        <f>IF(VLOOKUP(TRUE,$V$2:$AY$72,COUNTA($V$1:AS$1),FALSE)="",AS47,IF(AS47="","",(AS47/VLOOKUP(TRUE,$V$2:$AY$72,COUNTA($V$1:AS$1),FALSE))*100))</f>
        <v>49.154481291770935</v>
      </c>
      <c r="AL47" s="320">
        <f>IF(VLOOKUP(TRUE,$V$2:$AY$72,COUNTA($V$1:AT$1),FALSE)="",AT47,IF(AT47="","",(AT47/VLOOKUP(TRUE,$V$2:$AY$72,COUNTA($V$1:AT$1),FALSE))*100))</f>
        <v>35.382635593414307</v>
      </c>
      <c r="AM47" s="320">
        <f>IF(VLOOKUP(TRUE,$V$2:$AY$72,COUNTA($V$1:AU$1),FALSE)="",AU47,IF(AU47="","",(AU47/VLOOKUP(TRUE,$V$2:$AY$72,COUNTA($V$1:AU$1),FALSE))*100))</f>
        <v>54.312115907669067</v>
      </c>
      <c r="AN47" s="320">
        <f>IF(VLOOKUP(TRUE,$V$2:$AY$72,COUNTA($V$1:AV$1),FALSE)="",AV47,IF(AV47="","",(AV47/VLOOKUP(TRUE,$V$2:$AY$72,COUNTA($V$1:AV$1),FALSE))*100))</f>
        <v>51.49688720703125</v>
      </c>
      <c r="AO47" s="320">
        <f>IF(VLOOKUP(TRUE,$V$2:$AY$72,COUNTA($V$1:AW$1),FALSE)="",AW47,IF(AW47="","",(AW47/VLOOKUP(TRUE,$V$2:$AY$72,COUNTA($V$1:AW$1),FALSE))*100))</f>
        <v>65.894071261088058</v>
      </c>
      <c r="AP47" s="320">
        <f>IF(VLOOKUP(TRUE,$V$2:$AY$72,COUNTA($V$1:AX$1),FALSE)="",AX47,IF(AX47="","",(AX47/VLOOKUP(TRUE,$V$2:$AY$72,COUNTA($V$1:AX$1),FALSE))*100))</f>
        <v>51.952499151229858</v>
      </c>
      <c r="AQ47" s="317">
        <f>IF(VLOOKUP(TRUE,$V$2:$AY$72,COUNTA($V$1:AY$1),FALSE)="",AY47,IF(AY47="","",(AY47/VLOOKUP(TRUE,$V$2:$AY$72,COUNTA($V$1:AY$1),FALSE))*100))</f>
        <v>64.761698246002197</v>
      </c>
      <c r="AR47" s="322">
        <f>IF(BS47="","",BS47*VLOOKUP("UQ",IndexCalc[],3,FALSE))</f>
        <v>59.78739857673645</v>
      </c>
      <c r="AS47" s="320">
        <f>IF(BT47="","",BT47*VLOOKUP("Fneg",IndexCalc[],3,FALSE))</f>
        <v>49.154481291770935</v>
      </c>
      <c r="AT47" s="320">
        <f>IF(BU47="","",BU47*VLOOKUP("ABS",IndexCalc[],3,FALSE))</f>
        <v>35.382635593414307</v>
      </c>
      <c r="AU47" s="320">
        <f>IF(BV47="","",BV47*VLOOKUP("Cnrs",IndexCalc[],3,FALSE))</f>
        <v>54.312115907669067</v>
      </c>
      <c r="AV47" s="320">
        <f>IF(BO47="","",BO47*VLOOKUP("HEC",IndexCalc[],3,FALSE))</f>
        <v>51.49688720703125</v>
      </c>
      <c r="AW47" s="320">
        <f>IF(BP47="","",BP47*VLOOKUP("Aeres",IndexCalc[],3,FALSE))</f>
        <v>65.894071261088058</v>
      </c>
      <c r="AX47" s="320">
        <f>IF(BQ47="","",BQ47*VLOOKUP("Abdc",IndexCalc[],3,FALSE))</f>
        <v>51.952499151229858</v>
      </c>
      <c r="AY47" s="317">
        <f>IF(BR47="","",BR47*VLOOKUP("Vhb",IndexCalc[],3,FALSE))</f>
        <v>64.761698246002197</v>
      </c>
      <c r="AZ47" s="326"/>
      <c r="BA47" s="327"/>
      <c r="BB47" s="328"/>
      <c r="BC47" s="326"/>
      <c r="BD47" s="326">
        <v>0.125</v>
      </c>
      <c r="BE47" s="329">
        <v>0.17399999999999999</v>
      </c>
      <c r="BF47" s="330"/>
      <c r="BG47" s="328"/>
      <c r="BH47" s="328"/>
      <c r="BI47" s="328"/>
      <c r="BJ47" s="331"/>
      <c r="BK47" s="330"/>
      <c r="BL47" s="328"/>
      <c r="BM47" s="328"/>
      <c r="BN47" s="328"/>
      <c r="BO47" s="344">
        <v>2.05987548828125</v>
      </c>
      <c r="BP47" s="345">
        <v>1.9768221378326416</v>
      </c>
      <c r="BQ47" s="345">
        <v>2.0780999660491943</v>
      </c>
      <c r="BR47" s="345">
        <v>3.8857018947601318</v>
      </c>
      <c r="BS47" s="345">
        <v>2.391495943069458</v>
      </c>
      <c r="BT47" s="345">
        <v>1.9661792516708374</v>
      </c>
      <c r="BU47" s="345">
        <v>1.7691317796707153</v>
      </c>
      <c r="BV47" s="346">
        <v>2.1724846363067627</v>
      </c>
    </row>
    <row r="48" spans="1:74" x14ac:dyDescent="0.25">
      <c r="A48" s="396" t="s">
        <v>545</v>
      </c>
      <c r="B48" s="314" t="s">
        <v>816</v>
      </c>
      <c r="C48" s="387" t="s">
        <v>213</v>
      </c>
      <c r="D48" s="314" t="s">
        <v>819</v>
      </c>
      <c r="E48" s="316">
        <f t="shared" si="31"/>
        <v>47</v>
      </c>
      <c r="F48" s="316">
        <f t="shared" si="32"/>
        <v>10</v>
      </c>
      <c r="G48" s="317">
        <f t="shared" si="33"/>
        <v>23.246370625177526</v>
      </c>
      <c r="H48" s="318" t="b">
        <f t="shared" si="34"/>
        <v>0</v>
      </c>
      <c r="I48" s="319">
        <f t="shared" si="35"/>
        <v>10000</v>
      </c>
      <c r="J48" s="319">
        <f t="shared" si="36"/>
        <v>10000</v>
      </c>
      <c r="K48" s="319">
        <f t="shared" si="37"/>
        <v>10000</v>
      </c>
      <c r="L48" s="319">
        <f t="shared" si="38"/>
        <v>10000</v>
      </c>
      <c r="M48" s="319">
        <f t="shared" si="39"/>
        <v>10000</v>
      </c>
      <c r="N48" s="319">
        <f t="shared" si="40"/>
        <v>10000</v>
      </c>
      <c r="O48" s="318" t="b">
        <f t="shared" si="41"/>
        <v>0</v>
      </c>
      <c r="P48" s="316">
        <f t="shared" si="42"/>
        <v>2</v>
      </c>
      <c r="Q48" s="316">
        <f t="shared" si="43"/>
        <v>8</v>
      </c>
      <c r="R48" s="321">
        <f t="shared" si="44"/>
        <v>43.751504954848365</v>
      </c>
      <c r="S48" s="322">
        <f t="shared" si="45"/>
        <v>18.237939959534383</v>
      </c>
      <c r="T48" s="317">
        <f t="shared" si="46"/>
        <v>50.129896203676864</v>
      </c>
      <c r="U48" s="320">
        <f t="shared" si="47"/>
        <v>48.953916962941491</v>
      </c>
      <c r="V48" s="320" t="b">
        <f t="shared" si="48"/>
        <v>0</v>
      </c>
      <c r="W48" s="404">
        <f t="shared" si="49"/>
        <v>43.751504954848365</v>
      </c>
      <c r="X48" s="322">
        <f t="shared" si="50"/>
        <v>1.6981132075471699</v>
      </c>
      <c r="Y48" s="320">
        <f t="shared" si="51"/>
        <v>5</v>
      </c>
      <c r="Z48" s="320">
        <f t="shared" si="52"/>
        <v>21.359223300970871</v>
      </c>
      <c r="AA48" s="320" t="str">
        <f t="shared" si="53"/>
        <v/>
      </c>
      <c r="AB48" s="320">
        <f t="shared" si="54"/>
        <v>5.4536290322580649</v>
      </c>
      <c r="AC48" s="317">
        <f t="shared" si="55"/>
        <v>31.022250886810703</v>
      </c>
      <c r="AD48" s="320">
        <f t="shared" si="56"/>
        <v>0</v>
      </c>
      <c r="AE48" s="320">
        <f t="shared" si="57"/>
        <v>4</v>
      </c>
      <c r="AF48" s="320">
        <f t="shared" si="58"/>
        <v>44.1</v>
      </c>
      <c r="AG48" s="320" t="str">
        <f t="shared" si="59"/>
        <v/>
      </c>
      <c r="AH48" s="320">
        <f t="shared" si="60"/>
        <v>40</v>
      </c>
      <c r="AI48" s="320">
        <f t="shared" si="61"/>
        <v>48.5</v>
      </c>
      <c r="AJ48" s="322">
        <f>IF(VLOOKUP(TRUE,$V$2:$AY$72,COUNTA($V$1:AR$1),FALSE)="",AR48,IF(AR48="","",(AR48/VLOOKUP(TRUE,$V$2:$AY$72,COUNTA($V$1:AR$1),FALSE))*100))</f>
        <v>75</v>
      </c>
      <c r="AK48" s="320">
        <f>IF(VLOOKUP(TRUE,$V$2:$AY$72,COUNTA($V$1:AS$1),FALSE)="",AS48,IF(AS48="","",(AS48/VLOOKUP(TRUE,$V$2:$AY$72,COUNTA($V$1:AS$1),FALSE))*100))</f>
        <v>50</v>
      </c>
      <c r="AL48" s="320">
        <f>IF(VLOOKUP(TRUE,$V$2:$AY$72,COUNTA($V$1:AT$1),FALSE)="",AT48,IF(AT48="","",(AT48/VLOOKUP(TRUE,$V$2:$AY$72,COUNTA($V$1:AT$1),FALSE))*100))</f>
        <v>40</v>
      </c>
      <c r="AM48" s="320">
        <f>IF(VLOOKUP(TRUE,$V$2:$AY$72,COUNTA($V$1:AU$1),FALSE)="",AU48,IF(AU48="","",(AU48/VLOOKUP(TRUE,$V$2:$AY$72,COUNTA($V$1:AU$1),FALSE))*100))</f>
        <v>25</v>
      </c>
      <c r="AN48" s="320">
        <f>IF(VLOOKUP(TRUE,$V$2:$AY$72,COUNTA($V$1:AV$1),FALSE)="",AV48,IF(AV48="","",(AV48/VLOOKUP(TRUE,$V$2:$AY$72,COUNTA($V$1:AV$1),FALSE))*100))</f>
        <v>25</v>
      </c>
      <c r="AO48" s="320">
        <f>IF(VLOOKUP(TRUE,$V$2:$AY$72,COUNTA($V$1:AW$1),FALSE)="",AW48,IF(AW48="","",(AW48/VLOOKUP(TRUE,$V$2:$AY$72,COUNTA($V$1:AW$1),FALSE))*100))</f>
        <v>66.666666666666671</v>
      </c>
      <c r="AP48" s="320">
        <f>IF(VLOOKUP(TRUE,$V$2:$AY$72,COUNTA($V$1:AX$1),FALSE)="",AX48,IF(AX48="","",(AX48/VLOOKUP(TRUE,$V$2:$AY$72,COUNTA($V$1:AX$1),FALSE))*100))</f>
        <v>75</v>
      </c>
      <c r="AQ48" s="317">
        <f>IF(VLOOKUP(TRUE,$V$2:$AY$72,COUNTA($V$1:AY$1),FALSE)="",AY48,IF(AY48="","",(AY48/VLOOKUP(TRUE,$V$2:$AY$72,COUNTA($V$1:AY$1),FALSE))*100))</f>
        <v>44.372502962748214</v>
      </c>
      <c r="AR48" s="322">
        <f>IF(BS48="","",BS48*VLOOKUP("UQ",IndexCalc[],3,FALSE))</f>
        <v>75</v>
      </c>
      <c r="AS48" s="320">
        <f>IF(BT48="","",BT48*VLOOKUP("Fneg",IndexCalc[],3,FALSE))</f>
        <v>50</v>
      </c>
      <c r="AT48" s="320">
        <f>IF(BU48="","",BU48*VLOOKUP("ABS",IndexCalc[],3,FALSE))</f>
        <v>40</v>
      </c>
      <c r="AU48" s="320">
        <f>IF(BV48="","",BV48*VLOOKUP("Cnrs",IndexCalc[],3,FALSE))</f>
        <v>25</v>
      </c>
      <c r="AV48" s="320">
        <f>IF(BO48="","",BO48*VLOOKUP("HEC",IndexCalc[],3,FALSE))</f>
        <v>25</v>
      </c>
      <c r="AW48" s="320">
        <f>IF(BP48="","",BP48*VLOOKUP("Aeres",IndexCalc[],3,FALSE))</f>
        <v>66.666666666666671</v>
      </c>
      <c r="AX48" s="320">
        <f>IF(BQ48="","",BQ48*VLOOKUP("Abdc",IndexCalc[],3,FALSE))</f>
        <v>75</v>
      </c>
      <c r="AY48" s="317">
        <f>IF(BR48="","",BR48*VLOOKUP("Vhb",IndexCalc[],3,FALSE))</f>
        <v>44.372502962748214</v>
      </c>
      <c r="AZ48" s="406">
        <v>8.9999999999999998E-4</v>
      </c>
      <c r="BA48" s="327">
        <v>0.3</v>
      </c>
      <c r="BB48" s="328">
        <v>22</v>
      </c>
      <c r="BC48" s="326"/>
      <c r="BD48" s="326">
        <v>0.54100000000000004</v>
      </c>
      <c r="BE48" s="329">
        <v>0.96199999999999997</v>
      </c>
      <c r="BF48" s="330" t="s">
        <v>135</v>
      </c>
      <c r="BG48" s="328" t="s">
        <v>133</v>
      </c>
      <c r="BH48" s="328" t="s">
        <v>127</v>
      </c>
      <c r="BI48" s="328"/>
      <c r="BJ48" s="331" t="s">
        <v>298</v>
      </c>
      <c r="BK48" s="330">
        <v>2</v>
      </c>
      <c r="BL48" s="328">
        <v>3</v>
      </c>
      <c r="BM48" s="328">
        <v>2</v>
      </c>
      <c r="BN48" s="328">
        <v>4</v>
      </c>
      <c r="BO48" s="332">
        <v>1</v>
      </c>
      <c r="BP48" s="333">
        <v>2</v>
      </c>
      <c r="BQ48" s="334">
        <v>3</v>
      </c>
      <c r="BR48" s="345">
        <v>2.6623501777648926</v>
      </c>
      <c r="BS48" s="333">
        <v>3</v>
      </c>
      <c r="BT48" s="333">
        <v>2</v>
      </c>
      <c r="BU48" s="333">
        <v>2</v>
      </c>
      <c r="BV48" s="335">
        <v>1</v>
      </c>
    </row>
    <row r="49" spans="1:74" x14ac:dyDescent="0.25">
      <c r="A49" s="396" t="s">
        <v>1197</v>
      </c>
      <c r="B49" s="314"/>
      <c r="C49" s="339" t="s">
        <v>245</v>
      </c>
      <c r="D49" s="314" t="s">
        <v>819</v>
      </c>
      <c r="E49" s="316">
        <f t="shared" si="31"/>
        <v>48</v>
      </c>
      <c r="F49" s="316">
        <f t="shared" si="32"/>
        <v>10</v>
      </c>
      <c r="G49" s="317">
        <f t="shared" si="33"/>
        <v>20.876532436553763</v>
      </c>
      <c r="H49" s="318" t="b">
        <f t="shared" si="34"/>
        <v>0</v>
      </c>
      <c r="I49" s="319">
        <f t="shared" si="35"/>
        <v>10000</v>
      </c>
      <c r="J49" s="319">
        <f t="shared" si="36"/>
        <v>10000</v>
      </c>
      <c r="K49" s="319">
        <f t="shared" si="37"/>
        <v>10000</v>
      </c>
      <c r="L49" s="319">
        <f t="shared" si="38"/>
        <v>10000</v>
      </c>
      <c r="M49" s="319">
        <f t="shared" si="39"/>
        <v>10000</v>
      </c>
      <c r="N49" s="319">
        <f t="shared" si="40"/>
        <v>10000</v>
      </c>
      <c r="O49" s="318" t="b">
        <f t="shared" si="41"/>
        <v>0</v>
      </c>
      <c r="P49" s="316">
        <f t="shared" si="42"/>
        <v>2</v>
      </c>
      <c r="Q49" s="316">
        <f t="shared" si="43"/>
        <v>8</v>
      </c>
      <c r="R49" s="321">
        <f t="shared" si="44"/>
        <v>42.546381557851227</v>
      </c>
      <c r="S49" s="322">
        <f t="shared" si="45"/>
        <v>11.90309805109694</v>
      </c>
      <c r="T49" s="317">
        <f t="shared" si="46"/>
        <v>50.207202434539795</v>
      </c>
      <c r="U49" s="320">
        <f t="shared" si="47"/>
        <v>45.015761947631837</v>
      </c>
      <c r="V49" s="320" t="b">
        <f t="shared" si="48"/>
        <v>0</v>
      </c>
      <c r="W49" s="404">
        <f t="shared" si="49"/>
        <v>42.546381557851227</v>
      </c>
      <c r="X49" s="322" t="str">
        <f t="shared" si="50"/>
        <v/>
      </c>
      <c r="Y49" s="320" t="str">
        <f t="shared" si="51"/>
        <v/>
      </c>
      <c r="Z49" s="320" t="str">
        <f t="shared" si="52"/>
        <v/>
      </c>
      <c r="AA49" s="320" t="str">
        <f t="shared" si="53"/>
        <v/>
      </c>
      <c r="AB49" s="320">
        <f t="shared" si="54"/>
        <v>4.2641129032258061</v>
      </c>
      <c r="AC49" s="317">
        <f t="shared" si="55"/>
        <v>19.542083198968076</v>
      </c>
      <c r="AD49" s="320" t="str">
        <f t="shared" si="56"/>
        <v/>
      </c>
      <c r="AE49" s="320" t="str">
        <f t="shared" si="57"/>
        <v/>
      </c>
      <c r="AF49" s="320" t="str">
        <f t="shared" si="58"/>
        <v/>
      </c>
      <c r="AG49" s="320" t="str">
        <f t="shared" si="59"/>
        <v/>
      </c>
      <c r="AH49" s="320">
        <f t="shared" si="60"/>
        <v>28.499999999999996</v>
      </c>
      <c r="AI49" s="320">
        <f t="shared" si="61"/>
        <v>20</v>
      </c>
      <c r="AJ49" s="322">
        <f>IF(VLOOKUP(TRUE,$V$2:$AY$72,COUNTA($V$1:AR$1),FALSE)="",AR49,IF(AR49="","",(AR49/VLOOKUP(TRUE,$V$2:$AY$72,COUNTA($V$1:AR$1),FALSE))*100))</f>
        <v>50</v>
      </c>
      <c r="AK49" s="320">
        <f>IF(VLOOKUP(TRUE,$V$2:$AY$72,COUNTA($V$1:AS$1),FALSE)="",AS49,IF(AS49="","",(AS49/VLOOKUP(TRUE,$V$2:$AY$72,COUNTA($V$1:AS$1),FALSE))*100))</f>
        <v>50</v>
      </c>
      <c r="AL49" s="320">
        <f>IF(VLOOKUP(TRUE,$V$2:$AY$72,COUNTA($V$1:AT$1),FALSE)="",AT49,IF(AT49="","",(AT49/VLOOKUP(TRUE,$V$2:$AY$72,COUNTA($V$1:AT$1),FALSE))*100))</f>
        <v>40</v>
      </c>
      <c r="AM49" s="320">
        <f>IF(VLOOKUP(TRUE,$V$2:$AY$72,COUNTA($V$1:AU$1),FALSE)="",AU49,IF(AU49="","",(AU49/VLOOKUP(TRUE,$V$2:$AY$72,COUNTA($V$1:AU$1),FALSE))*100))</f>
        <v>50</v>
      </c>
      <c r="AN49" s="320">
        <f>IF(VLOOKUP(TRUE,$V$2:$AY$72,COUNTA($V$1:AV$1),FALSE)="",AV49,IF(AV49="","",(AV49/VLOOKUP(TRUE,$V$2:$AY$72,COUNTA($V$1:AV$1),FALSE))*100))</f>
        <v>36.657619476318359</v>
      </c>
      <c r="AO49" s="320">
        <f>IF(VLOOKUP(TRUE,$V$2:$AY$72,COUNTA($V$1:AW$1),FALSE)="",AW49,IF(AW49="","",(AW49/VLOOKUP(TRUE,$V$2:$AY$72,COUNTA($V$1:AW$1),FALSE))*100))</f>
        <v>66.666666666666671</v>
      </c>
      <c r="AP49" s="341">
        <f>IF(VLOOKUP(TRUE,$V$2:$AY$72,COUNTA($V$1:AX$1),FALSE)="",AX49,IF(AX49="","",(AX49/VLOOKUP(TRUE,$V$2:$AY$72,COUNTA($V$1:AX$1),FALSE))*100))</f>
        <v>75</v>
      </c>
      <c r="AQ49" s="317">
        <f>IF(VLOOKUP(TRUE,$V$2:$AY$72,COUNTA($V$1:AY$1),FALSE)="",AY49,IF(AY49="","",(AY49/VLOOKUP(TRUE,$V$2:$AY$72,COUNTA($V$1:AY$1),FALSE))*100))</f>
        <v>33.333333333333336</v>
      </c>
      <c r="AR49" s="322">
        <f>IF(BS49="","",BS49*VLOOKUP("UQ",IndexCalc[],3,FALSE))</f>
        <v>50</v>
      </c>
      <c r="AS49" s="320">
        <f>IF(BT49="","",BT49*VLOOKUP("Fneg",IndexCalc[],3,FALSE))</f>
        <v>50</v>
      </c>
      <c r="AT49" s="320">
        <f>IF(BU49="","",BU49*VLOOKUP("ABS",IndexCalc[],3,FALSE))</f>
        <v>40</v>
      </c>
      <c r="AU49" s="320">
        <f>IF(BV49="","",BV49*VLOOKUP("Cnrs",IndexCalc[],3,FALSE))</f>
        <v>50</v>
      </c>
      <c r="AV49" s="320">
        <f>IF(BO49="","",BO49*VLOOKUP("HEC",IndexCalc[],3,FALSE))</f>
        <v>36.657619476318359</v>
      </c>
      <c r="AW49" s="320">
        <f>IF(BP49="","",BP49*VLOOKUP("Aeres",IndexCalc[],3,FALSE))</f>
        <v>66.666666666666671</v>
      </c>
      <c r="AX49" s="320">
        <f>IF(BQ49="","",BQ49*VLOOKUP("Abdc",IndexCalc[],3,FALSE))</f>
        <v>75</v>
      </c>
      <c r="AY49" s="317">
        <f>IF(BR49="","",BR49*VLOOKUP("Vhb",IndexCalc[],3,FALSE))</f>
        <v>33.333333333333336</v>
      </c>
      <c r="AZ49" s="326"/>
      <c r="BA49" s="327"/>
      <c r="BB49" s="328"/>
      <c r="BC49" s="326"/>
      <c r="BD49" s="326">
        <v>0.42299999999999999</v>
      </c>
      <c r="BE49" s="342">
        <v>0.60599999999999998</v>
      </c>
      <c r="BF49" s="330"/>
      <c r="BG49" s="328" t="s">
        <v>133</v>
      </c>
      <c r="BH49" s="343" t="s">
        <v>133</v>
      </c>
      <c r="BI49" s="328" t="s">
        <v>135</v>
      </c>
      <c r="BJ49" s="331"/>
      <c r="BK49" s="330">
        <v>3</v>
      </c>
      <c r="BL49" s="328">
        <v>3</v>
      </c>
      <c r="BM49" s="328">
        <v>2</v>
      </c>
      <c r="BN49" s="328">
        <v>3</v>
      </c>
      <c r="BO49" s="344">
        <v>1.4663047790527344</v>
      </c>
      <c r="BP49" s="333">
        <v>2</v>
      </c>
      <c r="BQ49" s="334">
        <v>3</v>
      </c>
      <c r="BR49" s="333">
        <v>2</v>
      </c>
      <c r="BS49" s="333">
        <v>2</v>
      </c>
      <c r="BT49" s="333">
        <v>2</v>
      </c>
      <c r="BU49" s="333">
        <v>2</v>
      </c>
      <c r="BV49" s="335">
        <v>2</v>
      </c>
    </row>
    <row r="50" spans="1:74" x14ac:dyDescent="0.25">
      <c r="A50" s="396" t="s">
        <v>522</v>
      </c>
      <c r="B50" s="314" t="s">
        <v>793</v>
      </c>
      <c r="C50" s="382" t="s">
        <v>162</v>
      </c>
      <c r="D50" s="314" t="s">
        <v>819</v>
      </c>
      <c r="E50" s="316">
        <f t="shared" si="31"/>
        <v>49</v>
      </c>
      <c r="F50" s="316">
        <f t="shared" si="32"/>
        <v>10</v>
      </c>
      <c r="G50" s="317">
        <f t="shared" si="33"/>
        <v>18.53726980937984</v>
      </c>
      <c r="H50" s="318" t="b">
        <f t="shared" si="34"/>
        <v>0</v>
      </c>
      <c r="I50" s="319">
        <f t="shared" si="35"/>
        <v>10000</v>
      </c>
      <c r="J50" s="319">
        <f t="shared" si="36"/>
        <v>10000</v>
      </c>
      <c r="K50" s="319">
        <f t="shared" si="37"/>
        <v>10000</v>
      </c>
      <c r="L50" s="319">
        <f t="shared" si="38"/>
        <v>10000</v>
      </c>
      <c r="M50" s="319">
        <f t="shared" si="39"/>
        <v>10000</v>
      </c>
      <c r="N50" s="319">
        <f t="shared" si="40"/>
        <v>10000</v>
      </c>
      <c r="O50" s="318" t="b">
        <f t="shared" si="41"/>
        <v>0</v>
      </c>
      <c r="P50" s="316">
        <f t="shared" si="42"/>
        <v>2</v>
      </c>
      <c r="Q50" s="316">
        <f t="shared" si="43"/>
        <v>8</v>
      </c>
      <c r="R50" s="321">
        <f t="shared" si="44"/>
        <v>41.980475861064591</v>
      </c>
      <c r="S50" s="322">
        <f t="shared" si="45"/>
        <v>17.402379305322945</v>
      </c>
      <c r="T50" s="317">
        <f t="shared" si="46"/>
        <v>48.125</v>
      </c>
      <c r="U50" s="320">
        <f t="shared" si="47"/>
        <v>46.35</v>
      </c>
      <c r="V50" s="320" t="b">
        <f t="shared" si="48"/>
        <v>0</v>
      </c>
      <c r="W50" s="404">
        <f t="shared" si="49"/>
        <v>41.980475861064591</v>
      </c>
      <c r="X50" s="322" t="str">
        <f t="shared" si="50"/>
        <v/>
      </c>
      <c r="Y50" s="320" t="str">
        <f t="shared" si="51"/>
        <v/>
      </c>
      <c r="Z50" s="320">
        <f t="shared" si="52"/>
        <v>19.417475728155338</v>
      </c>
      <c r="AA50" s="320" t="str">
        <f t="shared" si="53"/>
        <v/>
      </c>
      <c r="AB50" s="320">
        <f t="shared" si="54"/>
        <v>4.556451612903226</v>
      </c>
      <c r="AC50" s="317">
        <f t="shared" si="55"/>
        <v>30.248306997742663</v>
      </c>
      <c r="AD50" s="320" t="str">
        <f t="shared" si="56"/>
        <v/>
      </c>
      <c r="AE50" s="320" t="str">
        <f t="shared" si="57"/>
        <v/>
      </c>
      <c r="AF50" s="320">
        <f t="shared" si="58"/>
        <v>29.4</v>
      </c>
      <c r="AG50" s="320" t="str">
        <f t="shared" si="59"/>
        <v/>
      </c>
      <c r="AH50" s="320">
        <f t="shared" si="60"/>
        <v>31.4</v>
      </c>
      <c r="AI50" s="320">
        <f t="shared" si="61"/>
        <v>47.099999999999994</v>
      </c>
      <c r="AJ50" s="322">
        <f>IF(VLOOKUP(TRUE,$V$2:$AY$72,COUNTA($V$1:AR$1),FALSE)="",AR50,IF(AR50="","",(AR50/VLOOKUP(TRUE,$V$2:$AY$72,COUNTA($V$1:AR$1),FALSE))*100))</f>
        <v>50</v>
      </c>
      <c r="AK50" s="320">
        <f>IF(VLOOKUP(TRUE,$V$2:$AY$72,COUNTA($V$1:AS$1),FALSE)="",AS50,IF(AS50="","",(AS50/VLOOKUP(TRUE,$V$2:$AY$72,COUNTA($V$1:AS$1),FALSE))*100))</f>
        <v>50</v>
      </c>
      <c r="AL50" s="320">
        <f>IF(VLOOKUP(TRUE,$V$2:$AY$72,COUNTA($V$1:AT$1),FALSE)="",AT50,IF(AT50="","",(AT50/VLOOKUP(TRUE,$V$2:$AY$72,COUNTA($V$1:AT$1),FALSE))*100))</f>
        <v>60</v>
      </c>
      <c r="AM50" s="320">
        <f>IF(VLOOKUP(TRUE,$V$2:$AY$72,COUNTA($V$1:AU$1),FALSE)="",AU50,IF(AU50="","",(AU50/VLOOKUP(TRUE,$V$2:$AY$72,COUNTA($V$1:AU$1),FALSE))*100))</f>
        <v>50</v>
      </c>
      <c r="AN50" s="320">
        <f>IF(VLOOKUP(TRUE,$V$2:$AY$72,COUNTA($V$1:AV$1),FALSE)="",AV50,IF(AV50="","",(AV50/VLOOKUP(TRUE,$V$2:$AY$72,COUNTA($V$1:AV$1),FALSE))*100))</f>
        <v>25</v>
      </c>
      <c r="AO50" s="320">
        <f>IF(VLOOKUP(TRUE,$V$2:$AY$72,COUNTA($V$1:AW$1),FALSE)="",AW50,IF(AW50="","",(AW50/VLOOKUP(TRUE,$V$2:$AY$72,COUNTA($V$1:AW$1),FALSE))*100))</f>
        <v>33.333333333333336</v>
      </c>
      <c r="AP50" s="320">
        <f>IF(VLOOKUP(TRUE,$V$2:$AY$72,COUNTA($V$1:AX$1),FALSE)="",AX50,IF(AX50="","",(AX50/VLOOKUP(TRUE,$V$2:$AY$72,COUNTA($V$1:AX$1),FALSE))*100))</f>
        <v>50</v>
      </c>
      <c r="AQ50" s="317">
        <f>IF(VLOOKUP(TRUE,$V$2:$AY$72,COUNTA($V$1:AY$1),FALSE)="",AY50,IF(AY50="","",(AY50/VLOOKUP(TRUE,$V$2:$AY$72,COUNTA($V$1:AY$1),FALSE))*100))</f>
        <v>66.666666666666671</v>
      </c>
      <c r="AR50" s="322">
        <f>IF(BS50="","",BS50*VLOOKUP("UQ",IndexCalc[],3,FALSE))</f>
        <v>50</v>
      </c>
      <c r="AS50" s="320">
        <f>IF(BT50="","",BT50*VLOOKUP("Fneg",IndexCalc[],3,FALSE))</f>
        <v>50</v>
      </c>
      <c r="AT50" s="320">
        <f>IF(BU50="","",BU50*VLOOKUP("ABS",IndexCalc[],3,FALSE))</f>
        <v>60</v>
      </c>
      <c r="AU50" s="320">
        <f>IF(BV50="","",BV50*VLOOKUP("Cnrs",IndexCalc[],3,FALSE))</f>
        <v>50</v>
      </c>
      <c r="AV50" s="320">
        <f>IF(BO50="","",BO50*VLOOKUP("HEC",IndexCalc[],3,FALSE))</f>
        <v>25</v>
      </c>
      <c r="AW50" s="320">
        <f>IF(BP50="","",BP50*VLOOKUP("Aeres",IndexCalc[],3,FALSE))</f>
        <v>33.333333333333336</v>
      </c>
      <c r="AX50" s="320">
        <f>IF(BQ50="","",BQ50*VLOOKUP("Abdc",IndexCalc[],3,FALSE))</f>
        <v>50</v>
      </c>
      <c r="AY50" s="317">
        <f>IF(BR50="","",BR50*VLOOKUP("Vhb",IndexCalc[],3,FALSE))</f>
        <v>66.666666666666671</v>
      </c>
      <c r="AZ50" s="326"/>
      <c r="BA50" s="327"/>
      <c r="BB50" s="328">
        <v>20</v>
      </c>
      <c r="BC50" s="326"/>
      <c r="BD50" s="326">
        <v>0.45200000000000001</v>
      </c>
      <c r="BE50" s="329">
        <v>0.93799999999999994</v>
      </c>
      <c r="BF50" s="330" t="s">
        <v>135</v>
      </c>
      <c r="BG50" s="328" t="s">
        <v>135</v>
      </c>
      <c r="BH50" s="328" t="s">
        <v>133</v>
      </c>
      <c r="BI50" s="328" t="s">
        <v>133</v>
      </c>
      <c r="BJ50" s="331"/>
      <c r="BK50" s="330">
        <v>3</v>
      </c>
      <c r="BL50" s="328">
        <v>3</v>
      </c>
      <c r="BM50" s="328">
        <v>3</v>
      </c>
      <c r="BN50" s="328">
        <v>3</v>
      </c>
      <c r="BO50" s="332">
        <v>1</v>
      </c>
      <c r="BP50" s="333">
        <v>1</v>
      </c>
      <c r="BQ50" s="334">
        <v>2</v>
      </c>
      <c r="BR50" s="333">
        <v>4</v>
      </c>
      <c r="BS50" s="333">
        <v>2</v>
      </c>
      <c r="BT50" s="333">
        <v>2</v>
      </c>
      <c r="BU50" s="333">
        <v>3</v>
      </c>
      <c r="BV50" s="335">
        <v>2</v>
      </c>
    </row>
    <row r="51" spans="1:74" x14ac:dyDescent="0.25">
      <c r="A51" s="396" t="s">
        <v>608</v>
      </c>
      <c r="B51" s="314"/>
      <c r="C51" s="339" t="s">
        <v>1010</v>
      </c>
      <c r="D51" s="314" t="s">
        <v>819</v>
      </c>
      <c r="E51" s="328">
        <f t="shared" si="31"/>
        <v>50</v>
      </c>
      <c r="F51" s="316">
        <f t="shared" si="32"/>
        <v>10</v>
      </c>
      <c r="G51" s="317">
        <f t="shared" si="33"/>
        <v>14.97134789475639</v>
      </c>
      <c r="H51" s="318" t="b">
        <f t="shared" si="34"/>
        <v>0</v>
      </c>
      <c r="I51" s="319">
        <f t="shared" si="35"/>
        <v>10000</v>
      </c>
      <c r="J51" s="319">
        <f t="shared" si="36"/>
        <v>10000</v>
      </c>
      <c r="K51" s="319">
        <f t="shared" si="37"/>
        <v>10000</v>
      </c>
      <c r="L51" s="319">
        <f t="shared" si="38"/>
        <v>10000</v>
      </c>
      <c r="M51" s="319">
        <f t="shared" si="39"/>
        <v>10000</v>
      </c>
      <c r="N51" s="319">
        <f t="shared" si="40"/>
        <v>10000</v>
      </c>
      <c r="O51" s="318" t="b">
        <f t="shared" si="41"/>
        <v>0</v>
      </c>
      <c r="P51" s="316">
        <f t="shared" si="42"/>
        <v>2</v>
      </c>
      <c r="Q51" s="316">
        <f t="shared" si="43"/>
        <v>8</v>
      </c>
      <c r="R51" s="321">
        <f t="shared" si="44"/>
        <v>41.511358848862486</v>
      </c>
      <c r="S51" s="322">
        <f t="shared" si="45"/>
        <v>25.056794244312446</v>
      </c>
      <c r="T51" s="317">
        <f t="shared" si="46"/>
        <v>45.625</v>
      </c>
      <c r="U51" s="320">
        <f t="shared" si="47"/>
        <v>50.2</v>
      </c>
      <c r="V51" s="320" t="b">
        <f t="shared" si="48"/>
        <v>0</v>
      </c>
      <c r="W51" s="404">
        <f t="shared" si="49"/>
        <v>41.511358848862486</v>
      </c>
      <c r="X51" s="330" t="str">
        <f t="shared" si="50"/>
        <v/>
      </c>
      <c r="Y51" s="328" t="str">
        <f t="shared" si="51"/>
        <v/>
      </c>
      <c r="Z51" s="328" t="str">
        <f t="shared" si="52"/>
        <v/>
      </c>
      <c r="AA51" s="328" t="str">
        <f t="shared" si="53"/>
        <v/>
      </c>
      <c r="AB51" s="327">
        <f t="shared" si="54"/>
        <v>14.73790322580645</v>
      </c>
      <c r="AC51" s="340">
        <f t="shared" si="55"/>
        <v>35.375685262818443</v>
      </c>
      <c r="AD51" s="328" t="str">
        <f t="shared" si="56"/>
        <v/>
      </c>
      <c r="AE51" s="328" t="str">
        <f t="shared" si="57"/>
        <v/>
      </c>
      <c r="AF51" s="328" t="str">
        <f t="shared" si="58"/>
        <v/>
      </c>
      <c r="AG51" s="328" t="str">
        <f t="shared" si="59"/>
        <v/>
      </c>
      <c r="AH51" s="328">
        <f t="shared" si="60"/>
        <v>78.5</v>
      </c>
      <c r="AI51" s="328">
        <f t="shared" si="61"/>
        <v>58.5</v>
      </c>
      <c r="AJ51" s="330">
        <f>IF(VLOOKUP(TRUE,$V$2:$AY$72,COUNTA($V$1:AR$1),FALSE)="",AR51,IF(AR51="","",(AR51/VLOOKUP(TRUE,$V$2:$AY$72,COUNTA($V$1:AR$1),FALSE))*100))</f>
        <v>50</v>
      </c>
      <c r="AK51" s="328">
        <f>IF(VLOOKUP(TRUE,$V$2:$AY$72,COUNTA($V$1:AS$1),FALSE)="",AS51,IF(AS51="","",(AS51/VLOOKUP(TRUE,$V$2:$AY$72,COUNTA($V$1:AS$1),FALSE))*100))</f>
        <v>50</v>
      </c>
      <c r="AL51" s="328">
        <f>IF(VLOOKUP(TRUE,$V$2:$AY$72,COUNTA($V$1:AT$1),FALSE)="",AT51,IF(AT51="","",(AT51/VLOOKUP(TRUE,$V$2:$AY$72,COUNTA($V$1:AT$1),FALSE))*100))</f>
        <v>40</v>
      </c>
      <c r="AM51" s="328">
        <f>IF(VLOOKUP(TRUE,$V$2:$AY$72,COUNTA($V$1:AU$1),FALSE)="",AU51,IF(AU51="","",(AU51/VLOOKUP(TRUE,$V$2:$AY$72,COUNTA($V$1:AU$1),FALSE))*100))</f>
        <v>50</v>
      </c>
      <c r="AN51" s="328">
        <f>IF(VLOOKUP(TRUE,$V$2:$AY$72,COUNTA($V$1:AV$1),FALSE)="",AV51,IF(AV51="","",(AV51/VLOOKUP(TRUE,$V$2:$AY$72,COUNTA($V$1:AV$1),FALSE))*100))</f>
        <v>25</v>
      </c>
      <c r="AO51" s="328">
        <f>IF(VLOOKUP(TRUE,$V$2:$AY$72,COUNTA($V$1:AW$1),FALSE)="",AW51,IF(AW51="","",(AW51/VLOOKUP(TRUE,$V$2:$AY$72,COUNTA($V$1:AW$1),FALSE))*100))</f>
        <v>66.666666666666671</v>
      </c>
      <c r="AP51" s="328">
        <f>IF(VLOOKUP(TRUE,$V$2:$AY$72,COUNTA($V$1:AX$1),FALSE)="",AX51,IF(AX51="","",(AX51/VLOOKUP(TRUE,$V$2:$AY$72,COUNTA($V$1:AX$1),FALSE))*100))</f>
        <v>50</v>
      </c>
      <c r="AQ51" s="331">
        <f>IF(VLOOKUP(TRUE,$V$2:$AY$72,COUNTA($V$1:AY$1),FALSE)="",AY51,IF(AY51="","",(AY51/VLOOKUP(TRUE,$V$2:$AY$72,COUNTA($V$1:AY$1),FALSE))*100))</f>
        <v>33.333333333333336</v>
      </c>
      <c r="AR51" s="322">
        <f>IF(BS51="","",BS51*VLOOKUP("UQ",IndexCalc[],3,FALSE))</f>
        <v>50</v>
      </c>
      <c r="AS51" s="320">
        <f>IF(BT51="","",BT51*VLOOKUP("Fneg",IndexCalc[],3,FALSE))</f>
        <v>50</v>
      </c>
      <c r="AT51" s="320">
        <f>IF(BU51="","",BU51*VLOOKUP("ABS",IndexCalc[],3,FALSE))</f>
        <v>40</v>
      </c>
      <c r="AU51" s="320">
        <f>IF(BV51="","",BV51*VLOOKUP("Cnrs",IndexCalc[],3,FALSE))</f>
        <v>50</v>
      </c>
      <c r="AV51" s="320">
        <f>IF(BO51="","",BO51*VLOOKUP("HEC",IndexCalc[],3,FALSE))</f>
        <v>25</v>
      </c>
      <c r="AW51" s="320">
        <f>IF(BP51="","",BP51*VLOOKUP("Aeres",IndexCalc[],3,FALSE))</f>
        <v>66.666666666666671</v>
      </c>
      <c r="AX51" s="320">
        <f>IF(BQ51="","",BQ51*VLOOKUP("Abdc",IndexCalc[],3,FALSE))</f>
        <v>50</v>
      </c>
      <c r="AY51" s="317">
        <f>IF(BR51="","",BR51*VLOOKUP("Vhb",IndexCalc[],3,FALSE))</f>
        <v>33.333333333333336</v>
      </c>
      <c r="AZ51" s="328"/>
      <c r="BA51" s="328"/>
      <c r="BB51" s="328"/>
      <c r="BC51" s="328"/>
      <c r="BD51" s="328">
        <v>1.462</v>
      </c>
      <c r="BE51" s="331">
        <v>1.097</v>
      </c>
      <c r="BF51" s="330" t="s">
        <v>135</v>
      </c>
      <c r="BG51" s="328" t="s">
        <v>133</v>
      </c>
      <c r="BH51" s="328" t="s">
        <v>133</v>
      </c>
      <c r="BI51" s="328" t="s">
        <v>135</v>
      </c>
      <c r="BJ51" s="331"/>
      <c r="BK51" s="330">
        <v>3</v>
      </c>
      <c r="BL51" s="328">
        <v>3</v>
      </c>
      <c r="BM51" s="328">
        <v>2</v>
      </c>
      <c r="BN51" s="328">
        <v>3</v>
      </c>
      <c r="BO51" s="332">
        <v>1</v>
      </c>
      <c r="BP51" s="333">
        <v>2</v>
      </c>
      <c r="BQ51" s="334">
        <v>2</v>
      </c>
      <c r="BR51" s="333">
        <v>2</v>
      </c>
      <c r="BS51" s="333">
        <v>2</v>
      </c>
      <c r="BT51" s="333">
        <v>2</v>
      </c>
      <c r="BU51" s="333">
        <v>2</v>
      </c>
      <c r="BV51" s="335">
        <v>2</v>
      </c>
    </row>
    <row r="52" spans="1:74" x14ac:dyDescent="0.25">
      <c r="A52" s="396" t="s">
        <v>540</v>
      </c>
      <c r="B52" s="314" t="s">
        <v>811</v>
      </c>
      <c r="C52" s="382" t="s">
        <v>182</v>
      </c>
      <c r="D52" s="314" t="s">
        <v>819</v>
      </c>
      <c r="E52" s="316">
        <f t="shared" si="31"/>
        <v>51</v>
      </c>
      <c r="F52" s="316">
        <f t="shared" si="32"/>
        <v>10</v>
      </c>
      <c r="G52" s="317">
        <f t="shared" si="33"/>
        <v>24.320303975619201</v>
      </c>
      <c r="H52" s="318" t="b">
        <f t="shared" si="34"/>
        <v>0</v>
      </c>
      <c r="I52" s="319">
        <f t="shared" si="35"/>
        <v>10000</v>
      </c>
      <c r="J52" s="319">
        <f t="shared" si="36"/>
        <v>10000</v>
      </c>
      <c r="K52" s="319">
        <f t="shared" si="37"/>
        <v>10000</v>
      </c>
      <c r="L52" s="319">
        <f t="shared" si="38"/>
        <v>10000</v>
      </c>
      <c r="M52" s="319">
        <f t="shared" si="39"/>
        <v>10000</v>
      </c>
      <c r="N52" s="319">
        <f t="shared" si="40"/>
        <v>10000</v>
      </c>
      <c r="O52" s="318" t="b">
        <f t="shared" si="41"/>
        <v>0</v>
      </c>
      <c r="P52" s="316">
        <f t="shared" si="42"/>
        <v>2</v>
      </c>
      <c r="Q52" s="316">
        <f t="shared" si="43"/>
        <v>8</v>
      </c>
      <c r="R52" s="321">
        <f t="shared" si="44"/>
        <v>41.390547663213667</v>
      </c>
      <c r="S52" s="322">
        <f t="shared" si="45"/>
        <v>6.7854623508545631</v>
      </c>
      <c r="T52" s="317">
        <f t="shared" si="46"/>
        <v>50.041818991303444</v>
      </c>
      <c r="U52" s="320">
        <f t="shared" si="47"/>
        <v>41.313455193042756</v>
      </c>
      <c r="V52" s="320" t="b">
        <f t="shared" si="48"/>
        <v>0</v>
      </c>
      <c r="W52" s="404">
        <f t="shared" si="49"/>
        <v>41.390547663213667</v>
      </c>
      <c r="X52" s="322">
        <f t="shared" si="50"/>
        <v>1.6981132075471699</v>
      </c>
      <c r="Y52" s="320">
        <f t="shared" si="51"/>
        <v>5</v>
      </c>
      <c r="Z52" s="320">
        <f t="shared" si="52"/>
        <v>14.563106796116504</v>
      </c>
      <c r="AA52" s="320">
        <f t="shared" si="53"/>
        <v>8.8509021842355189</v>
      </c>
      <c r="AB52" s="320">
        <f t="shared" si="54"/>
        <v>2.1875</v>
      </c>
      <c r="AC52" s="317">
        <f t="shared" si="55"/>
        <v>11.383424701709126</v>
      </c>
      <c r="AD52" s="320">
        <f t="shared" si="56"/>
        <v>0</v>
      </c>
      <c r="AE52" s="320">
        <f t="shared" si="57"/>
        <v>4</v>
      </c>
      <c r="AF52" s="320">
        <f t="shared" si="58"/>
        <v>11.700000000000001</v>
      </c>
      <c r="AG52" s="320">
        <f t="shared" si="59"/>
        <v>4.1000000000000005</v>
      </c>
      <c r="AH52" s="320">
        <f t="shared" si="60"/>
        <v>7.1</v>
      </c>
      <c r="AI52" s="320">
        <f t="shared" si="61"/>
        <v>5.7</v>
      </c>
      <c r="AJ52" s="322">
        <f>IF(VLOOKUP(TRUE,$V$2:$AY$72,COUNTA($V$1:AR$1),FALSE)="",AR52,IF(AR52="","",(AR52/VLOOKUP(TRUE,$V$2:$AY$72,COUNTA($V$1:AR$1),FALSE))*100))</f>
        <v>60.712534189224243</v>
      </c>
      <c r="AK52" s="320">
        <f>IF(VLOOKUP(TRUE,$V$2:$AY$72,COUNTA($V$1:AS$1),FALSE)="",AS52,IF(AS52="","",(AS52/VLOOKUP(TRUE,$V$2:$AY$72,COUNTA($V$1:AS$1),FALSE))*100))</f>
        <v>25</v>
      </c>
      <c r="AL52" s="320">
        <f>IF(VLOOKUP(TRUE,$V$2:$AY$72,COUNTA($V$1:AT$1),FALSE)="",AT52,IF(AT52="","",(AT52/VLOOKUP(TRUE,$V$2:$AY$72,COUNTA($V$1:AT$1),FALSE))*100))</f>
        <v>48.499011993408203</v>
      </c>
      <c r="AM52" s="320">
        <f>IF(VLOOKUP(TRUE,$V$2:$AY$72,COUNTA($V$1:AU$1),FALSE)="",AU52,IF(AU52="","",(AU52/VLOOKUP(TRUE,$V$2:$AY$72,COUNTA($V$1:AU$1),FALSE))*100))</f>
        <v>32.808485627174377</v>
      </c>
      <c r="AN52" s="320">
        <f>IF(VLOOKUP(TRUE,$V$2:$AY$72,COUNTA($V$1:AV$1),FALSE)="",AV52,IF(AV52="","",(AV52/VLOOKUP(TRUE,$V$2:$AY$72,COUNTA($V$1:AV$1),FALSE))*100))</f>
        <v>58.314520120620728</v>
      </c>
      <c r="AO52" s="320">
        <f>IF(VLOOKUP(TRUE,$V$2:$AY$72,COUNTA($V$1:AW$1),FALSE)="",AW52,IF(AW52="","",(AW52/VLOOKUP(TRUE,$V$2:$AY$72,COUNTA($V$1:AW$1),FALSE))*100))</f>
        <v>33.333333333333336</v>
      </c>
      <c r="AP52" s="320">
        <f>IF(VLOOKUP(TRUE,$V$2:$AY$72,COUNTA($V$1:AX$1),FALSE)="",AX52,IF(AX52="","",(AX52/VLOOKUP(TRUE,$V$2:$AY$72,COUNTA($V$1:AX$1),FALSE))*100))</f>
        <v>75</v>
      </c>
      <c r="AQ52" s="317">
        <f>IF(VLOOKUP(TRUE,$V$2:$AY$72,COUNTA($V$1:AY$1),FALSE)="",AY52,IF(AY52="","",(AY52/VLOOKUP(TRUE,$V$2:$AY$72,COUNTA($V$1:AY$1),FALSE))*100))</f>
        <v>66.666666666666671</v>
      </c>
      <c r="AR52" s="322">
        <f>IF(BS52="","",BS52*VLOOKUP("UQ",IndexCalc[],3,FALSE))</f>
        <v>60.712534189224243</v>
      </c>
      <c r="AS52" s="320">
        <f>IF(BT52="","",BT52*VLOOKUP("Fneg",IndexCalc[],3,FALSE))</f>
        <v>25</v>
      </c>
      <c r="AT52" s="320">
        <f>IF(BU52="","",BU52*VLOOKUP("ABS",IndexCalc[],3,FALSE))</f>
        <v>48.499011993408203</v>
      </c>
      <c r="AU52" s="320">
        <f>IF(BV52="","",BV52*VLOOKUP("Cnrs",IndexCalc[],3,FALSE))</f>
        <v>32.808485627174377</v>
      </c>
      <c r="AV52" s="320">
        <f>IF(BO52="","",BO52*VLOOKUP("HEC",IndexCalc[],3,FALSE))</f>
        <v>58.314520120620728</v>
      </c>
      <c r="AW52" s="320">
        <f>IF(BP52="","",BP52*VLOOKUP("Aeres",IndexCalc[],3,FALSE))</f>
        <v>33.333333333333336</v>
      </c>
      <c r="AX52" s="320">
        <f>IF(BQ52="","",BQ52*VLOOKUP("Abdc",IndexCalc[],3,FALSE))</f>
        <v>75</v>
      </c>
      <c r="AY52" s="317">
        <f>IF(BR52="","",BR52*VLOOKUP("Vhb",IndexCalc[],3,FALSE))</f>
        <v>66.666666666666671</v>
      </c>
      <c r="AZ52" s="406">
        <v>8.9999999999999998E-4</v>
      </c>
      <c r="BA52" s="327">
        <v>0.3</v>
      </c>
      <c r="BB52" s="328">
        <v>15</v>
      </c>
      <c r="BC52" s="326">
        <v>0.46600000000000003</v>
      </c>
      <c r="BD52" s="326">
        <v>0.217</v>
      </c>
      <c r="BE52" s="329">
        <v>0.35299999999999998</v>
      </c>
      <c r="BF52" s="330"/>
      <c r="BG52" s="328"/>
      <c r="BH52" s="328" t="s">
        <v>127</v>
      </c>
      <c r="BI52" s="328" t="s">
        <v>133</v>
      </c>
      <c r="BJ52" s="331"/>
      <c r="BK52" s="330"/>
      <c r="BL52" s="328">
        <v>4</v>
      </c>
      <c r="BM52" s="328"/>
      <c r="BN52" s="328"/>
      <c r="BO52" s="344">
        <v>2.3325808048248291</v>
      </c>
      <c r="BP52" s="345">
        <v>1</v>
      </c>
      <c r="BQ52" s="334">
        <v>3</v>
      </c>
      <c r="BR52" s="333">
        <v>4</v>
      </c>
      <c r="BS52" s="345">
        <v>2.4285013675689697</v>
      </c>
      <c r="BT52" s="258">
        <v>1</v>
      </c>
      <c r="BU52" s="345">
        <v>2.4249505996704102</v>
      </c>
      <c r="BV52" s="346">
        <v>1.3123394250869751</v>
      </c>
    </row>
    <row r="53" spans="1:74" x14ac:dyDescent="0.25">
      <c r="A53" s="396" t="s">
        <v>526</v>
      </c>
      <c r="B53" s="314" t="s">
        <v>797</v>
      </c>
      <c r="C53" s="382" t="s">
        <v>166</v>
      </c>
      <c r="D53" s="314" t="s">
        <v>819</v>
      </c>
      <c r="E53" s="316">
        <f t="shared" si="31"/>
        <v>52</v>
      </c>
      <c r="F53" s="316">
        <f t="shared" si="32"/>
        <v>10</v>
      </c>
      <c r="G53" s="317">
        <f t="shared" si="33"/>
        <v>21.535194813586557</v>
      </c>
      <c r="H53" s="318" t="b">
        <f t="shared" si="34"/>
        <v>0</v>
      </c>
      <c r="I53" s="319">
        <f t="shared" si="35"/>
        <v>10000</v>
      </c>
      <c r="J53" s="319">
        <f t="shared" si="36"/>
        <v>10000</v>
      </c>
      <c r="K53" s="319">
        <f t="shared" si="37"/>
        <v>10000</v>
      </c>
      <c r="L53" s="319">
        <f t="shared" si="38"/>
        <v>10000</v>
      </c>
      <c r="M53" s="319">
        <f t="shared" si="39"/>
        <v>10000</v>
      </c>
      <c r="N53" s="319">
        <f t="shared" si="40"/>
        <v>10000</v>
      </c>
      <c r="O53" s="318" t="b">
        <f t="shared" si="41"/>
        <v>0</v>
      </c>
      <c r="P53" s="316">
        <f t="shared" si="42"/>
        <v>2</v>
      </c>
      <c r="Q53" s="316">
        <f t="shared" si="43"/>
        <v>8</v>
      </c>
      <c r="R53" s="321">
        <f t="shared" si="44"/>
        <v>39.60879067366406</v>
      </c>
      <c r="S53" s="322">
        <f t="shared" si="45"/>
        <v>5.5439533683203139</v>
      </c>
      <c r="T53" s="317">
        <f t="shared" si="46"/>
        <v>48.125</v>
      </c>
      <c r="U53" s="320">
        <f t="shared" si="47"/>
        <v>39.78</v>
      </c>
      <c r="V53" s="320" t="b">
        <f t="shared" si="48"/>
        <v>0</v>
      </c>
      <c r="W53" s="404">
        <f t="shared" si="49"/>
        <v>39.60879067366406</v>
      </c>
      <c r="X53" s="322" t="str">
        <f t="shared" si="50"/>
        <v/>
      </c>
      <c r="Y53" s="320" t="str">
        <f t="shared" si="51"/>
        <v/>
      </c>
      <c r="Z53" s="320" t="str">
        <f t="shared" si="52"/>
        <v/>
      </c>
      <c r="AA53" s="320" t="str">
        <f t="shared" si="53"/>
        <v/>
      </c>
      <c r="AB53" s="320">
        <f t="shared" si="54"/>
        <v>2.3487903225806455</v>
      </c>
      <c r="AC53" s="317">
        <f t="shared" si="55"/>
        <v>8.739116414059982</v>
      </c>
      <c r="AD53" s="320" t="str">
        <f t="shared" si="56"/>
        <v/>
      </c>
      <c r="AE53" s="320" t="str">
        <f t="shared" si="57"/>
        <v/>
      </c>
      <c r="AF53" s="320" t="str">
        <f t="shared" si="58"/>
        <v/>
      </c>
      <c r="AG53" s="320" t="str">
        <f t="shared" si="59"/>
        <v/>
      </c>
      <c r="AH53" s="320">
        <f t="shared" si="60"/>
        <v>10</v>
      </c>
      <c r="AI53" s="320">
        <f t="shared" si="61"/>
        <v>2.8000000000000003</v>
      </c>
      <c r="AJ53" s="322">
        <f>IF(VLOOKUP(TRUE,$V$2:$AY$72,COUNTA($V$1:AR$1),FALSE)="",AR53,IF(AR53="","",(AR53/VLOOKUP(TRUE,$V$2:$AY$72,COUNTA($V$1:AR$1),FALSE))*100))</f>
        <v>50</v>
      </c>
      <c r="AK53" s="320">
        <f>IF(VLOOKUP(TRUE,$V$2:$AY$72,COUNTA($V$1:AS$1),FALSE)="",AS53,IF(AS53="","",(AS53/VLOOKUP(TRUE,$V$2:$AY$72,COUNTA($V$1:AS$1),FALSE))*100))</f>
        <v>50</v>
      </c>
      <c r="AL53" s="320">
        <f>IF(VLOOKUP(TRUE,$V$2:$AY$72,COUNTA($V$1:AT$1),FALSE)="",AT53,IF(AT53="","",(AT53/VLOOKUP(TRUE,$V$2:$AY$72,COUNTA($V$1:AT$1),FALSE))*100))</f>
        <v>60</v>
      </c>
      <c r="AM53" s="320">
        <f>IF(VLOOKUP(TRUE,$V$2:$AY$72,COUNTA($V$1:AU$1),FALSE)="",AU53,IF(AU53="","",(AU53/VLOOKUP(TRUE,$V$2:$AY$72,COUNTA($V$1:AU$1),FALSE))*100))</f>
        <v>50</v>
      </c>
      <c r="AN53" s="320">
        <f>IF(VLOOKUP(TRUE,$V$2:$AY$72,COUNTA($V$1:AV$1),FALSE)="",AV53,IF(AV53="","",(AV53/VLOOKUP(TRUE,$V$2:$AY$72,COUNTA($V$1:AV$1),FALSE))*100))</f>
        <v>25</v>
      </c>
      <c r="AO53" s="320">
        <f>IF(VLOOKUP(TRUE,$V$2:$AY$72,COUNTA($V$1:AW$1),FALSE)="",AW53,IF(AW53="","",(AW53/VLOOKUP(TRUE,$V$2:$AY$72,COUNTA($V$1:AW$1),FALSE))*100))</f>
        <v>66.666666666666671</v>
      </c>
      <c r="AP53" s="320">
        <f>IF(VLOOKUP(TRUE,$V$2:$AY$72,COUNTA($V$1:AX$1),FALSE)="",AX53,IF(AX53="","",(AX53/VLOOKUP(TRUE,$V$2:$AY$72,COUNTA($V$1:AX$1),FALSE))*100))</f>
        <v>50</v>
      </c>
      <c r="AQ53" s="317">
        <f>IF(VLOOKUP(TRUE,$V$2:$AY$72,COUNTA($V$1:AY$1),FALSE)="",AY53,IF(AY53="","",(AY53/VLOOKUP(TRUE,$V$2:$AY$72,COUNTA($V$1:AY$1),FALSE))*100))</f>
        <v>33.333333333333336</v>
      </c>
      <c r="AR53" s="322">
        <f>IF(BS53="","",BS53*VLOOKUP("UQ",IndexCalc[],3,FALSE))</f>
        <v>50</v>
      </c>
      <c r="AS53" s="320">
        <f>IF(BT53="","",BT53*VLOOKUP("Fneg",IndexCalc[],3,FALSE))</f>
        <v>50</v>
      </c>
      <c r="AT53" s="320">
        <f>IF(BU53="","",BU53*VLOOKUP("ABS",IndexCalc[],3,FALSE))</f>
        <v>60</v>
      </c>
      <c r="AU53" s="320">
        <f>IF(BV53="","",BV53*VLOOKUP("Cnrs",IndexCalc[],3,FALSE))</f>
        <v>50</v>
      </c>
      <c r="AV53" s="320">
        <f>IF(BO53="","",BO53*VLOOKUP("HEC",IndexCalc[],3,FALSE))</f>
        <v>25</v>
      </c>
      <c r="AW53" s="320">
        <f>IF(BP53="","",BP53*VLOOKUP("Aeres",IndexCalc[],3,FALSE))</f>
        <v>66.666666666666671</v>
      </c>
      <c r="AX53" s="320">
        <f>IF(BQ53="","",BQ53*VLOOKUP("Abdc",IndexCalc[],3,FALSE))</f>
        <v>50</v>
      </c>
      <c r="AY53" s="317">
        <f>IF(BR53="","",BR53*VLOOKUP("Vhb",IndexCalc[],3,FALSE))</f>
        <v>33.333333333333336</v>
      </c>
      <c r="AZ53" s="326"/>
      <c r="BA53" s="327"/>
      <c r="BB53" s="328"/>
      <c r="BC53" s="326"/>
      <c r="BD53" s="326">
        <v>0.23300000000000001</v>
      </c>
      <c r="BE53" s="329">
        <v>0.27100000000000002</v>
      </c>
      <c r="BF53" s="330" t="s">
        <v>135</v>
      </c>
      <c r="BG53" s="328" t="s">
        <v>133</v>
      </c>
      <c r="BH53" s="328" t="s">
        <v>133</v>
      </c>
      <c r="BI53" s="328" t="s">
        <v>135</v>
      </c>
      <c r="BJ53" s="331"/>
      <c r="BK53" s="330">
        <v>3</v>
      </c>
      <c r="BL53" s="328">
        <v>3</v>
      </c>
      <c r="BM53" s="328">
        <v>3</v>
      </c>
      <c r="BN53" s="328">
        <v>3</v>
      </c>
      <c r="BO53" s="332">
        <v>1</v>
      </c>
      <c r="BP53" s="333">
        <v>2</v>
      </c>
      <c r="BQ53" s="334">
        <v>2</v>
      </c>
      <c r="BR53" s="333">
        <v>2</v>
      </c>
      <c r="BS53" s="333">
        <v>2</v>
      </c>
      <c r="BT53" s="333">
        <v>2</v>
      </c>
      <c r="BU53" s="333">
        <v>3</v>
      </c>
      <c r="BV53" s="335">
        <v>2</v>
      </c>
    </row>
    <row r="54" spans="1:74" s="408" customFormat="1" x14ac:dyDescent="0.25">
      <c r="A54" s="396" t="s">
        <v>533</v>
      </c>
      <c r="B54" s="314" t="s">
        <v>804</v>
      </c>
      <c r="C54" s="382" t="s">
        <v>173</v>
      </c>
      <c r="D54" s="314" t="s">
        <v>819</v>
      </c>
      <c r="E54" s="316">
        <f t="shared" si="31"/>
        <v>53</v>
      </c>
      <c r="F54" s="316">
        <f t="shared" si="32"/>
        <v>10</v>
      </c>
      <c r="G54" s="317">
        <f t="shared" si="33"/>
        <v>24.732585924671383</v>
      </c>
      <c r="H54" s="318" t="b">
        <f t="shared" si="34"/>
        <v>0</v>
      </c>
      <c r="I54" s="319">
        <f t="shared" si="35"/>
        <v>10000</v>
      </c>
      <c r="J54" s="319">
        <f t="shared" si="36"/>
        <v>10000</v>
      </c>
      <c r="K54" s="319">
        <f t="shared" si="37"/>
        <v>10000</v>
      </c>
      <c r="L54" s="319">
        <f t="shared" si="38"/>
        <v>10000</v>
      </c>
      <c r="M54" s="319">
        <f t="shared" si="39"/>
        <v>10000</v>
      </c>
      <c r="N54" s="319">
        <f t="shared" si="40"/>
        <v>10000</v>
      </c>
      <c r="O54" s="318" t="b">
        <f t="shared" si="41"/>
        <v>0</v>
      </c>
      <c r="P54" s="316">
        <f t="shared" si="42"/>
        <v>2</v>
      </c>
      <c r="Q54" s="316">
        <f t="shared" si="43"/>
        <v>8</v>
      </c>
      <c r="R54" s="321">
        <f t="shared" si="44"/>
        <v>38.842719288436264</v>
      </c>
      <c r="S54" s="322">
        <f t="shared" si="45"/>
        <v>10.046929775514661</v>
      </c>
      <c r="T54" s="317">
        <f t="shared" si="46"/>
        <v>46.041666666666671</v>
      </c>
      <c r="U54" s="320">
        <f t="shared" si="47"/>
        <v>41.673333333333332</v>
      </c>
      <c r="V54" s="320" t="b">
        <f t="shared" si="48"/>
        <v>0</v>
      </c>
      <c r="W54" s="404">
        <f t="shared" si="49"/>
        <v>38.842719288436264</v>
      </c>
      <c r="X54" s="322" t="str">
        <f t="shared" si="50"/>
        <v/>
      </c>
      <c r="Y54" s="320" t="str">
        <f t="shared" si="51"/>
        <v/>
      </c>
      <c r="Z54" s="320">
        <f t="shared" si="52"/>
        <v>14.563106796116504</v>
      </c>
      <c r="AA54" s="320" t="str">
        <f t="shared" si="53"/>
        <v/>
      </c>
      <c r="AB54" s="320">
        <f t="shared" si="54"/>
        <v>4.8084677419354831</v>
      </c>
      <c r="AC54" s="317">
        <f t="shared" si="55"/>
        <v>15.28539180909384</v>
      </c>
      <c r="AD54" s="320" t="str">
        <f t="shared" si="56"/>
        <v/>
      </c>
      <c r="AE54" s="320" t="str">
        <f t="shared" si="57"/>
        <v/>
      </c>
      <c r="AF54" s="320">
        <f t="shared" si="58"/>
        <v>11.700000000000001</v>
      </c>
      <c r="AG54" s="320" t="str">
        <f t="shared" si="59"/>
        <v/>
      </c>
      <c r="AH54" s="320">
        <f t="shared" si="60"/>
        <v>34.200000000000003</v>
      </c>
      <c r="AI54" s="320">
        <f t="shared" si="61"/>
        <v>14.2</v>
      </c>
      <c r="AJ54" s="322">
        <f>IF(VLOOKUP(TRUE,$V$2:$AY$72,COUNTA($V$1:AR$1),FALSE)="",AR54,IF(AR54="","",(AR54/VLOOKUP(TRUE,$V$2:$AY$72,COUNTA($V$1:AR$1),FALSE))*100))</f>
        <v>75</v>
      </c>
      <c r="AK54" s="320">
        <f>IF(VLOOKUP(TRUE,$V$2:$AY$72,COUNTA($V$1:AS$1),FALSE)="",AS54,IF(AS54="","",(AS54/VLOOKUP(TRUE,$V$2:$AY$72,COUNTA($V$1:AS$1),FALSE))*100))</f>
        <v>25</v>
      </c>
      <c r="AL54" s="320">
        <f>IF(VLOOKUP(TRUE,$V$2:$AY$72,COUNTA($V$1:AT$1),FALSE)="",AT54,IF(AT54="","",(AT54/VLOOKUP(TRUE,$V$2:$AY$72,COUNTA($V$1:AT$1),FALSE))*100))</f>
        <v>60</v>
      </c>
      <c r="AM54" s="320">
        <f>IF(VLOOKUP(TRUE,$V$2:$AY$72,COUNTA($V$1:AU$1),FALSE)="",AU54,IF(AU54="","",(AU54/VLOOKUP(TRUE,$V$2:$AY$72,COUNTA($V$1:AU$1),FALSE))*100))</f>
        <v>25</v>
      </c>
      <c r="AN54" s="320">
        <f>IF(VLOOKUP(TRUE,$V$2:$AY$72,COUNTA($V$1:AV$1),FALSE)="",AV54,IF(AV54="","",(AV54/VLOOKUP(TRUE,$V$2:$AY$72,COUNTA($V$1:AV$1),FALSE))*100))</f>
        <v>25</v>
      </c>
      <c r="AO54" s="320">
        <f>IF(VLOOKUP(TRUE,$V$2:$AY$72,COUNTA($V$1:AW$1),FALSE)="",AW54,IF(AW54="","",(AW54/VLOOKUP(TRUE,$V$2:$AY$72,COUNTA($V$1:AW$1),FALSE))*100))</f>
        <v>33.333333333333336</v>
      </c>
      <c r="AP54" s="320">
        <f>IF(VLOOKUP(TRUE,$V$2:$AY$72,COUNTA($V$1:AX$1),FALSE)="",AX54,IF(AX54="","",(AX54/VLOOKUP(TRUE,$V$2:$AY$72,COUNTA($V$1:AX$1),FALSE))*100))</f>
        <v>75</v>
      </c>
      <c r="AQ54" s="317">
        <f>IF(VLOOKUP(TRUE,$V$2:$AY$72,COUNTA($V$1:AY$1),FALSE)="",AY54,IF(AY54="","",(AY54/VLOOKUP(TRUE,$V$2:$AY$72,COUNTA($V$1:AY$1),FALSE))*100))</f>
        <v>50</v>
      </c>
      <c r="AR54" s="322">
        <f>IF(BS54="","",BS54*VLOOKUP("UQ",IndexCalc[],3,FALSE))</f>
        <v>75</v>
      </c>
      <c r="AS54" s="320">
        <f>IF(BT54="","",BT54*VLOOKUP("Fneg",IndexCalc[],3,FALSE))</f>
        <v>25</v>
      </c>
      <c r="AT54" s="320">
        <f>IF(BU54="","",BU54*VLOOKUP("ABS",IndexCalc[],3,FALSE))</f>
        <v>60</v>
      </c>
      <c r="AU54" s="320">
        <f>IF(BV54="","",BV54*VLOOKUP("Cnrs",IndexCalc[],3,FALSE))</f>
        <v>25</v>
      </c>
      <c r="AV54" s="320">
        <f>IF(BO54="","",BO54*VLOOKUP("HEC",IndexCalc[],3,FALSE))</f>
        <v>25</v>
      </c>
      <c r="AW54" s="320">
        <f>IF(BP54="","",BP54*VLOOKUP("Aeres",IndexCalc[],3,FALSE))</f>
        <v>33.333333333333336</v>
      </c>
      <c r="AX54" s="320">
        <f>IF(BQ54="","",BQ54*VLOOKUP("Abdc",IndexCalc[],3,FALSE))</f>
        <v>75</v>
      </c>
      <c r="AY54" s="317">
        <f>IF(BR54="","",BR54*VLOOKUP("Vhb",IndexCalc[],3,FALSE))</f>
        <v>50</v>
      </c>
      <c r="AZ54" s="326"/>
      <c r="BA54" s="327"/>
      <c r="BB54" s="328">
        <v>15</v>
      </c>
      <c r="BC54" s="326"/>
      <c r="BD54" s="326">
        <v>0.47699999999999998</v>
      </c>
      <c r="BE54" s="329">
        <v>0.47399999999999998</v>
      </c>
      <c r="BF54" s="330" t="s">
        <v>135</v>
      </c>
      <c r="BG54" s="328" t="s">
        <v>135</v>
      </c>
      <c r="BH54" s="328" t="s">
        <v>127</v>
      </c>
      <c r="BI54" s="328" t="s">
        <v>141</v>
      </c>
      <c r="BJ54" s="331" t="s">
        <v>298</v>
      </c>
      <c r="BK54" s="330">
        <v>2</v>
      </c>
      <c r="BL54" s="328">
        <v>4</v>
      </c>
      <c r="BM54" s="328">
        <v>3</v>
      </c>
      <c r="BN54" s="328">
        <v>4</v>
      </c>
      <c r="BO54" s="332">
        <v>1</v>
      </c>
      <c r="BP54" s="333">
        <v>1</v>
      </c>
      <c r="BQ54" s="334">
        <v>3</v>
      </c>
      <c r="BR54" s="333">
        <v>3</v>
      </c>
      <c r="BS54" s="333">
        <v>3</v>
      </c>
      <c r="BT54" s="333">
        <v>1</v>
      </c>
      <c r="BU54" s="333">
        <v>3</v>
      </c>
      <c r="BV54" s="335">
        <v>1</v>
      </c>
    </row>
    <row r="55" spans="1:74" s="408" customFormat="1" x14ac:dyDescent="0.25">
      <c r="A55" s="396" t="s">
        <v>1201</v>
      </c>
      <c r="B55" s="314" t="s">
        <v>1056</v>
      </c>
      <c r="C55" s="339" t="s">
        <v>249</v>
      </c>
      <c r="D55" s="314" t="s">
        <v>819</v>
      </c>
      <c r="E55" s="316">
        <f t="shared" si="31"/>
        <v>54</v>
      </c>
      <c r="F55" s="316">
        <f t="shared" si="32"/>
        <v>10</v>
      </c>
      <c r="G55" s="317">
        <f t="shared" si="33"/>
        <v>14.581119005985508</v>
      </c>
      <c r="H55" s="318" t="b">
        <f t="shared" si="34"/>
        <v>0</v>
      </c>
      <c r="I55" s="319">
        <f t="shared" si="35"/>
        <v>10000</v>
      </c>
      <c r="J55" s="319">
        <f t="shared" si="36"/>
        <v>10000</v>
      </c>
      <c r="K55" s="319">
        <f t="shared" si="37"/>
        <v>10000</v>
      </c>
      <c r="L55" s="319">
        <f t="shared" si="38"/>
        <v>10000</v>
      </c>
      <c r="M55" s="319">
        <f t="shared" si="39"/>
        <v>10000</v>
      </c>
      <c r="N55" s="319">
        <f t="shared" si="40"/>
        <v>10000</v>
      </c>
      <c r="O55" s="318" t="b">
        <f t="shared" si="41"/>
        <v>0</v>
      </c>
      <c r="P55" s="316">
        <f t="shared" si="42"/>
        <v>2</v>
      </c>
      <c r="Q55" s="316">
        <f t="shared" si="43"/>
        <v>8</v>
      </c>
      <c r="R55" s="321">
        <f t="shared" si="44"/>
        <v>38.539326512942282</v>
      </c>
      <c r="S55" s="322">
        <f t="shared" si="45"/>
        <v>18.953119636225566</v>
      </c>
      <c r="T55" s="317">
        <f t="shared" si="46"/>
        <v>43.435878232121468</v>
      </c>
      <c r="U55" s="320">
        <f t="shared" si="47"/>
        <v>42.458702585697175</v>
      </c>
      <c r="V55" s="320" t="b">
        <f t="shared" si="48"/>
        <v>0</v>
      </c>
      <c r="W55" s="404">
        <f t="shared" si="49"/>
        <v>38.539326512942282</v>
      </c>
      <c r="X55" s="322" t="str">
        <f t="shared" si="50"/>
        <v/>
      </c>
      <c r="Y55" s="320" t="str">
        <f t="shared" si="51"/>
        <v/>
      </c>
      <c r="Z55" s="320" t="str">
        <f t="shared" si="52"/>
        <v/>
      </c>
      <c r="AA55" s="320" t="str">
        <f t="shared" si="53"/>
        <v/>
      </c>
      <c r="AB55" s="320">
        <f t="shared" si="54"/>
        <v>3.497983870967742</v>
      </c>
      <c r="AC55" s="317">
        <f t="shared" si="55"/>
        <v>34.408255401483387</v>
      </c>
      <c r="AD55" s="320" t="str">
        <f t="shared" si="56"/>
        <v/>
      </c>
      <c r="AE55" s="320" t="str">
        <f t="shared" si="57"/>
        <v/>
      </c>
      <c r="AF55" s="320" t="str">
        <f t="shared" si="58"/>
        <v/>
      </c>
      <c r="AG55" s="320" t="str">
        <f t="shared" si="59"/>
        <v/>
      </c>
      <c r="AH55" s="320">
        <f t="shared" si="60"/>
        <v>21.4</v>
      </c>
      <c r="AI55" s="320">
        <f t="shared" si="61"/>
        <v>55.7</v>
      </c>
      <c r="AJ55" s="322">
        <f>IF(VLOOKUP(TRUE,$V$2:$AY$72,COUNTA($V$1:AR$1),FALSE)="",AR55,IF(AR55="","",(AR55/VLOOKUP(TRUE,$V$2:$AY$72,COUNTA($V$1:AR$1),FALSE))*100))</f>
        <v>50</v>
      </c>
      <c r="AK55" s="320">
        <f>IF(VLOOKUP(TRUE,$V$2:$AY$72,COUNTA($V$1:AS$1),FALSE)="",AS55,IF(AS55="","",(AS55/VLOOKUP(TRUE,$V$2:$AY$72,COUNTA($V$1:AS$1),FALSE))*100))</f>
        <v>29.508057236671448</v>
      </c>
      <c r="AL55" s="320">
        <f>IF(VLOOKUP(TRUE,$V$2:$AY$72,COUNTA($V$1:AT$1),FALSE)="",AT55,IF(AT55="","",(AT55/VLOOKUP(TRUE,$V$2:$AY$72,COUNTA($V$1:AT$1),FALSE))*100))</f>
        <v>40</v>
      </c>
      <c r="AM55" s="320">
        <f>IF(VLOOKUP(TRUE,$V$2:$AY$72,COUNTA($V$1:AU$1),FALSE)="",AU55,IF(AU55="","",(AU55/VLOOKUP(TRUE,$V$2:$AY$72,COUNTA($V$1:AU$1),FALSE))*100))</f>
        <v>45.157229900360107</v>
      </c>
      <c r="AN55" s="320">
        <f>IF(VLOOKUP(TRUE,$V$2:$AY$72,COUNTA($V$1:AV$1),FALSE)="",AV55,IF(AV55="","",(AV55/VLOOKUP(TRUE,$V$2:$AY$72,COUNTA($V$1:AV$1),FALSE))*100))</f>
        <v>50</v>
      </c>
      <c r="AO55" s="320">
        <f>IF(VLOOKUP(TRUE,$V$2:$AY$72,COUNTA($V$1:AW$1),FALSE)="",AW55,IF(AW55="","",(AW55/VLOOKUP(TRUE,$V$2:$AY$72,COUNTA($V$1:AW$1),FALSE))*100))</f>
        <v>49.488405386606857</v>
      </c>
      <c r="AP55" s="341">
        <f>IF(VLOOKUP(TRUE,$V$2:$AY$72,COUNTA($V$1:AX$1),FALSE)="",AX55,IF(AX55="","",(AX55/VLOOKUP(TRUE,$V$2:$AY$72,COUNTA($V$1:AX$1),FALSE))*100))</f>
        <v>50</v>
      </c>
      <c r="AQ55" s="317">
        <f>IF(VLOOKUP(TRUE,$V$2:$AY$72,COUNTA($V$1:AY$1),FALSE)="",AY55,IF(AY55="","",(AY55/VLOOKUP(TRUE,$V$2:$AY$72,COUNTA($V$1:AY$1),FALSE))*100))</f>
        <v>33.333333333333336</v>
      </c>
      <c r="AR55" s="322">
        <f>IF(BS55="","",BS55*VLOOKUP("UQ",IndexCalc[],3,FALSE))</f>
        <v>50</v>
      </c>
      <c r="AS55" s="320">
        <f>IF(BT55="","",BT55*VLOOKUP("Fneg",IndexCalc[],3,FALSE))</f>
        <v>29.508057236671448</v>
      </c>
      <c r="AT55" s="320">
        <f>IF(BU55="","",BU55*VLOOKUP("ABS",IndexCalc[],3,FALSE))</f>
        <v>40</v>
      </c>
      <c r="AU55" s="320">
        <f>IF(BV55="","",BV55*VLOOKUP("Cnrs",IndexCalc[],3,FALSE))</f>
        <v>45.157229900360107</v>
      </c>
      <c r="AV55" s="320">
        <f>IF(BO55="","",BO55*VLOOKUP("HEC",IndexCalc[],3,FALSE))</f>
        <v>50</v>
      </c>
      <c r="AW55" s="320">
        <f>IF(BP55="","",BP55*VLOOKUP("Aeres",IndexCalc[],3,FALSE))</f>
        <v>49.488405386606857</v>
      </c>
      <c r="AX55" s="320">
        <f>IF(BQ55="","",BQ55*VLOOKUP("Abdc",IndexCalc[],3,FALSE))</f>
        <v>50</v>
      </c>
      <c r="AY55" s="317">
        <f>IF(BR55="","",BR55*VLOOKUP("Vhb",IndexCalc[],3,FALSE))</f>
        <v>33.333333333333336</v>
      </c>
      <c r="AZ55" s="326"/>
      <c r="BA55" s="327"/>
      <c r="BB55" s="328"/>
      <c r="BC55" s="326"/>
      <c r="BD55" s="326">
        <v>0.34699999999999998</v>
      </c>
      <c r="BE55" s="342">
        <v>1.0669999999999999</v>
      </c>
      <c r="BF55" s="330"/>
      <c r="BG55" s="328"/>
      <c r="BH55" s="343"/>
      <c r="BI55" s="328" t="s">
        <v>135</v>
      </c>
      <c r="BJ55" s="331"/>
      <c r="BK55" s="330"/>
      <c r="BL55" s="328"/>
      <c r="BM55" s="328"/>
      <c r="BN55" s="328"/>
      <c r="BO55" s="344">
        <v>2</v>
      </c>
      <c r="BP55" s="345">
        <v>1.4846521615982056</v>
      </c>
      <c r="BQ55" s="345">
        <v>2</v>
      </c>
      <c r="BR55" s="333">
        <v>2</v>
      </c>
      <c r="BS55" s="345">
        <v>2</v>
      </c>
      <c r="BT55" s="345">
        <v>1.1803222894668579</v>
      </c>
      <c r="BU55" s="345">
        <v>2</v>
      </c>
      <c r="BV55" s="346">
        <v>1.8062891960144043</v>
      </c>
    </row>
    <row r="56" spans="1:74" s="408" customFormat="1" x14ac:dyDescent="0.25">
      <c r="A56" s="396" t="s">
        <v>1214</v>
      </c>
      <c r="B56" s="314"/>
      <c r="C56" s="339" t="s">
        <v>1115</v>
      </c>
      <c r="D56" s="314" t="s">
        <v>819</v>
      </c>
      <c r="E56" s="328">
        <f t="shared" si="31"/>
        <v>55</v>
      </c>
      <c r="F56" s="316">
        <f t="shared" si="32"/>
        <v>10</v>
      </c>
      <c r="G56" s="317">
        <f t="shared" si="33"/>
        <v>17.294887506935609</v>
      </c>
      <c r="H56" s="318" t="b">
        <f t="shared" si="34"/>
        <v>0</v>
      </c>
      <c r="I56" s="319">
        <f t="shared" si="35"/>
        <v>10000</v>
      </c>
      <c r="J56" s="319">
        <f t="shared" si="36"/>
        <v>10000</v>
      </c>
      <c r="K56" s="319">
        <f t="shared" si="37"/>
        <v>10000</v>
      </c>
      <c r="L56" s="319">
        <f t="shared" si="38"/>
        <v>10000</v>
      </c>
      <c r="M56" s="319">
        <f t="shared" si="39"/>
        <v>10000</v>
      </c>
      <c r="N56" s="319">
        <f t="shared" si="40"/>
        <v>10000</v>
      </c>
      <c r="O56" s="318" t="b">
        <f t="shared" si="41"/>
        <v>0</v>
      </c>
      <c r="P56" s="316">
        <f t="shared" si="42"/>
        <v>2</v>
      </c>
      <c r="Q56" s="316">
        <f t="shared" si="43"/>
        <v>8</v>
      </c>
      <c r="R56" s="321">
        <f t="shared" si="44"/>
        <v>37.719383242037324</v>
      </c>
      <c r="S56" s="322">
        <f t="shared" si="45"/>
        <v>26.410519889525752</v>
      </c>
      <c r="T56" s="317">
        <f t="shared" si="46"/>
        <v>40.54659908016523</v>
      </c>
      <c r="U56" s="320">
        <f t="shared" si="47"/>
        <v>46.00727926413218</v>
      </c>
      <c r="V56" s="320" t="b">
        <f t="shared" si="48"/>
        <v>0</v>
      </c>
      <c r="W56" s="404">
        <f t="shared" si="49"/>
        <v>37.719383242037324</v>
      </c>
      <c r="X56" s="330" t="str">
        <f t="shared" si="50"/>
        <v/>
      </c>
      <c r="Y56" s="328" t="str">
        <f t="shared" si="51"/>
        <v/>
      </c>
      <c r="Z56" s="328" t="str">
        <f t="shared" si="52"/>
        <v/>
      </c>
      <c r="AA56" s="328" t="str">
        <f t="shared" si="53"/>
        <v/>
      </c>
      <c r="AB56" s="327">
        <f t="shared" si="54"/>
        <v>10.544354838709678</v>
      </c>
      <c r="AC56" s="340">
        <f t="shared" si="55"/>
        <v>42.276684940341823</v>
      </c>
      <c r="AD56" s="328" t="str">
        <f t="shared" si="56"/>
        <v/>
      </c>
      <c r="AE56" s="328" t="str">
        <f t="shared" si="57"/>
        <v/>
      </c>
      <c r="AF56" s="328" t="str">
        <f t="shared" si="58"/>
        <v/>
      </c>
      <c r="AG56" s="328" t="str">
        <f t="shared" si="59"/>
        <v/>
      </c>
      <c r="AH56" s="328">
        <f t="shared" si="60"/>
        <v>65.7</v>
      </c>
      <c r="AI56" s="328">
        <f t="shared" si="61"/>
        <v>70</v>
      </c>
      <c r="AJ56" s="330">
        <f>IF(VLOOKUP(TRUE,$V$2:$AY$72,COUNTA($V$1:AR$1),FALSE)="",AR56,IF(AR56="","",(AR56/VLOOKUP(TRUE,$V$2:$AY$72,COUNTA($V$1:AR$1),FALSE))*100))</f>
        <v>50</v>
      </c>
      <c r="AK56" s="328">
        <f>IF(VLOOKUP(TRUE,$V$2:$AY$72,COUNTA($V$1:AS$1),FALSE)="",AS56,IF(AS56="","",(AS56/VLOOKUP(TRUE,$V$2:$AY$72,COUNTA($V$1:AS$1),FALSE))*100))</f>
        <v>25</v>
      </c>
      <c r="AL56" s="328">
        <f>IF(VLOOKUP(TRUE,$V$2:$AY$72,COUNTA($V$1:AT$1),FALSE)="",AT56,IF(AT56="","",(AT56/VLOOKUP(TRUE,$V$2:$AY$72,COUNTA($V$1:AT$1),FALSE))*100))</f>
        <v>40</v>
      </c>
      <c r="AM56" s="328">
        <f>IF(VLOOKUP(TRUE,$V$2:$AY$72,COUNTA($V$1:AU$1),FALSE)="",AU56,IF(AU56="","",(AU56/VLOOKUP(TRUE,$V$2:$AY$72,COUNTA($V$1:AU$1),FALSE))*100))</f>
        <v>25</v>
      </c>
      <c r="AN56" s="328">
        <f>IF(VLOOKUP(TRUE,$V$2:$AY$72,COUNTA($V$1:AV$1),FALSE)="",AV56,IF(AV56="","",(AV56/VLOOKUP(TRUE,$V$2:$AY$72,COUNTA($V$1:AV$1),FALSE))*100))</f>
        <v>42.706125974655151</v>
      </c>
      <c r="AO56" s="328">
        <f>IF(VLOOKUP(TRUE,$V$2:$AY$72,COUNTA($V$1:AW$1),FALSE)="",AW56,IF(AW56="","",(AW56/VLOOKUP(TRUE,$V$2:$AY$72,COUNTA($V$1:AW$1),FALSE))*100))</f>
        <v>33.333333333333336</v>
      </c>
      <c r="AP56" s="328">
        <f>IF(VLOOKUP(TRUE,$V$2:$AY$72,COUNTA($V$1:AX$1),FALSE)="",AX56,IF(AX56="","",(AX56/VLOOKUP(TRUE,$V$2:$AY$72,COUNTA($V$1:AX$1),FALSE))*100))</f>
        <v>75</v>
      </c>
      <c r="AQ56" s="331">
        <f>IF(VLOOKUP(TRUE,$V$2:$AY$72,COUNTA($V$1:AY$1),FALSE)="",AY56,IF(AY56="","",(AY56/VLOOKUP(TRUE,$V$2:$AY$72,COUNTA($V$1:AY$1),FALSE))*100))</f>
        <v>33.333333333333336</v>
      </c>
      <c r="AR56" s="322">
        <f>IF(BS56="","",BS56*VLOOKUP("UQ",IndexCalc[],3,FALSE))</f>
        <v>50</v>
      </c>
      <c r="AS56" s="320">
        <f>IF(BT56="","",BT56*VLOOKUP("Fneg",IndexCalc[],3,FALSE))</f>
        <v>25</v>
      </c>
      <c r="AT56" s="320">
        <f>IF(BU56="","",BU56*VLOOKUP("ABS",IndexCalc[],3,FALSE))</f>
        <v>40</v>
      </c>
      <c r="AU56" s="320">
        <f>IF(BV56="","",BV56*VLOOKUP("Cnrs",IndexCalc[],3,FALSE))</f>
        <v>25</v>
      </c>
      <c r="AV56" s="320">
        <f>IF(BO56="","",BO56*VLOOKUP("HEC",IndexCalc[],3,FALSE))</f>
        <v>42.706125974655151</v>
      </c>
      <c r="AW56" s="320">
        <f>IF(BP56="","",BP56*VLOOKUP("Aeres",IndexCalc[],3,FALSE))</f>
        <v>33.333333333333336</v>
      </c>
      <c r="AX56" s="320">
        <f>IF(BQ56="","",BQ56*VLOOKUP("Abdc",IndexCalc[],3,FALSE))</f>
        <v>75</v>
      </c>
      <c r="AY56" s="317">
        <f>IF(BR56="","",BR56*VLOOKUP("Vhb",IndexCalc[],3,FALSE))</f>
        <v>33.333333333333336</v>
      </c>
      <c r="AZ56" s="328"/>
      <c r="BA56" s="328"/>
      <c r="BB56" s="328"/>
      <c r="BC56" s="328"/>
      <c r="BD56" s="328">
        <v>1.046</v>
      </c>
      <c r="BE56" s="331">
        <v>1.3109999999999999</v>
      </c>
      <c r="BF56" s="330"/>
      <c r="BG56" s="328" t="s">
        <v>135</v>
      </c>
      <c r="BH56" s="328" t="s">
        <v>133</v>
      </c>
      <c r="BI56" s="328" t="s">
        <v>135</v>
      </c>
      <c r="BJ56" s="331"/>
      <c r="BK56" s="330">
        <v>3</v>
      </c>
      <c r="BL56" s="328">
        <v>4</v>
      </c>
      <c r="BM56" s="328">
        <v>2</v>
      </c>
      <c r="BN56" s="328">
        <v>4</v>
      </c>
      <c r="BO56" s="344">
        <v>1.7082450389862061</v>
      </c>
      <c r="BP56" s="333">
        <v>1</v>
      </c>
      <c r="BQ56" s="334">
        <v>3</v>
      </c>
      <c r="BR56" s="333">
        <v>2</v>
      </c>
      <c r="BS56" s="333">
        <v>2</v>
      </c>
      <c r="BT56" s="333">
        <v>1</v>
      </c>
      <c r="BU56" s="333">
        <v>2</v>
      </c>
      <c r="BV56" s="335">
        <v>1</v>
      </c>
    </row>
    <row r="57" spans="1:74" s="408" customFormat="1" x14ac:dyDescent="0.25">
      <c r="A57" s="396" t="s">
        <v>536</v>
      </c>
      <c r="B57" s="314" t="s">
        <v>807</v>
      </c>
      <c r="C57" s="382" t="s">
        <v>176</v>
      </c>
      <c r="D57" s="314" t="s">
        <v>819</v>
      </c>
      <c r="E57" s="316">
        <f t="shared" si="31"/>
        <v>56</v>
      </c>
      <c r="F57" s="316">
        <f t="shared" si="32"/>
        <v>10</v>
      </c>
      <c r="G57" s="317">
        <f t="shared" si="33"/>
        <v>22.522100938318992</v>
      </c>
      <c r="H57" s="318" t="b">
        <f t="shared" si="34"/>
        <v>0</v>
      </c>
      <c r="I57" s="319">
        <f t="shared" si="35"/>
        <v>10000</v>
      </c>
      <c r="J57" s="319">
        <f t="shared" si="36"/>
        <v>10000</v>
      </c>
      <c r="K57" s="319">
        <f t="shared" si="37"/>
        <v>10000</v>
      </c>
      <c r="L57" s="319">
        <f t="shared" si="38"/>
        <v>10000</v>
      </c>
      <c r="M57" s="319">
        <f t="shared" si="39"/>
        <v>10000</v>
      </c>
      <c r="N57" s="319">
        <f t="shared" si="40"/>
        <v>10000</v>
      </c>
      <c r="O57" s="318" t="b">
        <f t="shared" si="41"/>
        <v>0</v>
      </c>
      <c r="P57" s="316">
        <f t="shared" si="42"/>
        <v>2</v>
      </c>
      <c r="Q57" s="316">
        <f t="shared" si="43"/>
        <v>8</v>
      </c>
      <c r="R57" s="321">
        <f t="shared" si="44"/>
        <v>36.38972432518699</v>
      </c>
      <c r="S57" s="322">
        <f t="shared" si="45"/>
        <v>17.983558729524326</v>
      </c>
      <c r="T57" s="317">
        <f t="shared" si="46"/>
        <v>40.991265724102654</v>
      </c>
      <c r="U57" s="320">
        <f t="shared" si="47"/>
        <v>39.36301257928212</v>
      </c>
      <c r="V57" s="320" t="b">
        <f t="shared" si="48"/>
        <v>0</v>
      </c>
      <c r="W57" s="404">
        <f t="shared" si="49"/>
        <v>36.38972432518699</v>
      </c>
      <c r="X57" s="322" t="str">
        <f t="shared" si="50"/>
        <v/>
      </c>
      <c r="Y57" s="320" t="str">
        <f t="shared" si="51"/>
        <v/>
      </c>
      <c r="Z57" s="320">
        <f t="shared" si="52"/>
        <v>14.563106796116504</v>
      </c>
      <c r="AA57" s="320" t="str">
        <f t="shared" si="53"/>
        <v/>
      </c>
      <c r="AB57" s="320">
        <f t="shared" si="54"/>
        <v>2.8822033275519647</v>
      </c>
      <c r="AC57" s="317">
        <f t="shared" si="55"/>
        <v>33.084914131496689</v>
      </c>
      <c r="AD57" s="320" t="str">
        <f t="shared" si="56"/>
        <v/>
      </c>
      <c r="AE57" s="320" t="str">
        <f t="shared" si="57"/>
        <v/>
      </c>
      <c r="AF57" s="320">
        <f t="shared" si="58"/>
        <v>11.700000000000001</v>
      </c>
      <c r="AG57" s="320" t="str">
        <f t="shared" si="59"/>
        <v/>
      </c>
      <c r="AH57" s="320">
        <f t="shared" si="60"/>
        <v>15.7</v>
      </c>
      <c r="AI57" s="320">
        <f t="shared" si="61"/>
        <v>50</v>
      </c>
      <c r="AJ57" s="322">
        <f>IF(VLOOKUP(TRUE,$V$2:$AY$72,COUNTA($V$1:AR$1),FALSE)="",AR57,IF(AR57="","",(AR57/VLOOKUP(TRUE,$V$2:$AY$72,COUNTA($V$1:AR$1),FALSE))*100))</f>
        <v>75</v>
      </c>
      <c r="AK57" s="320">
        <f>IF(VLOOKUP(TRUE,$V$2:$AY$72,COUNTA($V$1:AS$1),FALSE)="",AS57,IF(AS57="","",(AS57/VLOOKUP(TRUE,$V$2:$AY$72,COUNTA($V$1:AS$1),FALSE))*100))</f>
        <v>35.356858372688293</v>
      </c>
      <c r="AL57" s="320">
        <f>IF(VLOOKUP(TRUE,$V$2:$AY$72,COUNTA($V$1:AT$1),FALSE)="",AT57,IF(AT57="","",(AT57/VLOOKUP(TRUE,$V$2:$AY$72,COUNTA($V$1:AT$1),FALSE))*100))</f>
        <v>20</v>
      </c>
      <c r="AM57" s="320">
        <f>IF(VLOOKUP(TRUE,$V$2:$AY$72,COUNTA($V$1:AU$1),FALSE)="",AU57,IF(AU57="","",(AU57/VLOOKUP(TRUE,$V$2:$AY$72,COUNTA($V$1:AU$1),FALSE))*100))</f>
        <v>27.505940198898315</v>
      </c>
      <c r="AN57" s="320">
        <f>IF(VLOOKUP(TRUE,$V$2:$AY$72,COUNTA($V$1:AV$1),FALSE)="",AV57,IF(AV57="","",(AV57/VLOOKUP(TRUE,$V$2:$AY$72,COUNTA($V$1:AV$1),FALSE))*100))</f>
        <v>26.925632357597351</v>
      </c>
      <c r="AO57" s="320">
        <f>IF(VLOOKUP(TRUE,$V$2:$AY$72,COUNTA($V$1:AW$1),FALSE)="",AW57,IF(AW57="","",(AW57/VLOOKUP(TRUE,$V$2:$AY$72,COUNTA($V$1:AW$1),FALSE))*100))</f>
        <v>34.808361530303955</v>
      </c>
      <c r="AP57" s="320">
        <f>IF(VLOOKUP(TRUE,$V$2:$AY$72,COUNTA($V$1:AX$1),FALSE)="",AX57,IF(AX57="","",(AX57/VLOOKUP(TRUE,$V$2:$AY$72,COUNTA($V$1:AX$1),FALSE))*100))</f>
        <v>75</v>
      </c>
      <c r="AQ57" s="317">
        <f>IF(VLOOKUP(TRUE,$V$2:$AY$72,COUNTA($V$1:AY$1),FALSE)="",AY57,IF(AY57="","",(AY57/VLOOKUP(TRUE,$V$2:$AY$72,COUNTA($V$1:AY$1),FALSE))*100))</f>
        <v>33.333333333333336</v>
      </c>
      <c r="AR57" s="322">
        <f>IF(BS57="","",BS57*VLOOKUP("UQ",IndexCalc[],3,FALSE))</f>
        <v>75</v>
      </c>
      <c r="AS57" s="320">
        <f>IF(BT57="","",BT57*VLOOKUP("Fneg",IndexCalc[],3,FALSE))</f>
        <v>35.356858372688293</v>
      </c>
      <c r="AT57" s="320">
        <f>IF(BU57="","",BU57*VLOOKUP("ABS",IndexCalc[],3,FALSE))</f>
        <v>20</v>
      </c>
      <c r="AU57" s="320">
        <f>IF(BV57="","",BV57*VLOOKUP("Cnrs",IndexCalc[],3,FALSE))</f>
        <v>27.505940198898315</v>
      </c>
      <c r="AV57" s="320">
        <f>IF(BO57="","",BO57*VLOOKUP("HEC",IndexCalc[],3,FALSE))</f>
        <v>26.925632357597351</v>
      </c>
      <c r="AW57" s="320">
        <f>IF(BP57="","",BP57*VLOOKUP("Aeres",IndexCalc[],3,FALSE))</f>
        <v>34.808361530303955</v>
      </c>
      <c r="AX57" s="320">
        <f>IF(BQ57="","",BQ57*VLOOKUP("Abdc",IndexCalc[],3,FALSE))</f>
        <v>75</v>
      </c>
      <c r="AY57" s="317">
        <f>IF(BR57="","",BR57*VLOOKUP("Vhb",IndexCalc[],3,FALSE))</f>
        <v>33.333333333333336</v>
      </c>
      <c r="AZ57" s="326"/>
      <c r="BA57" s="327"/>
      <c r="BB57" s="328">
        <v>15</v>
      </c>
      <c r="BC57" s="326"/>
      <c r="BD57" s="385">
        <v>0.28591457009315491</v>
      </c>
      <c r="BE57" s="407">
        <v>1.0259631872177124</v>
      </c>
      <c r="BF57" s="330"/>
      <c r="BG57" s="328"/>
      <c r="BH57" s="328" t="s">
        <v>127</v>
      </c>
      <c r="BI57" s="328" t="s">
        <v>135</v>
      </c>
      <c r="BJ57" s="331" t="s">
        <v>298</v>
      </c>
      <c r="BK57" s="330">
        <v>2</v>
      </c>
      <c r="BL57" s="328"/>
      <c r="BM57" s="328">
        <v>1</v>
      </c>
      <c r="BN57" s="328"/>
      <c r="BO57" s="344">
        <v>1.077025294303894</v>
      </c>
      <c r="BP57" s="345">
        <v>1.0442508459091187</v>
      </c>
      <c r="BQ57" s="334">
        <v>3</v>
      </c>
      <c r="BR57" s="333">
        <v>2</v>
      </c>
      <c r="BS57" s="333">
        <v>3</v>
      </c>
      <c r="BT57" s="345">
        <v>1.4142743349075317</v>
      </c>
      <c r="BU57" s="258">
        <v>1</v>
      </c>
      <c r="BV57" s="346">
        <v>1.1002376079559326</v>
      </c>
    </row>
    <row r="58" spans="1:74" s="408" customFormat="1" x14ac:dyDescent="0.25">
      <c r="A58" s="396" t="s">
        <v>1215</v>
      </c>
      <c r="B58" s="314"/>
      <c r="C58" s="339" t="s">
        <v>1116</v>
      </c>
      <c r="D58" s="314" t="s">
        <v>819</v>
      </c>
      <c r="E58" s="328">
        <f t="shared" si="31"/>
        <v>57</v>
      </c>
      <c r="F58" s="316">
        <f t="shared" si="32"/>
        <v>10</v>
      </c>
      <c r="G58" s="317">
        <f t="shared" si="33"/>
        <v>10.987827918181793</v>
      </c>
      <c r="H58" s="318" t="b">
        <f t="shared" si="34"/>
        <v>0</v>
      </c>
      <c r="I58" s="319">
        <f t="shared" si="35"/>
        <v>10000</v>
      </c>
      <c r="J58" s="319">
        <f t="shared" si="36"/>
        <v>10000</v>
      </c>
      <c r="K58" s="319">
        <f t="shared" si="37"/>
        <v>10000</v>
      </c>
      <c r="L58" s="319">
        <f t="shared" si="38"/>
        <v>10000</v>
      </c>
      <c r="M58" s="319">
        <f t="shared" si="39"/>
        <v>10000</v>
      </c>
      <c r="N58" s="319">
        <f t="shared" si="40"/>
        <v>10000</v>
      </c>
      <c r="O58" s="318" t="b">
        <f t="shared" si="41"/>
        <v>0</v>
      </c>
      <c r="P58" s="316">
        <f t="shared" si="42"/>
        <v>2</v>
      </c>
      <c r="Q58" s="316">
        <f t="shared" si="43"/>
        <v>8</v>
      </c>
      <c r="R58" s="321">
        <f t="shared" si="44"/>
        <v>36.373516529810182</v>
      </c>
      <c r="S58" s="322">
        <f t="shared" si="45"/>
        <v>37.273941288450132</v>
      </c>
      <c r="T58" s="317">
        <f t="shared" si="46"/>
        <v>36.1484103401502</v>
      </c>
      <c r="U58" s="320">
        <f t="shared" si="47"/>
        <v>45.90872827212015</v>
      </c>
      <c r="V58" s="320" t="b">
        <f t="shared" si="48"/>
        <v>0</v>
      </c>
      <c r="W58" s="404">
        <f t="shared" si="49"/>
        <v>36.373516529810182</v>
      </c>
      <c r="X58" s="330" t="str">
        <f t="shared" si="50"/>
        <v/>
      </c>
      <c r="Y58" s="328" t="str">
        <f t="shared" si="51"/>
        <v/>
      </c>
      <c r="Z58" s="328" t="str">
        <f t="shared" si="52"/>
        <v/>
      </c>
      <c r="AA58" s="328" t="str">
        <f t="shared" si="53"/>
        <v/>
      </c>
      <c r="AB58" s="327">
        <f t="shared" si="54"/>
        <v>22.983870967741936</v>
      </c>
      <c r="AC58" s="340">
        <f t="shared" si="55"/>
        <v>51.564011609158335</v>
      </c>
      <c r="AD58" s="328" t="str">
        <f t="shared" si="56"/>
        <v/>
      </c>
      <c r="AE58" s="328" t="str">
        <f t="shared" si="57"/>
        <v/>
      </c>
      <c r="AF58" s="328" t="str">
        <f t="shared" si="58"/>
        <v/>
      </c>
      <c r="AG58" s="328" t="str">
        <f t="shared" si="59"/>
        <v/>
      </c>
      <c r="AH58" s="328">
        <f t="shared" si="60"/>
        <v>88.5</v>
      </c>
      <c r="AI58" s="328">
        <f t="shared" si="61"/>
        <v>81.399999999999991</v>
      </c>
      <c r="AJ58" s="330">
        <f>IF(VLOOKUP(TRUE,$V$2:$AY$72,COUNTA($V$1:AR$1),FALSE)="",AR58,IF(AR58="","",(AR58/VLOOKUP(TRUE,$V$2:$AY$72,COUNTA($V$1:AR$1),FALSE))*100))</f>
        <v>50</v>
      </c>
      <c r="AK58" s="328">
        <f>IF(VLOOKUP(TRUE,$V$2:$AY$72,COUNTA($V$1:AS$1),FALSE)="",AS58,IF(AS58="","",(AS58/VLOOKUP(TRUE,$V$2:$AY$72,COUNTA($V$1:AS$1),FALSE))*100))</f>
        <v>25</v>
      </c>
      <c r="AL58" s="328">
        <f>IF(VLOOKUP(TRUE,$V$2:$AY$72,COUNTA($V$1:AT$1),FALSE)="",AT58,IF(AT58="","",(AT58/VLOOKUP(TRUE,$V$2:$AY$72,COUNTA($V$1:AT$1),FALSE))*100))</f>
        <v>40</v>
      </c>
      <c r="AM58" s="328">
        <f>IF(VLOOKUP(TRUE,$V$2:$AY$72,COUNTA($V$1:AU$1),FALSE)="",AU58,IF(AU58="","",(AU58/VLOOKUP(TRUE,$V$2:$AY$72,COUNTA($V$1:AU$1),FALSE))*100))</f>
        <v>25</v>
      </c>
      <c r="AN58" s="328">
        <f>IF(VLOOKUP(TRUE,$V$2:$AY$72,COUNTA($V$1:AV$1),FALSE)="",AV58,IF(AV58="","",(AV58/VLOOKUP(TRUE,$V$2:$AY$72,COUNTA($V$1:AV$1),FALSE))*100))</f>
        <v>32.520616054534912</v>
      </c>
      <c r="AO58" s="328">
        <f>IF(VLOOKUP(TRUE,$V$2:$AY$72,COUNTA($V$1:AW$1),FALSE)="",AW58,IF(AW58="","",(AW58/VLOOKUP(TRUE,$V$2:$AY$72,COUNTA($V$1:AW$1),FALSE))*100))</f>
        <v>33.333333333333336</v>
      </c>
      <c r="AP58" s="328">
        <f>IF(VLOOKUP(TRUE,$V$2:$AY$72,COUNTA($V$1:AX$1),FALSE)="",AX58,IF(AX58="","",(AX58/VLOOKUP(TRUE,$V$2:$AY$72,COUNTA($V$1:AX$1),FALSE))*100))</f>
        <v>50</v>
      </c>
      <c r="AQ58" s="331">
        <f>IF(VLOOKUP(TRUE,$V$2:$AY$72,COUNTA($V$1:AY$1),FALSE)="",AY58,IF(AY58="","",(AY58/VLOOKUP(TRUE,$V$2:$AY$72,COUNTA($V$1:AY$1),FALSE))*100))</f>
        <v>33.333333333333336</v>
      </c>
      <c r="AR58" s="322">
        <f>IF(BS58="","",BS58*VLOOKUP("UQ",IndexCalc[],3,FALSE))</f>
        <v>50</v>
      </c>
      <c r="AS58" s="320">
        <f>IF(BT58="","",BT58*VLOOKUP("Fneg",IndexCalc[],3,FALSE))</f>
        <v>25</v>
      </c>
      <c r="AT58" s="320">
        <f>IF(BU58="","",BU58*VLOOKUP("ABS",IndexCalc[],3,FALSE))</f>
        <v>40</v>
      </c>
      <c r="AU58" s="320">
        <f>IF(BV58="","",BV58*VLOOKUP("Cnrs",IndexCalc[],3,FALSE))</f>
        <v>25</v>
      </c>
      <c r="AV58" s="320">
        <f>IF(BO58="","",BO58*VLOOKUP("HEC",IndexCalc[],3,FALSE))</f>
        <v>32.520616054534912</v>
      </c>
      <c r="AW58" s="320">
        <f>IF(BP58="","",BP58*VLOOKUP("Aeres",IndexCalc[],3,FALSE))</f>
        <v>33.333333333333336</v>
      </c>
      <c r="AX58" s="320">
        <f>IF(BQ58="","",BQ58*VLOOKUP("Abdc",IndexCalc[],3,FALSE))</f>
        <v>50</v>
      </c>
      <c r="AY58" s="317">
        <f>IF(BR58="","",BR58*VLOOKUP("Vhb",IndexCalc[],3,FALSE))</f>
        <v>33.333333333333336</v>
      </c>
      <c r="AZ58" s="328"/>
      <c r="BA58" s="328"/>
      <c r="BB58" s="328"/>
      <c r="BC58" s="328"/>
      <c r="BD58" s="328">
        <v>2.2799999999999998</v>
      </c>
      <c r="BE58" s="331">
        <v>1.599</v>
      </c>
      <c r="BF58" s="330"/>
      <c r="BG58" s="328" t="s">
        <v>135</v>
      </c>
      <c r="BH58" s="328" t="s">
        <v>133</v>
      </c>
      <c r="BI58" s="328" t="s">
        <v>135</v>
      </c>
      <c r="BJ58" s="331"/>
      <c r="BK58" s="330">
        <v>3</v>
      </c>
      <c r="BL58" s="328">
        <v>4</v>
      </c>
      <c r="BM58" s="328">
        <v>2</v>
      </c>
      <c r="BN58" s="328">
        <v>4</v>
      </c>
      <c r="BO58" s="344">
        <v>1.3008246421813965</v>
      </c>
      <c r="BP58" s="333">
        <v>1</v>
      </c>
      <c r="BQ58" s="334">
        <v>2</v>
      </c>
      <c r="BR58" s="333">
        <v>2</v>
      </c>
      <c r="BS58" s="333">
        <v>2</v>
      </c>
      <c r="BT58" s="333">
        <v>1</v>
      </c>
      <c r="BU58" s="333">
        <v>2</v>
      </c>
      <c r="BV58" s="335">
        <v>1</v>
      </c>
    </row>
    <row r="59" spans="1:74" s="408" customFormat="1" x14ac:dyDescent="0.25">
      <c r="A59" s="396" t="s">
        <v>1211</v>
      </c>
      <c r="B59" s="314"/>
      <c r="C59" s="339" t="s">
        <v>1018</v>
      </c>
      <c r="D59" s="314" t="s">
        <v>819</v>
      </c>
      <c r="E59" s="328">
        <f t="shared" si="31"/>
        <v>58</v>
      </c>
      <c r="F59" s="316">
        <f t="shared" si="32"/>
        <v>10</v>
      </c>
      <c r="G59" s="317">
        <f t="shared" si="33"/>
        <v>25.014911056507366</v>
      </c>
      <c r="H59" s="318" t="b">
        <f t="shared" si="34"/>
        <v>0</v>
      </c>
      <c r="I59" s="319">
        <f t="shared" si="35"/>
        <v>10000</v>
      </c>
      <c r="J59" s="319">
        <f t="shared" si="36"/>
        <v>10000</v>
      </c>
      <c r="K59" s="319">
        <f t="shared" si="37"/>
        <v>10000</v>
      </c>
      <c r="L59" s="319">
        <f t="shared" si="38"/>
        <v>10000</v>
      </c>
      <c r="M59" s="319">
        <f t="shared" si="39"/>
        <v>10000</v>
      </c>
      <c r="N59" s="319">
        <f t="shared" si="40"/>
        <v>10000</v>
      </c>
      <c r="O59" s="318" t="b">
        <f t="shared" si="41"/>
        <v>0</v>
      </c>
      <c r="P59" s="316">
        <f t="shared" si="42"/>
        <v>2</v>
      </c>
      <c r="Q59" s="316">
        <f t="shared" si="43"/>
        <v>8</v>
      </c>
      <c r="R59" s="321">
        <f t="shared" si="44"/>
        <v>36.343931682133615</v>
      </c>
      <c r="S59" s="322">
        <f t="shared" si="45"/>
        <v>14.880522028724076</v>
      </c>
      <c r="T59" s="317">
        <f t="shared" si="46"/>
        <v>41.709784095486008</v>
      </c>
      <c r="U59" s="320">
        <f t="shared" si="47"/>
        <v>41.787827276388796</v>
      </c>
      <c r="V59" s="320" t="b">
        <f t="shared" si="48"/>
        <v>0</v>
      </c>
      <c r="W59" s="404">
        <f t="shared" si="49"/>
        <v>36.343931682133615</v>
      </c>
      <c r="X59" s="330" t="str">
        <f t="shared" si="50"/>
        <v/>
      </c>
      <c r="Y59" s="328" t="str">
        <f t="shared" si="51"/>
        <v/>
      </c>
      <c r="Z59" s="328" t="str">
        <f t="shared" si="52"/>
        <v/>
      </c>
      <c r="AA59" s="328" t="str">
        <f t="shared" si="53"/>
        <v/>
      </c>
      <c r="AB59" s="327">
        <f t="shared" si="54"/>
        <v>7.9589355136117632</v>
      </c>
      <c r="AC59" s="340">
        <f t="shared" si="55"/>
        <v>21.80210854383639</v>
      </c>
      <c r="AD59" s="328" t="str">
        <f t="shared" si="56"/>
        <v/>
      </c>
      <c r="AE59" s="328" t="str">
        <f t="shared" si="57"/>
        <v/>
      </c>
      <c r="AF59" s="328" t="str">
        <f t="shared" si="58"/>
        <v/>
      </c>
      <c r="AG59" s="328" t="str">
        <f t="shared" si="59"/>
        <v/>
      </c>
      <c r="AH59" s="328">
        <f t="shared" si="60"/>
        <v>58.5</v>
      </c>
      <c r="AI59" s="328">
        <f t="shared" si="61"/>
        <v>25.7</v>
      </c>
      <c r="AJ59" s="330">
        <f>IF(VLOOKUP(TRUE,$V$2:$AY$72,COUNTA($V$1:AR$1),FALSE)="",AR59,IF(AR59="","",(AR59/VLOOKUP(TRUE,$V$2:$AY$72,COUNTA($V$1:AR$1),FALSE))*100))</f>
        <v>50</v>
      </c>
      <c r="AK59" s="328">
        <f>IF(VLOOKUP(TRUE,$V$2:$AY$72,COUNTA($V$1:AS$1),FALSE)="",AS59,IF(AS59="","",(AS59/VLOOKUP(TRUE,$V$2:$AY$72,COUNTA($V$1:AS$1),FALSE))*100))</f>
        <v>25</v>
      </c>
      <c r="AL59" s="328">
        <f>IF(VLOOKUP(TRUE,$V$2:$AY$72,COUNTA($V$1:AT$1),FALSE)="",AT59,IF(AT59="","",(AT59/VLOOKUP(TRUE,$V$2:$AY$72,COUNTA($V$1:AT$1),FALSE))*100))</f>
        <v>40</v>
      </c>
      <c r="AM59" s="328">
        <f>IF(VLOOKUP(TRUE,$V$2:$AY$72,COUNTA($V$1:AU$1),FALSE)="",AU59,IF(AU59="","",(AU59/VLOOKUP(TRUE,$V$2:$AY$72,COUNTA($V$1:AU$1),FALSE))*100))</f>
        <v>25</v>
      </c>
      <c r="AN59" s="328">
        <f>IF(VLOOKUP(TRUE,$V$2:$AY$72,COUNTA($V$1:AV$1),FALSE)="",AV59,IF(AV59="","",(AV59/VLOOKUP(TRUE,$V$2:$AY$72,COUNTA($V$1:AV$1),FALSE))*100))</f>
        <v>27.011606097221375</v>
      </c>
      <c r="AO59" s="328">
        <f>IF(VLOOKUP(TRUE,$V$2:$AY$72,COUNTA($V$1:AW$1),FALSE)="",AW59,IF(AW59="","",(AW59/VLOOKUP(TRUE,$V$2:$AY$72,COUNTA($V$1:AW$1),FALSE))*100))</f>
        <v>33.333333333333336</v>
      </c>
      <c r="AP59" s="328">
        <f>IF(VLOOKUP(TRUE,$V$2:$AY$72,COUNTA($V$1:AX$1),FALSE)="",AX59,IF(AX59="","",(AX59/VLOOKUP(TRUE,$V$2:$AY$72,COUNTA($V$1:AX$1),FALSE))*100))</f>
        <v>100</v>
      </c>
      <c r="AQ59" s="331">
        <f>IF(VLOOKUP(TRUE,$V$2:$AY$72,COUNTA($V$1:AY$1),FALSE)="",AY59,IF(AY59="","",(AY59/VLOOKUP(TRUE,$V$2:$AY$72,COUNTA($V$1:AY$1),FALSE))*100))</f>
        <v>33.333333333333336</v>
      </c>
      <c r="AR59" s="322">
        <f>IF(BS59="","",BS59*VLOOKUP("UQ",IndexCalc[],3,FALSE))</f>
        <v>50</v>
      </c>
      <c r="AS59" s="320">
        <f>IF(BT59="","",BT59*VLOOKUP("Fneg",IndexCalc[],3,FALSE))</f>
        <v>25</v>
      </c>
      <c r="AT59" s="320">
        <f>IF(BU59="","",BU59*VLOOKUP("ABS",IndexCalc[],3,FALSE))</f>
        <v>40</v>
      </c>
      <c r="AU59" s="320">
        <f>IF(BV59="","",BV59*VLOOKUP("Cnrs",IndexCalc[],3,FALSE))</f>
        <v>25</v>
      </c>
      <c r="AV59" s="320">
        <f>IF(BO59="","",BO59*VLOOKUP("HEC",IndexCalc[],3,FALSE))</f>
        <v>27.011606097221375</v>
      </c>
      <c r="AW59" s="320">
        <f>IF(BP59="","",BP59*VLOOKUP("Aeres",IndexCalc[],3,FALSE))</f>
        <v>33.333333333333336</v>
      </c>
      <c r="AX59" s="320">
        <f>IF(BQ59="","",BQ59*VLOOKUP("Abdc",IndexCalc[],3,FALSE))</f>
        <v>100</v>
      </c>
      <c r="AY59" s="317">
        <f>IF(BR59="","",BR59*VLOOKUP("Vhb",IndexCalc[],3,FALSE))</f>
        <v>33.333333333333336</v>
      </c>
      <c r="AZ59" s="328"/>
      <c r="BA59" s="328"/>
      <c r="BB59" s="328"/>
      <c r="BC59" s="328"/>
      <c r="BD59" s="410">
        <v>0.78952640295028687</v>
      </c>
      <c r="BE59" s="411">
        <v>0.67608338594436646</v>
      </c>
      <c r="BF59" s="330"/>
      <c r="BG59" s="328" t="s">
        <v>135</v>
      </c>
      <c r="BH59" s="328" t="s">
        <v>133</v>
      </c>
      <c r="BI59" s="328" t="s">
        <v>135</v>
      </c>
      <c r="BJ59" s="328"/>
      <c r="BK59" s="330">
        <v>3</v>
      </c>
      <c r="BL59" s="328">
        <v>4</v>
      </c>
      <c r="BM59" s="328">
        <v>2</v>
      </c>
      <c r="BN59" s="328">
        <v>4</v>
      </c>
      <c r="BO59" s="344">
        <v>1.080464243888855</v>
      </c>
      <c r="BP59" s="333">
        <v>1</v>
      </c>
      <c r="BQ59" s="334">
        <v>4</v>
      </c>
      <c r="BR59" s="333">
        <v>2</v>
      </c>
      <c r="BS59" s="333">
        <v>2</v>
      </c>
      <c r="BT59" s="333">
        <v>1</v>
      </c>
      <c r="BU59" s="333">
        <v>2</v>
      </c>
      <c r="BV59" s="335">
        <v>1</v>
      </c>
    </row>
    <row r="60" spans="1:74" x14ac:dyDescent="0.25">
      <c r="A60" s="396" t="s">
        <v>1200</v>
      </c>
      <c r="B60" s="409"/>
      <c r="C60" s="339" t="s">
        <v>248</v>
      </c>
      <c r="D60" s="409" t="s">
        <v>819</v>
      </c>
      <c r="E60" s="316">
        <f t="shared" si="31"/>
        <v>59</v>
      </c>
      <c r="F60" s="316">
        <f t="shared" si="32"/>
        <v>10</v>
      </c>
      <c r="G60" s="317">
        <f t="shared" si="33"/>
        <v>15.896407405415751</v>
      </c>
      <c r="H60" s="318" t="b">
        <f t="shared" si="34"/>
        <v>0</v>
      </c>
      <c r="I60" s="319">
        <f t="shared" si="35"/>
        <v>10000</v>
      </c>
      <c r="J60" s="319">
        <f t="shared" si="36"/>
        <v>10000</v>
      </c>
      <c r="K60" s="319">
        <f t="shared" si="37"/>
        <v>10000</v>
      </c>
      <c r="L60" s="319">
        <f t="shared" si="38"/>
        <v>10000</v>
      </c>
      <c r="M60" s="319">
        <f t="shared" si="39"/>
        <v>10000</v>
      </c>
      <c r="N60" s="319">
        <f t="shared" si="40"/>
        <v>10000</v>
      </c>
      <c r="O60" s="318" t="b">
        <f t="shared" si="41"/>
        <v>0</v>
      </c>
      <c r="P60" s="316">
        <f t="shared" si="42"/>
        <v>2</v>
      </c>
      <c r="Q60" s="316">
        <f t="shared" si="43"/>
        <v>8</v>
      </c>
      <c r="R60" s="321">
        <f t="shared" si="44"/>
        <v>36.250425360764645</v>
      </c>
      <c r="S60" s="322">
        <f t="shared" si="45"/>
        <v>32.021601707565715</v>
      </c>
      <c r="T60" s="317">
        <f t="shared" si="46"/>
        <v>37.307631274064384</v>
      </c>
      <c r="U60" s="320">
        <f t="shared" si="47"/>
        <v>41.416105019251503</v>
      </c>
      <c r="V60" s="320" t="b">
        <f t="shared" si="48"/>
        <v>0</v>
      </c>
      <c r="W60" s="404">
        <f t="shared" si="49"/>
        <v>36.250425360764645</v>
      </c>
      <c r="X60" s="320" t="str">
        <f t="shared" si="50"/>
        <v/>
      </c>
      <c r="Y60" s="320" t="str">
        <f t="shared" si="51"/>
        <v/>
      </c>
      <c r="Z60" s="320" t="str">
        <f t="shared" si="52"/>
        <v/>
      </c>
      <c r="AA60" s="320" t="str">
        <f t="shared" si="53"/>
        <v/>
      </c>
      <c r="AB60" s="320">
        <f t="shared" si="54"/>
        <v>4.223790322580645</v>
      </c>
      <c r="AC60" s="317">
        <f t="shared" si="55"/>
        <v>59.819413092550789</v>
      </c>
      <c r="AD60" s="320" t="str">
        <f t="shared" si="56"/>
        <v/>
      </c>
      <c r="AE60" s="320" t="str">
        <f t="shared" si="57"/>
        <v/>
      </c>
      <c r="AF60" s="320" t="str">
        <f t="shared" si="58"/>
        <v/>
      </c>
      <c r="AG60" s="320" t="str">
        <f t="shared" si="59"/>
        <v/>
      </c>
      <c r="AH60" s="320">
        <f t="shared" si="60"/>
        <v>25.7</v>
      </c>
      <c r="AI60" s="317">
        <f t="shared" si="61"/>
        <v>90</v>
      </c>
      <c r="AJ60" s="320">
        <f>IF(VLOOKUP(TRUE,$V$2:$AY$72,COUNTA($V$1:AR$1),FALSE)="",AR60,IF(AR60="","",(AR60/VLOOKUP(TRUE,$V$2:$AY$72,COUNTA($V$1:AR$1),FALSE))*100))</f>
        <v>50</v>
      </c>
      <c r="AK60" s="320">
        <f>IF(VLOOKUP(TRUE,$V$2:$AY$72,COUNTA($V$1:AS$1),FALSE)="",AS60,IF(AS60="","",(AS60/VLOOKUP(TRUE,$V$2:$AY$72,COUNTA($V$1:AS$1),FALSE))*100))</f>
        <v>25</v>
      </c>
      <c r="AL60" s="320">
        <f>IF(VLOOKUP(TRUE,$V$2:$AY$72,COUNTA($V$1:AT$1),FALSE)="",AT60,IF(AT60="","",(AT60/VLOOKUP(TRUE,$V$2:$AY$72,COUNTA($V$1:AT$1),FALSE))*100))</f>
        <v>40</v>
      </c>
      <c r="AM60" s="320">
        <f>IF(VLOOKUP(TRUE,$V$2:$AY$72,COUNTA($V$1:AU$1),FALSE)="",AU60,IF(AU60="","",(AU60/VLOOKUP(TRUE,$V$2:$AY$72,COUNTA($V$1:AU$1),FALSE))*100))</f>
        <v>25</v>
      </c>
      <c r="AN60" s="320">
        <f>IF(VLOOKUP(TRUE,$V$2:$AY$72,COUNTA($V$1:AV$1),FALSE)="",AV60,IF(AV60="","",(AV60/VLOOKUP(TRUE,$V$2:$AY$72,COUNTA($V$1:AV$1),FALSE))*100))</f>
        <v>41.794383525848389</v>
      </c>
      <c r="AO60" s="320">
        <f>IF(VLOOKUP(TRUE,$V$2:$AY$72,COUNTA($V$1:AW$1),FALSE)="",AW60,IF(AW60="","",(AW60/VLOOKUP(TRUE,$V$2:$AY$72,COUNTA($V$1:AW$1),FALSE))*100))</f>
        <v>33.333333333333336</v>
      </c>
      <c r="AP60" s="341">
        <f>IF(VLOOKUP(TRUE,$V$2:$AY$72,COUNTA($V$1:AX$1),FALSE)="",AX60,IF(AX60="","",(AX60/VLOOKUP(TRUE,$V$2:$AY$72,COUNTA($V$1:AX$1),FALSE))*100))</f>
        <v>50</v>
      </c>
      <c r="AQ60" s="320">
        <f>IF(VLOOKUP(TRUE,$V$2:$AY$72,COUNTA($V$1:AY$1),FALSE)="",AY60,IF(AY60="","",(AY60/VLOOKUP(TRUE,$V$2:$AY$72,COUNTA($V$1:AY$1),FALSE))*100))</f>
        <v>33.333333333333336</v>
      </c>
      <c r="AR60" s="322">
        <f>IF(BS60="","",BS60*VLOOKUP("UQ",IndexCalc[],3,FALSE))</f>
        <v>50</v>
      </c>
      <c r="AS60" s="320">
        <f>IF(BT60="","",BT60*VLOOKUP("Fneg",IndexCalc[],3,FALSE))</f>
        <v>25</v>
      </c>
      <c r="AT60" s="320">
        <f>IF(BU60="","",BU60*VLOOKUP("ABS",IndexCalc[],3,FALSE))</f>
        <v>40</v>
      </c>
      <c r="AU60" s="320">
        <f>IF(BV60="","",BV60*VLOOKUP("Cnrs",IndexCalc[],3,FALSE))</f>
        <v>25</v>
      </c>
      <c r="AV60" s="320">
        <f>IF(BO60="","",BO60*VLOOKUP("HEC",IndexCalc[],3,FALSE))</f>
        <v>41.794383525848389</v>
      </c>
      <c r="AW60" s="320">
        <f>IF(BP60="","",BP60*VLOOKUP("Aeres",IndexCalc[],3,FALSE))</f>
        <v>33.333333333333336</v>
      </c>
      <c r="AX60" s="320">
        <f>IF(BQ60="","",BQ60*VLOOKUP("Abdc",IndexCalc[],3,FALSE))</f>
        <v>50</v>
      </c>
      <c r="AY60" s="317">
        <f>IF(BR60="","",BR60*VLOOKUP("Vhb",IndexCalc[],3,FALSE))</f>
        <v>33.333333333333336</v>
      </c>
      <c r="AZ60" s="326"/>
      <c r="BA60" s="327"/>
      <c r="BB60" s="328"/>
      <c r="BC60" s="326"/>
      <c r="BD60" s="326">
        <v>0.41899999999999998</v>
      </c>
      <c r="BE60" s="342">
        <v>1.855</v>
      </c>
      <c r="BF60" s="328"/>
      <c r="BG60" s="328" t="s">
        <v>135</v>
      </c>
      <c r="BH60" s="343" t="s">
        <v>133</v>
      </c>
      <c r="BI60" s="328"/>
      <c r="BJ60" s="328"/>
      <c r="BK60" s="330">
        <v>3</v>
      </c>
      <c r="BL60" s="328">
        <v>4</v>
      </c>
      <c r="BM60" s="328">
        <v>2</v>
      </c>
      <c r="BN60" s="328">
        <v>4</v>
      </c>
      <c r="BO60" s="344">
        <v>1.6717753410339355</v>
      </c>
      <c r="BP60" s="333">
        <v>1</v>
      </c>
      <c r="BQ60" s="334">
        <v>2</v>
      </c>
      <c r="BR60" s="345">
        <v>2</v>
      </c>
      <c r="BS60" s="333">
        <v>2</v>
      </c>
      <c r="BT60" s="333">
        <v>1</v>
      </c>
      <c r="BU60" s="333">
        <v>2</v>
      </c>
      <c r="BV60" s="335">
        <v>1</v>
      </c>
    </row>
    <row r="61" spans="1:74" x14ac:dyDescent="0.25">
      <c r="A61" s="396" t="s">
        <v>1202</v>
      </c>
      <c r="B61" s="409"/>
      <c r="C61" s="339" t="s">
        <v>250</v>
      </c>
      <c r="D61" s="409" t="s">
        <v>819</v>
      </c>
      <c r="E61" s="316">
        <f t="shared" si="31"/>
        <v>60</v>
      </c>
      <c r="F61" s="316">
        <f t="shared" si="32"/>
        <v>10</v>
      </c>
      <c r="G61" s="317">
        <f t="shared" si="33"/>
        <v>18.591516099541725</v>
      </c>
      <c r="H61" s="318" t="b">
        <f t="shared" si="34"/>
        <v>0</v>
      </c>
      <c r="I61" s="319">
        <f t="shared" si="35"/>
        <v>10000</v>
      </c>
      <c r="J61" s="319">
        <f t="shared" si="36"/>
        <v>10000</v>
      </c>
      <c r="K61" s="319">
        <f t="shared" si="37"/>
        <v>10000</v>
      </c>
      <c r="L61" s="319">
        <f t="shared" si="38"/>
        <v>10000</v>
      </c>
      <c r="M61" s="319">
        <f t="shared" si="39"/>
        <v>10000</v>
      </c>
      <c r="N61" s="319">
        <f t="shared" si="40"/>
        <v>10000</v>
      </c>
      <c r="O61" s="318" t="b">
        <f t="shared" si="41"/>
        <v>0</v>
      </c>
      <c r="P61" s="316">
        <f t="shared" si="42"/>
        <v>2</v>
      </c>
      <c r="Q61" s="316">
        <f t="shared" si="43"/>
        <v>8</v>
      </c>
      <c r="R61" s="321">
        <f t="shared" si="44"/>
        <v>35.42202648312869</v>
      </c>
      <c r="S61" s="322">
        <f t="shared" si="45"/>
        <v>16.239004472445554</v>
      </c>
      <c r="T61" s="317">
        <f t="shared" si="46"/>
        <v>40.217781985799476</v>
      </c>
      <c r="U61" s="320">
        <f t="shared" si="47"/>
        <v>39.454225588639581</v>
      </c>
      <c r="V61" s="320" t="b">
        <f t="shared" si="48"/>
        <v>0</v>
      </c>
      <c r="W61" s="404">
        <f t="shared" si="49"/>
        <v>35.42202648312869</v>
      </c>
      <c r="X61" s="320" t="str">
        <f t="shared" si="50"/>
        <v/>
      </c>
      <c r="Y61" s="320" t="str">
        <f t="shared" si="51"/>
        <v/>
      </c>
      <c r="Z61" s="320" t="str">
        <f t="shared" si="52"/>
        <v/>
      </c>
      <c r="AA61" s="320" t="str">
        <f t="shared" si="53"/>
        <v/>
      </c>
      <c r="AB61" s="320">
        <f t="shared" si="54"/>
        <v>5.0072987834292073</v>
      </c>
      <c r="AC61" s="317">
        <f t="shared" si="55"/>
        <v>27.470710161461902</v>
      </c>
      <c r="AD61" s="320" t="str">
        <f t="shared" si="56"/>
        <v/>
      </c>
      <c r="AE61" s="320" t="str">
        <f t="shared" si="57"/>
        <v/>
      </c>
      <c r="AF61" s="320" t="str">
        <f t="shared" si="58"/>
        <v/>
      </c>
      <c r="AG61" s="320" t="str">
        <f t="shared" si="59"/>
        <v/>
      </c>
      <c r="AH61" s="320">
        <f t="shared" si="60"/>
        <v>35.699999999999996</v>
      </c>
      <c r="AI61" s="317">
        <f t="shared" si="61"/>
        <v>37.1</v>
      </c>
      <c r="AJ61" s="320">
        <f>IF(VLOOKUP(TRUE,$V$2:$AY$72,COUNTA($V$1:AR$1),FALSE)="",AR61,IF(AR61="","",(AR61/VLOOKUP(TRUE,$V$2:$AY$72,COUNTA($V$1:AR$1),FALSE))*100))</f>
        <v>29.96443510055542</v>
      </c>
      <c r="AK61" s="320">
        <f>IF(VLOOKUP(TRUE,$V$2:$AY$72,COUNTA($V$1:AS$1),FALSE)="",AS61,IF(AS61="","",(AS61/VLOOKUP(TRUE,$V$2:$AY$72,COUNTA($V$1:AS$1),FALSE))*100))</f>
        <v>25</v>
      </c>
      <c r="AL61" s="320">
        <f>IF(VLOOKUP(TRUE,$V$2:$AY$72,COUNTA($V$1:AT$1),FALSE)="",AT61,IF(AT61="","",(AT61/VLOOKUP(TRUE,$V$2:$AY$72,COUNTA($V$1:AT$1),FALSE))*100))</f>
        <v>40</v>
      </c>
      <c r="AM61" s="320">
        <f>IF(VLOOKUP(TRUE,$V$2:$AY$72,COUNTA($V$1:AU$1),FALSE)="",AU61,IF(AU61="","",(AU61/VLOOKUP(TRUE,$V$2:$AY$72,COUNTA($V$1:AU$1),FALSE))*100))</f>
        <v>50</v>
      </c>
      <c r="AN61" s="320">
        <f>IF(VLOOKUP(TRUE,$V$2:$AY$72,COUNTA($V$1:AV$1),FALSE)="",AV61,IF(AV61="","",(AV61/VLOOKUP(TRUE,$V$2:$AY$72,COUNTA($V$1:AV$1),FALSE))*100))</f>
        <v>25.762411952018738</v>
      </c>
      <c r="AO61" s="320">
        <f>IF(VLOOKUP(TRUE,$V$2:$AY$72,COUNTA($V$1:AW$1),FALSE)="",AW61,IF(AW61="","",(AW61/VLOOKUP(TRUE,$V$2:$AY$72,COUNTA($V$1:AW$1),FALSE))*100))</f>
        <v>66.666666666666671</v>
      </c>
      <c r="AP61" s="341">
        <f>IF(VLOOKUP(TRUE,$V$2:$AY$72,COUNTA($V$1:AX$1),FALSE)="",AX61,IF(AX61="","",(AX61/VLOOKUP(TRUE,$V$2:$AY$72,COUNTA($V$1:AX$1),FALSE))*100))</f>
        <v>25</v>
      </c>
      <c r="AQ61" s="320">
        <f>IF(VLOOKUP(TRUE,$V$2:$AY$72,COUNTA($V$1:AY$1),FALSE)="",AY61,IF(AY61="","",(AY61/VLOOKUP(TRUE,$V$2:$AY$72,COUNTA($V$1:AY$1),FALSE))*100))</f>
        <v>59.348742167154953</v>
      </c>
      <c r="AR61" s="322">
        <f>IF(BS61="","",BS61*VLOOKUP("UQ",IndexCalc[],3,FALSE))</f>
        <v>29.96443510055542</v>
      </c>
      <c r="AS61" s="320">
        <f>IF(BT61="","",BT61*VLOOKUP("Fneg",IndexCalc[],3,FALSE))</f>
        <v>25</v>
      </c>
      <c r="AT61" s="320">
        <f>IF(BU61="","",BU61*VLOOKUP("ABS",IndexCalc[],3,FALSE))</f>
        <v>40</v>
      </c>
      <c r="AU61" s="320">
        <f>IF(BV61="","",BV61*VLOOKUP("Cnrs",IndexCalc[],3,FALSE))</f>
        <v>50</v>
      </c>
      <c r="AV61" s="320">
        <f>IF(BO61="","",BO61*VLOOKUP("HEC",IndexCalc[],3,FALSE))</f>
        <v>25.762411952018738</v>
      </c>
      <c r="AW61" s="320">
        <f>IF(BP61="","",BP61*VLOOKUP("Aeres",IndexCalc[],3,FALSE))</f>
        <v>66.666666666666671</v>
      </c>
      <c r="AX61" s="320">
        <f>IF(BQ61="","",BQ61*VLOOKUP("Abdc",IndexCalc[],3,FALSE))</f>
        <v>25</v>
      </c>
      <c r="AY61" s="317">
        <f>IF(BR61="","",BR61*VLOOKUP("Vhb",IndexCalc[],3,FALSE))</f>
        <v>59.348742167154953</v>
      </c>
      <c r="AZ61" s="326"/>
      <c r="BA61" s="327"/>
      <c r="BB61" s="328"/>
      <c r="BC61" s="326"/>
      <c r="BD61" s="385">
        <v>0.49672403931617737</v>
      </c>
      <c r="BE61" s="386">
        <v>0.85186672210693359</v>
      </c>
      <c r="BF61" s="328"/>
      <c r="BG61" s="328" t="s">
        <v>133</v>
      </c>
      <c r="BH61" s="343" t="s">
        <v>135</v>
      </c>
      <c r="BI61" s="328"/>
      <c r="BJ61" s="328"/>
      <c r="BK61" s="330"/>
      <c r="BL61" s="328">
        <v>4</v>
      </c>
      <c r="BM61" s="328">
        <v>2</v>
      </c>
      <c r="BN61" s="328">
        <v>3</v>
      </c>
      <c r="BO61" s="344">
        <v>1.0304964780807495</v>
      </c>
      <c r="BP61" s="333">
        <v>2</v>
      </c>
      <c r="BQ61" s="334">
        <v>1</v>
      </c>
      <c r="BR61" s="345">
        <v>3.5609245300292969</v>
      </c>
      <c r="BS61" s="345">
        <v>1.1985774040222168</v>
      </c>
      <c r="BT61" s="333">
        <v>1</v>
      </c>
      <c r="BU61" s="333">
        <v>2</v>
      </c>
      <c r="BV61" s="335">
        <v>2</v>
      </c>
    </row>
    <row r="62" spans="1:74" x14ac:dyDescent="0.25">
      <c r="A62" s="396" t="s">
        <v>1210</v>
      </c>
      <c r="B62" s="409"/>
      <c r="C62" s="339" t="s">
        <v>1017</v>
      </c>
      <c r="D62" s="409" t="s">
        <v>819</v>
      </c>
      <c r="E62" s="328">
        <f t="shared" si="31"/>
        <v>61</v>
      </c>
      <c r="F62" s="316">
        <f t="shared" si="32"/>
        <v>10</v>
      </c>
      <c r="G62" s="317">
        <f t="shared" si="33"/>
        <v>26.950417679213341</v>
      </c>
      <c r="H62" s="318" t="b">
        <f t="shared" si="34"/>
        <v>0</v>
      </c>
      <c r="I62" s="319">
        <f t="shared" si="35"/>
        <v>10000</v>
      </c>
      <c r="J62" s="319">
        <f t="shared" si="36"/>
        <v>10000</v>
      </c>
      <c r="K62" s="319">
        <f t="shared" si="37"/>
        <v>10000</v>
      </c>
      <c r="L62" s="319">
        <f t="shared" si="38"/>
        <v>10000</v>
      </c>
      <c r="M62" s="319">
        <f t="shared" si="39"/>
        <v>10000</v>
      </c>
      <c r="N62" s="319">
        <f t="shared" si="40"/>
        <v>10000</v>
      </c>
      <c r="O62" s="318" t="b">
        <f t="shared" si="41"/>
        <v>0</v>
      </c>
      <c r="P62" s="316">
        <f t="shared" si="42"/>
        <v>2</v>
      </c>
      <c r="Q62" s="316">
        <f t="shared" si="43"/>
        <v>8</v>
      </c>
      <c r="R62" s="321">
        <f t="shared" si="44"/>
        <v>35.216118904883459</v>
      </c>
      <c r="S62" s="322">
        <f t="shared" si="45"/>
        <v>8.7695556528111176</v>
      </c>
      <c r="T62" s="317">
        <f t="shared" si="46"/>
        <v>41.82775971790155</v>
      </c>
      <c r="U62" s="320">
        <f t="shared" si="47"/>
        <v>39.452207774321238</v>
      </c>
      <c r="V62" s="320" t="b">
        <f t="shared" si="48"/>
        <v>0</v>
      </c>
      <c r="W62" s="404">
        <f t="shared" si="49"/>
        <v>35.216118904883459</v>
      </c>
      <c r="X62" s="328" t="str">
        <f t="shared" si="50"/>
        <v/>
      </c>
      <c r="Y62" s="328" t="str">
        <f t="shared" si="51"/>
        <v/>
      </c>
      <c r="Z62" s="328" t="str">
        <f t="shared" si="52"/>
        <v/>
      </c>
      <c r="AA62" s="328" t="str">
        <f t="shared" si="53"/>
        <v/>
      </c>
      <c r="AB62" s="327">
        <f t="shared" si="54"/>
        <v>7.8796481172884665</v>
      </c>
      <c r="AC62" s="340">
        <f t="shared" si="55"/>
        <v>9.6594631883337669</v>
      </c>
      <c r="AD62" s="328" t="str">
        <f t="shared" si="56"/>
        <v/>
      </c>
      <c r="AE62" s="328" t="str">
        <f t="shared" si="57"/>
        <v/>
      </c>
      <c r="AF62" s="328" t="str">
        <f t="shared" si="58"/>
        <v/>
      </c>
      <c r="AG62" s="328" t="str">
        <f t="shared" si="59"/>
        <v/>
      </c>
      <c r="AH62" s="328">
        <f t="shared" si="60"/>
        <v>55.7</v>
      </c>
      <c r="AI62" s="331">
        <f t="shared" si="61"/>
        <v>4.2</v>
      </c>
      <c r="AJ62" s="328">
        <f>IF(VLOOKUP(TRUE,$V$2:$AY$72,COUNTA($V$1:AR$1),FALSE)="",AR62,IF(AR62="","",(AR62/VLOOKUP(TRUE,$V$2:$AY$72,COUNTA($V$1:AR$1),FALSE))*100))</f>
        <v>25</v>
      </c>
      <c r="AK62" s="328">
        <f>IF(VLOOKUP(TRUE,$V$2:$AY$72,COUNTA($V$1:AS$1),FALSE)="",AS62,IF(AS62="","",(AS62/VLOOKUP(TRUE,$V$2:$AY$72,COUNTA($V$1:AS$1),FALSE))*100))</f>
        <v>25</v>
      </c>
      <c r="AL62" s="328">
        <f>IF(VLOOKUP(TRUE,$V$2:$AY$72,COUNTA($V$1:AT$1),FALSE)="",AT62,IF(AT62="","",(AT62/VLOOKUP(TRUE,$V$2:$AY$72,COUNTA($V$1:AT$1),FALSE))*100))</f>
        <v>60</v>
      </c>
      <c r="AM62" s="328">
        <f>IF(VLOOKUP(TRUE,$V$2:$AY$72,COUNTA($V$1:AU$1),FALSE)="",AU62,IF(AU62="","",(AU62/VLOOKUP(TRUE,$V$2:$AY$72,COUNTA($V$1:AU$1),FALSE))*100))</f>
        <v>25</v>
      </c>
      <c r="AN62" s="328">
        <f>IF(VLOOKUP(TRUE,$V$2:$AY$72,COUNTA($V$1:AV$1),FALSE)="",AV62,IF(AV62="","",(AV62/VLOOKUP(TRUE,$V$2:$AY$72,COUNTA($V$1:AV$1),FALSE))*100))</f>
        <v>32.955411076545715</v>
      </c>
      <c r="AO62" s="328">
        <f>IF(VLOOKUP(TRUE,$V$2:$AY$72,COUNTA($V$1:AW$1),FALSE)="",AW62,IF(AW62="","",(AW62/VLOOKUP(TRUE,$V$2:$AY$72,COUNTA($V$1:AW$1),FALSE))*100))</f>
        <v>33.333333333333336</v>
      </c>
      <c r="AP62" s="328">
        <f>IF(VLOOKUP(TRUE,$V$2:$AY$72,COUNTA($V$1:AX$1),FALSE)="",AX62,IF(AX62="","",(AX62/VLOOKUP(TRUE,$V$2:$AY$72,COUNTA($V$1:AX$1),FALSE))*100))</f>
        <v>100</v>
      </c>
      <c r="AQ62" s="328">
        <f>IF(VLOOKUP(TRUE,$V$2:$AY$72,COUNTA($V$1:AY$1),FALSE)="",AY62,IF(AY62="","",(AY62/VLOOKUP(TRUE,$V$2:$AY$72,COUNTA($V$1:AY$1),FALSE))*100))</f>
        <v>33.333333333333336</v>
      </c>
      <c r="AR62" s="322">
        <f>IF(BS62="","",BS62*VLOOKUP("UQ",IndexCalc[],3,FALSE))</f>
        <v>25</v>
      </c>
      <c r="AS62" s="320">
        <f>IF(BT62="","",BT62*VLOOKUP("Fneg",IndexCalc[],3,FALSE))</f>
        <v>25</v>
      </c>
      <c r="AT62" s="320">
        <f>IF(BU62="","",BU62*VLOOKUP("ABS",IndexCalc[],3,FALSE))</f>
        <v>60</v>
      </c>
      <c r="AU62" s="320">
        <f>IF(BV62="","",BV62*VLOOKUP("Cnrs",IndexCalc[],3,FALSE))</f>
        <v>25</v>
      </c>
      <c r="AV62" s="320">
        <f>IF(BO62="","",BO62*VLOOKUP("HEC",IndexCalc[],3,FALSE))</f>
        <v>32.955411076545715</v>
      </c>
      <c r="AW62" s="320">
        <f>IF(BP62="","",BP62*VLOOKUP("Aeres",IndexCalc[],3,FALSE))</f>
        <v>33.333333333333336</v>
      </c>
      <c r="AX62" s="320">
        <f>IF(BQ62="","",BQ62*VLOOKUP("Abdc",IndexCalc[],3,FALSE))</f>
        <v>100</v>
      </c>
      <c r="AY62" s="317">
        <f>IF(BR62="","",BR62*VLOOKUP("Vhb",IndexCalc[],3,FALSE))</f>
        <v>33.333333333333336</v>
      </c>
      <c r="AZ62" s="328"/>
      <c r="BA62" s="328"/>
      <c r="BB62" s="328"/>
      <c r="BC62" s="328"/>
      <c r="BD62" s="410">
        <v>0.78166109323501587</v>
      </c>
      <c r="BE62" s="411">
        <v>0.2995399534702301</v>
      </c>
      <c r="BF62" s="328"/>
      <c r="BG62" s="328" t="s">
        <v>135</v>
      </c>
      <c r="BH62" s="328" t="s">
        <v>135</v>
      </c>
      <c r="BI62" s="328" t="s">
        <v>135</v>
      </c>
      <c r="BJ62" s="328"/>
      <c r="BK62" s="330">
        <v>4</v>
      </c>
      <c r="BL62" s="328">
        <v>4</v>
      </c>
      <c r="BM62" s="328">
        <v>2</v>
      </c>
      <c r="BN62" s="328">
        <v>4</v>
      </c>
      <c r="BO62" s="344">
        <v>1.3182164430618286</v>
      </c>
      <c r="BP62" s="333">
        <v>1</v>
      </c>
      <c r="BQ62" s="334">
        <v>4</v>
      </c>
      <c r="BR62" s="333">
        <v>2</v>
      </c>
      <c r="BS62" s="333">
        <v>1</v>
      </c>
      <c r="BT62" s="333">
        <v>1</v>
      </c>
      <c r="BU62" s="333">
        <v>3</v>
      </c>
      <c r="BV62" s="335">
        <v>1</v>
      </c>
    </row>
    <row r="63" spans="1:74" x14ac:dyDescent="0.25">
      <c r="A63" s="396" t="s">
        <v>543</v>
      </c>
      <c r="B63" s="409" t="s">
        <v>814</v>
      </c>
      <c r="C63" s="387" t="s">
        <v>211</v>
      </c>
      <c r="D63" s="409" t="s">
        <v>819</v>
      </c>
      <c r="E63" s="316">
        <f t="shared" si="31"/>
        <v>62</v>
      </c>
      <c r="F63" s="316">
        <f t="shared" si="32"/>
        <v>10</v>
      </c>
      <c r="G63" s="317">
        <f t="shared" si="33"/>
        <v>15.257262385133872</v>
      </c>
      <c r="H63" s="318" t="b">
        <f t="shared" si="34"/>
        <v>0</v>
      </c>
      <c r="I63" s="319">
        <f t="shared" si="35"/>
        <v>10000</v>
      </c>
      <c r="J63" s="319">
        <f t="shared" si="36"/>
        <v>10000</v>
      </c>
      <c r="K63" s="319">
        <f t="shared" si="37"/>
        <v>10000</v>
      </c>
      <c r="L63" s="319">
        <f t="shared" si="38"/>
        <v>10000</v>
      </c>
      <c r="M63" s="319">
        <f t="shared" si="39"/>
        <v>10000</v>
      </c>
      <c r="N63" s="319">
        <f t="shared" si="40"/>
        <v>10000</v>
      </c>
      <c r="O63" s="318" t="b">
        <f t="shared" si="41"/>
        <v>0</v>
      </c>
      <c r="P63" s="316">
        <f t="shared" si="42"/>
        <v>2</v>
      </c>
      <c r="Q63" s="316">
        <f t="shared" si="43"/>
        <v>8</v>
      </c>
      <c r="R63" s="321">
        <f t="shared" si="44"/>
        <v>35.026820658523654</v>
      </c>
      <c r="S63" s="322">
        <f t="shared" si="45"/>
        <v>11.738591089242805</v>
      </c>
      <c r="T63" s="317">
        <f t="shared" si="46"/>
        <v>40.848878050843872</v>
      </c>
      <c r="U63" s="320">
        <f t="shared" si="47"/>
        <v>36.239102440675097</v>
      </c>
      <c r="V63" s="320" t="b">
        <f t="shared" si="48"/>
        <v>0</v>
      </c>
      <c r="W63" s="404">
        <f t="shared" si="49"/>
        <v>35.026820658523654</v>
      </c>
      <c r="X63" s="320">
        <f t="shared" si="50"/>
        <v>1.6981132075471699</v>
      </c>
      <c r="Y63" s="320">
        <f t="shared" si="51"/>
        <v>1.6666666666666667</v>
      </c>
      <c r="Z63" s="320">
        <f t="shared" si="52"/>
        <v>12.621359223300971</v>
      </c>
      <c r="AA63" s="320">
        <f t="shared" si="53"/>
        <v>8.0721747388414062</v>
      </c>
      <c r="AB63" s="320">
        <f t="shared" si="54"/>
        <v>2.741935483870968</v>
      </c>
      <c r="AC63" s="317">
        <f t="shared" si="55"/>
        <v>20.735246694614641</v>
      </c>
      <c r="AD63" s="320">
        <f t="shared" si="56"/>
        <v>0</v>
      </c>
      <c r="AE63" s="320">
        <f t="shared" si="57"/>
        <v>0</v>
      </c>
      <c r="AF63" s="320">
        <f t="shared" si="58"/>
        <v>2.9000000000000004</v>
      </c>
      <c r="AG63" s="320">
        <f t="shared" si="59"/>
        <v>0</v>
      </c>
      <c r="AH63" s="320">
        <f t="shared" si="60"/>
        <v>12.8</v>
      </c>
      <c r="AI63" s="317">
        <f t="shared" si="61"/>
        <v>22.8</v>
      </c>
      <c r="AJ63" s="320">
        <f>IF(VLOOKUP(TRUE,$V$2:$AY$72,COUNTA($V$1:AR$1),FALSE)="",AR63,IF(AR63="","",(AR63/VLOOKUP(TRUE,$V$2:$AY$72,COUNTA($V$1:AR$1),FALSE))*100))</f>
        <v>50</v>
      </c>
      <c r="AK63" s="320">
        <f>IF(VLOOKUP(TRUE,$V$2:$AY$72,COUNTA($V$1:AS$1),FALSE)="",AS63,IF(AS63="","",(AS63/VLOOKUP(TRUE,$V$2:$AY$72,COUNTA($V$1:AS$1),FALSE))*100))</f>
        <v>33.267691731452942</v>
      </c>
      <c r="AL63" s="320">
        <f>IF(VLOOKUP(TRUE,$V$2:$AY$72,COUNTA($V$1:AT$1),FALSE)="",AT63,IF(AT63="","",(AT63/VLOOKUP(TRUE,$V$2:$AY$72,COUNTA($V$1:AT$1),FALSE))*100))</f>
        <v>29.841001033782959</v>
      </c>
      <c r="AM63" s="320">
        <f>IF(VLOOKUP(TRUE,$V$2:$AY$72,COUNTA($V$1:AU$1),FALSE)="",AU63,IF(AU63="","",(AU63/VLOOKUP(TRUE,$V$2:$AY$72,COUNTA($V$1:AU$1),FALSE))*100))</f>
        <v>40.648901462554932</v>
      </c>
      <c r="AN63" s="320">
        <f>IF(VLOOKUP(TRUE,$V$2:$AY$72,COUNTA($V$1:AV$1),FALSE)="",AV63,IF(AV63="","",(AV63/VLOOKUP(TRUE,$V$2:$AY$72,COUNTA($V$1:AV$1),FALSE))*100))</f>
        <v>53.295367956161499</v>
      </c>
      <c r="AO63" s="320">
        <f>IF(VLOOKUP(TRUE,$V$2:$AY$72,COUNTA($V$1:AW$1),FALSE)="",AW63,IF(AW63="","",(AW63/VLOOKUP(TRUE,$V$2:$AY$72,COUNTA($V$1:AW$1),FALSE))*100))</f>
        <v>36.404728889465332</v>
      </c>
      <c r="AP63" s="320">
        <f>IF(VLOOKUP(TRUE,$V$2:$AY$72,COUNTA($V$1:AX$1),FALSE)="",AX63,IF(AX63="","",(AX63/VLOOKUP(TRUE,$V$2:$AY$72,COUNTA($V$1:AX$1),FALSE))*100))</f>
        <v>50</v>
      </c>
      <c r="AQ63" s="320">
        <f>IF(VLOOKUP(TRUE,$V$2:$AY$72,COUNTA($V$1:AY$1),FALSE)="",AY63,IF(AY63="","",(AY63/VLOOKUP(TRUE,$V$2:$AY$72,COUNTA($V$1:AY$1),FALSE))*100))</f>
        <v>33.333333333333336</v>
      </c>
      <c r="AR63" s="322">
        <f>IF(BS63="","",BS63*VLOOKUP("UQ",IndexCalc[],3,FALSE))</f>
        <v>50</v>
      </c>
      <c r="AS63" s="320">
        <f>IF(BT63="","",BT63*VLOOKUP("Fneg",IndexCalc[],3,FALSE))</f>
        <v>33.267691731452942</v>
      </c>
      <c r="AT63" s="320">
        <f>IF(BU63="","",BU63*VLOOKUP("ABS",IndexCalc[],3,FALSE))</f>
        <v>29.841001033782959</v>
      </c>
      <c r="AU63" s="320">
        <f>IF(BV63="","",BV63*VLOOKUP("Cnrs",IndexCalc[],3,FALSE))</f>
        <v>40.648901462554932</v>
      </c>
      <c r="AV63" s="320">
        <f>IF(BO63="","",BO63*VLOOKUP("HEC",IndexCalc[],3,FALSE))</f>
        <v>53.295367956161499</v>
      </c>
      <c r="AW63" s="320">
        <f>IF(BP63="","",BP63*VLOOKUP("Aeres",IndexCalc[],3,FALSE))</f>
        <v>36.404728889465332</v>
      </c>
      <c r="AX63" s="320">
        <f>IF(BQ63="","",BQ63*VLOOKUP("Abdc",IndexCalc[],3,FALSE))</f>
        <v>50</v>
      </c>
      <c r="AY63" s="317">
        <f>IF(BR63="","",BR63*VLOOKUP("Vhb",IndexCalc[],3,FALSE))</f>
        <v>33.333333333333336</v>
      </c>
      <c r="AZ63" s="406">
        <v>8.9999999999999998E-4</v>
      </c>
      <c r="BA63" s="327">
        <v>0.1</v>
      </c>
      <c r="BB63" s="328">
        <v>13</v>
      </c>
      <c r="BC63" s="326">
        <v>0.42499999999999999</v>
      </c>
      <c r="BD63" s="326">
        <v>0.27200000000000002</v>
      </c>
      <c r="BE63" s="329">
        <v>0.64300000000000002</v>
      </c>
      <c r="BF63" s="328"/>
      <c r="BG63" s="328"/>
      <c r="BH63" s="328" t="s">
        <v>133</v>
      </c>
      <c r="BI63" s="328" t="s">
        <v>135</v>
      </c>
      <c r="BJ63" s="328"/>
      <c r="BK63" s="330">
        <v>3</v>
      </c>
      <c r="BL63" s="328"/>
      <c r="BM63" s="328"/>
      <c r="BN63" s="328"/>
      <c r="BO63" s="344">
        <v>2.13181471824646</v>
      </c>
      <c r="BP63" s="345">
        <v>1.09214186668396</v>
      </c>
      <c r="BQ63" s="334">
        <v>2</v>
      </c>
      <c r="BR63" s="333">
        <v>2</v>
      </c>
      <c r="BS63" s="333">
        <v>2</v>
      </c>
      <c r="BT63" s="345">
        <v>1.3307076692581177</v>
      </c>
      <c r="BU63" s="345">
        <v>1.4920500516891479</v>
      </c>
      <c r="BV63" s="346">
        <v>1.6259560585021973</v>
      </c>
    </row>
    <row r="64" spans="1:74" x14ac:dyDescent="0.25">
      <c r="A64" s="396" t="s">
        <v>546</v>
      </c>
      <c r="B64" s="409" t="s">
        <v>817</v>
      </c>
      <c r="C64" s="405" t="s">
        <v>221</v>
      </c>
      <c r="D64" s="409" t="s">
        <v>819</v>
      </c>
      <c r="E64" s="316">
        <f t="shared" si="31"/>
        <v>63</v>
      </c>
      <c r="F64" s="316">
        <f t="shared" si="32"/>
        <v>10</v>
      </c>
      <c r="G64" s="317">
        <f t="shared" si="33"/>
        <v>17.105626207497938</v>
      </c>
      <c r="H64" s="318" t="b">
        <f t="shared" si="34"/>
        <v>0</v>
      </c>
      <c r="I64" s="319">
        <f t="shared" si="35"/>
        <v>10000</v>
      </c>
      <c r="J64" s="319">
        <f t="shared" si="36"/>
        <v>10000</v>
      </c>
      <c r="K64" s="319">
        <f t="shared" si="37"/>
        <v>10000</v>
      </c>
      <c r="L64" s="319">
        <f t="shared" si="38"/>
        <v>10000</v>
      </c>
      <c r="M64" s="319">
        <f t="shared" si="39"/>
        <v>10000</v>
      </c>
      <c r="N64" s="319">
        <f t="shared" si="40"/>
        <v>10000</v>
      </c>
      <c r="O64" s="318" t="b">
        <f t="shared" si="41"/>
        <v>0</v>
      </c>
      <c r="P64" s="316">
        <f t="shared" si="42"/>
        <v>2</v>
      </c>
      <c r="Q64" s="316">
        <f t="shared" si="43"/>
        <v>8</v>
      </c>
      <c r="R64" s="321">
        <f t="shared" si="44"/>
        <v>33.931371552608546</v>
      </c>
      <c r="S64" s="322">
        <f t="shared" si="45"/>
        <v>17.351233278026861</v>
      </c>
      <c r="T64" s="317">
        <f t="shared" si="46"/>
        <v>38.076406121253967</v>
      </c>
      <c r="U64" s="320">
        <f t="shared" si="47"/>
        <v>39.021124897003176</v>
      </c>
      <c r="V64" s="320" t="b">
        <f t="shared" si="48"/>
        <v>0</v>
      </c>
      <c r="W64" s="404">
        <f t="shared" si="49"/>
        <v>33.931371552608546</v>
      </c>
      <c r="X64" s="320">
        <f t="shared" si="50"/>
        <v>5.6603773584905666</v>
      </c>
      <c r="Y64" s="320">
        <f t="shared" si="51"/>
        <v>43.333333333333336</v>
      </c>
      <c r="Z64" s="320">
        <f t="shared" si="52"/>
        <v>13.592233009708737</v>
      </c>
      <c r="AA64" s="320">
        <f t="shared" si="53"/>
        <v>37.340930674264008</v>
      </c>
      <c r="AB64" s="320">
        <f t="shared" si="54"/>
        <v>6.098790322580645</v>
      </c>
      <c r="AC64" s="317">
        <f t="shared" si="55"/>
        <v>28.603676233473074</v>
      </c>
      <c r="AD64" s="320">
        <f t="shared" si="56"/>
        <v>52</v>
      </c>
      <c r="AE64" s="320">
        <f t="shared" si="57"/>
        <v>88</v>
      </c>
      <c r="AF64" s="320">
        <f t="shared" si="58"/>
        <v>5.8000000000000007</v>
      </c>
      <c r="AG64" s="320">
        <f t="shared" si="59"/>
        <v>66.600000000000009</v>
      </c>
      <c r="AH64" s="320">
        <f t="shared" si="60"/>
        <v>47.099999999999994</v>
      </c>
      <c r="AI64" s="317">
        <f t="shared" si="61"/>
        <v>38.5</v>
      </c>
      <c r="AJ64" s="320">
        <f>IF(VLOOKUP(TRUE,$V$2:$AY$72,COUNTA($V$1:AR$1),FALSE)="",AR64,IF(AR64="","",(AR64/VLOOKUP(TRUE,$V$2:$AY$72,COUNTA($V$1:AR$1),FALSE))*100))</f>
        <v>44.087332487106323</v>
      </c>
      <c r="AK64" s="320">
        <f>IF(VLOOKUP(TRUE,$V$2:$AY$72,COUNTA($V$1:AS$1),FALSE)="",AS64,IF(AS64="","",(AS64/VLOOKUP(TRUE,$V$2:$AY$72,COUNTA($V$1:AS$1),FALSE))*100))</f>
        <v>25</v>
      </c>
      <c r="AL64" s="320">
        <f>IF(VLOOKUP(TRUE,$V$2:$AY$72,COUNTA($V$1:AT$1),FALSE)="",AT64,IF(AT64="","",(AT64/VLOOKUP(TRUE,$V$2:$AY$72,COUNTA($V$1:AT$1),FALSE))*100))</f>
        <v>20</v>
      </c>
      <c r="AM64" s="320">
        <f>IF(VLOOKUP(TRUE,$V$2:$AY$72,COUNTA($V$1:AU$1),FALSE)="",AU64,IF(AU64="","",(AU64/VLOOKUP(TRUE,$V$2:$AY$72,COUNTA($V$1:AU$1),FALSE))*100))</f>
        <v>25</v>
      </c>
      <c r="AN64" s="320">
        <f>IF(VLOOKUP(TRUE,$V$2:$AY$72,COUNTA($V$1:AV$1),FALSE)="",AV64,IF(AV64="","",(AV64/VLOOKUP(TRUE,$V$2:$AY$72,COUNTA($V$1:AV$1),FALSE))*100))</f>
        <v>40.523916482925415</v>
      </c>
      <c r="AO64" s="320">
        <f>IF(VLOOKUP(TRUE,$V$2:$AY$72,COUNTA($V$1:AW$1),FALSE)="",AW64,IF(AW64="","",(AW64/VLOOKUP(TRUE,$V$2:$AY$72,COUNTA($V$1:AW$1),FALSE))*100))</f>
        <v>33.333333333333336</v>
      </c>
      <c r="AP64" s="320">
        <f>IF(VLOOKUP(TRUE,$V$2:$AY$72,COUNTA($V$1:AX$1),FALSE)="",AX64,IF(AX64="","",(AX64/VLOOKUP(TRUE,$V$2:$AY$72,COUNTA($V$1:AX$1),FALSE))*100))</f>
        <v>50</v>
      </c>
      <c r="AQ64" s="320">
        <f>IF(VLOOKUP(TRUE,$V$2:$AY$72,COUNTA($V$1:AY$1),FALSE)="",AY64,IF(AY64="","",(AY64/VLOOKUP(TRUE,$V$2:$AY$72,COUNTA($V$1:AY$1),FALSE))*100))</f>
        <v>66.666666666666671</v>
      </c>
      <c r="AR64" s="322">
        <f>IF(BS64="","",BS64*VLOOKUP("UQ",IndexCalc[],3,FALSE))</f>
        <v>44.087332487106323</v>
      </c>
      <c r="AS64" s="320">
        <f>IF(BT64="","",BT64*VLOOKUP("Fneg",IndexCalc[],3,FALSE))</f>
        <v>25</v>
      </c>
      <c r="AT64" s="320">
        <f>IF(BU64="","",BU64*VLOOKUP("ABS",IndexCalc[],3,FALSE))</f>
        <v>20</v>
      </c>
      <c r="AU64" s="320">
        <f>IF(BV64="","",BV64*VLOOKUP("Cnrs",IndexCalc[],3,FALSE))</f>
        <v>25</v>
      </c>
      <c r="AV64" s="320">
        <f>IF(BO64="","",BO64*VLOOKUP("HEC",IndexCalc[],3,FALSE))</f>
        <v>40.523916482925415</v>
      </c>
      <c r="AW64" s="320">
        <f>IF(BP64="","",BP64*VLOOKUP("Aeres",IndexCalc[],3,FALSE))</f>
        <v>33.333333333333336</v>
      </c>
      <c r="AX64" s="320">
        <f>IF(BQ64="","",BQ64*VLOOKUP("Abdc",IndexCalc[],3,FALSE))</f>
        <v>50</v>
      </c>
      <c r="AY64" s="317">
        <f>IF(BR64="","",BR64*VLOOKUP("Vhb",IndexCalc[],3,FALSE))</f>
        <v>66.666666666666671</v>
      </c>
      <c r="AZ64" s="326">
        <v>3.0000000000000001E-3</v>
      </c>
      <c r="BA64" s="327">
        <v>2.6</v>
      </c>
      <c r="BB64" s="328">
        <v>14</v>
      </c>
      <c r="BC64" s="326">
        <v>1.966</v>
      </c>
      <c r="BD64" s="326">
        <v>0.60499999999999998</v>
      </c>
      <c r="BE64" s="329">
        <v>0.88700000000000001</v>
      </c>
      <c r="BF64" s="328"/>
      <c r="BG64" s="328" t="s">
        <v>135</v>
      </c>
      <c r="BH64" s="328" t="s">
        <v>133</v>
      </c>
      <c r="BI64" s="328" t="s">
        <v>133</v>
      </c>
      <c r="BJ64" s="328"/>
      <c r="BK64" s="330"/>
      <c r="BL64" s="328">
        <v>4</v>
      </c>
      <c r="BM64" s="328">
        <v>1</v>
      </c>
      <c r="BN64" s="328">
        <v>4</v>
      </c>
      <c r="BO64" s="344">
        <v>1.6209566593170166</v>
      </c>
      <c r="BP64" s="333">
        <v>1</v>
      </c>
      <c r="BQ64" s="334">
        <v>2</v>
      </c>
      <c r="BR64" s="333">
        <v>4</v>
      </c>
      <c r="BS64" s="345">
        <v>1.7634932994842529</v>
      </c>
      <c r="BT64" s="333">
        <v>1</v>
      </c>
      <c r="BU64" s="333">
        <v>1</v>
      </c>
      <c r="BV64" s="335">
        <v>1</v>
      </c>
    </row>
    <row r="65" spans="1:74" x14ac:dyDescent="0.25">
      <c r="A65" s="396" t="s">
        <v>538</v>
      </c>
      <c r="B65" s="409" t="s">
        <v>809</v>
      </c>
      <c r="C65" s="382" t="s">
        <v>178</v>
      </c>
      <c r="D65" s="409" t="s">
        <v>819</v>
      </c>
      <c r="E65" s="316">
        <f t="shared" si="31"/>
        <v>64</v>
      </c>
      <c r="F65" s="316">
        <f t="shared" si="32"/>
        <v>10</v>
      </c>
      <c r="G65" s="317">
        <f t="shared" si="33"/>
        <v>15.433138281625105</v>
      </c>
      <c r="H65" s="318" t="b">
        <f t="shared" si="34"/>
        <v>0</v>
      </c>
      <c r="I65" s="319">
        <f t="shared" si="35"/>
        <v>10000</v>
      </c>
      <c r="J65" s="319">
        <f t="shared" si="36"/>
        <v>10000</v>
      </c>
      <c r="K65" s="319">
        <f t="shared" si="37"/>
        <v>10000</v>
      </c>
      <c r="L65" s="319">
        <f t="shared" si="38"/>
        <v>10000</v>
      </c>
      <c r="M65" s="319">
        <f t="shared" si="39"/>
        <v>10000</v>
      </c>
      <c r="N65" s="319">
        <f t="shared" si="40"/>
        <v>10000</v>
      </c>
      <c r="O65" s="318" t="b">
        <f t="shared" si="41"/>
        <v>0</v>
      </c>
      <c r="P65" s="316">
        <f t="shared" si="42"/>
        <v>2</v>
      </c>
      <c r="Q65" s="316">
        <f t="shared" si="43"/>
        <v>8</v>
      </c>
      <c r="R65" s="321">
        <f t="shared" si="44"/>
        <v>33.438681311514117</v>
      </c>
      <c r="S65" s="322">
        <f t="shared" si="45"/>
        <v>18.849356607129856</v>
      </c>
      <c r="T65" s="317">
        <f t="shared" si="46"/>
        <v>37.086012487610184</v>
      </c>
      <c r="U65" s="320">
        <f t="shared" si="47"/>
        <v>37.508809990088146</v>
      </c>
      <c r="V65" s="320" t="b">
        <f t="shared" si="48"/>
        <v>0</v>
      </c>
      <c r="W65" s="404">
        <f t="shared" si="49"/>
        <v>33.438681311514117</v>
      </c>
      <c r="X65" s="320" t="str">
        <f t="shared" si="50"/>
        <v/>
      </c>
      <c r="Y65" s="320" t="str">
        <f t="shared" si="51"/>
        <v/>
      </c>
      <c r="Z65" s="320">
        <f t="shared" si="52"/>
        <v>16.50485436893204</v>
      </c>
      <c r="AA65" s="320" t="str">
        <f t="shared" si="53"/>
        <v/>
      </c>
      <c r="AB65" s="320">
        <f t="shared" si="54"/>
        <v>3.7096774193548385</v>
      </c>
      <c r="AC65" s="317">
        <f t="shared" si="55"/>
        <v>33.989035794904872</v>
      </c>
      <c r="AD65" s="320" t="str">
        <f t="shared" si="56"/>
        <v/>
      </c>
      <c r="AE65" s="320" t="str">
        <f t="shared" si="57"/>
        <v/>
      </c>
      <c r="AF65" s="320">
        <f t="shared" si="58"/>
        <v>23.5</v>
      </c>
      <c r="AG65" s="320" t="str">
        <f t="shared" si="59"/>
        <v/>
      </c>
      <c r="AH65" s="320">
        <f t="shared" si="60"/>
        <v>24.2</v>
      </c>
      <c r="AI65" s="317">
        <f t="shared" si="61"/>
        <v>54.2</v>
      </c>
      <c r="AJ65" s="320">
        <f>IF(VLOOKUP(TRUE,$V$2:$AY$72,COUNTA($V$1:AR$1),FALSE)="",AR65,IF(AR65="","",(AR65/VLOOKUP(TRUE,$V$2:$AY$72,COUNTA($V$1:AR$1),FALSE))*100))</f>
        <v>53.881311416625977</v>
      </c>
      <c r="AK65" s="320">
        <f>IF(VLOOKUP(TRUE,$V$2:$AY$72,COUNTA($V$1:AS$1),FALSE)="",AS65,IF(AS65="","",(AS65/VLOOKUP(TRUE,$V$2:$AY$72,COUNTA($V$1:AS$1),FALSE))*100))</f>
        <v>25.753626227378845</v>
      </c>
      <c r="AL65" s="320">
        <f>IF(VLOOKUP(TRUE,$V$2:$AY$72,COUNTA($V$1:AT$1),FALSE)="",AT65,IF(AT65="","",(AT65/VLOOKUP(TRUE,$V$2:$AY$72,COUNTA($V$1:AT$1),FALSE))*100))</f>
        <v>20</v>
      </c>
      <c r="AM65" s="320">
        <f>IF(VLOOKUP(TRUE,$V$2:$AY$72,COUNTA($V$1:AU$1),FALSE)="",AU65,IF(AU65="","",(AU65/VLOOKUP(TRUE,$V$2:$AY$72,COUNTA($V$1:AU$1),FALSE))*100))</f>
        <v>26.9400954246521</v>
      </c>
      <c r="AN65" s="320">
        <f>IF(VLOOKUP(TRUE,$V$2:$AY$72,COUNTA($V$1:AV$1),FALSE)="",AV65,IF(AV65="","",(AV65/VLOOKUP(TRUE,$V$2:$AY$72,COUNTA($V$1:AV$1),FALSE))*100))</f>
        <v>50</v>
      </c>
      <c r="AO65" s="320">
        <f>IF(VLOOKUP(TRUE,$V$2:$AY$72,COUNTA($V$1:AW$1),FALSE)="",AW65,IF(AW65="","",(AW65/VLOOKUP(TRUE,$V$2:$AY$72,COUNTA($V$1:AW$1),FALSE))*100))</f>
        <v>36.779733498891197</v>
      </c>
      <c r="AP65" s="320">
        <f>IF(VLOOKUP(TRUE,$V$2:$AY$72,COUNTA($V$1:AX$1),FALSE)="",AX65,IF(AX65="","",(AX65/VLOOKUP(TRUE,$V$2:$AY$72,COUNTA($V$1:AX$1),FALSE))*100))</f>
        <v>50</v>
      </c>
      <c r="AQ65" s="320">
        <f>IF(VLOOKUP(TRUE,$V$2:$AY$72,COUNTA($V$1:AY$1),FALSE)="",AY65,IF(AY65="","",(AY65/VLOOKUP(TRUE,$V$2:$AY$72,COUNTA($V$1:AY$1),FALSE))*100))</f>
        <v>33.333333333333336</v>
      </c>
      <c r="AR65" s="322">
        <f>IF(BS65="","",BS65*VLOOKUP("UQ",IndexCalc[],3,FALSE))</f>
        <v>53.881311416625977</v>
      </c>
      <c r="AS65" s="320">
        <f>IF(BT65="","",BT65*VLOOKUP("Fneg",IndexCalc[],3,FALSE))</f>
        <v>25.753626227378845</v>
      </c>
      <c r="AT65" s="320">
        <f>IF(BU65="","",BU65*VLOOKUP("ABS",IndexCalc[],3,FALSE))</f>
        <v>20</v>
      </c>
      <c r="AU65" s="320">
        <f>IF(BV65="","",BV65*VLOOKUP("Cnrs",IndexCalc[],3,FALSE))</f>
        <v>26.9400954246521</v>
      </c>
      <c r="AV65" s="320">
        <f>IF(BO65="","",BO65*VLOOKUP("HEC",IndexCalc[],3,FALSE))</f>
        <v>50</v>
      </c>
      <c r="AW65" s="320">
        <f>IF(BP65="","",BP65*VLOOKUP("Aeres",IndexCalc[],3,FALSE))</f>
        <v>36.779733498891197</v>
      </c>
      <c r="AX65" s="320">
        <f>IF(BQ65="","",BQ65*VLOOKUP("Abdc",IndexCalc[],3,FALSE))</f>
        <v>50</v>
      </c>
      <c r="AY65" s="317">
        <f>IF(BR65="","",BR65*VLOOKUP("Vhb",IndexCalc[],3,FALSE))</f>
        <v>33.333333333333336</v>
      </c>
      <c r="AZ65" s="326"/>
      <c r="BA65" s="327"/>
      <c r="BB65" s="328">
        <v>17</v>
      </c>
      <c r="BC65" s="326"/>
      <c r="BD65" s="326">
        <v>0.36799999999999999</v>
      </c>
      <c r="BE65" s="329">
        <v>1.054</v>
      </c>
      <c r="BF65" s="328" t="s">
        <v>133</v>
      </c>
      <c r="BG65" s="328"/>
      <c r="BH65" s="328" t="s">
        <v>133</v>
      </c>
      <c r="BI65" s="328" t="s">
        <v>135</v>
      </c>
      <c r="BJ65" s="328"/>
      <c r="BK65" s="330"/>
      <c r="BL65" s="328"/>
      <c r="BM65" s="328">
        <v>1</v>
      </c>
      <c r="BN65" s="328"/>
      <c r="BO65" s="332">
        <v>2</v>
      </c>
      <c r="BP65" s="345">
        <v>1.1033920049667358</v>
      </c>
      <c r="BQ65" s="334">
        <v>2</v>
      </c>
      <c r="BR65" s="333">
        <v>2</v>
      </c>
      <c r="BS65" s="345">
        <v>2.1552524566650391</v>
      </c>
      <c r="BT65" s="345">
        <v>1.0301450490951538</v>
      </c>
      <c r="BU65" s="258">
        <v>1</v>
      </c>
      <c r="BV65" s="346">
        <v>1.077603816986084</v>
      </c>
    </row>
    <row r="66" spans="1:74" x14ac:dyDescent="0.25">
      <c r="A66" s="396" t="s">
        <v>1205</v>
      </c>
      <c r="B66" s="409"/>
      <c r="C66" s="339" t="s">
        <v>1011</v>
      </c>
      <c r="D66" s="409" t="s">
        <v>819</v>
      </c>
      <c r="E66" s="328">
        <f t="shared" ref="E66:E72" si="62">IF(R66=0,"",RANK($R66,$R$2:$R$72,0))</f>
        <v>65</v>
      </c>
      <c r="F66" s="316">
        <f t="shared" ref="F66:F72" si="63">COUNT($AH66:$AI66,$AR66:$AY66)</f>
        <v>10</v>
      </c>
      <c r="G66" s="317">
        <f t="shared" ref="G66:G72" si="64">IF($F66&lt;=1,"",STDEV($AB66:$AC66,$AJ66:$AQ66))</f>
        <v>14.891912134997286</v>
      </c>
      <c r="H66" s="318" t="b">
        <f t="shared" ref="H66:H72" si="65">IF($Q66=0,FALSE,IF(OR($V66=TRUE,AVERAGE($AJ66:$AQ66)=100),TRUE,FALSE))</f>
        <v>0</v>
      </c>
      <c r="I66" s="319">
        <f t="shared" ref="I66:I72" si="66">IF($H66=TRUE,IF(ISBLANK(AZ66),10000,AZ66),10000)</f>
        <v>10000</v>
      </c>
      <c r="J66" s="319">
        <f t="shared" ref="J66:J72" si="67">IF($H66=TRUE,IF(ISBLANK(BA66),10000,BA66),10000)</f>
        <v>10000</v>
      </c>
      <c r="K66" s="319">
        <f t="shared" ref="K66:K72" si="68">IF($H66=TRUE,IF(ISBLANK(BB66),10000,BB66),10000)</f>
        <v>10000</v>
      </c>
      <c r="L66" s="319">
        <f t="shared" ref="L66:L72" si="69">IF($H66=TRUE,IF(ISBLANK(BC66),10000,BC66),10000)</f>
        <v>10000</v>
      </c>
      <c r="M66" s="319">
        <f t="shared" ref="M66:M72" si="70">IF($H66=TRUE,IF(ISBLANK(BD66),10000,BD66),10000)</f>
        <v>10000</v>
      </c>
      <c r="N66" s="319">
        <f t="shared" ref="N66:N72" si="71">IF($H66=TRUE,IF(ISBLANK(BE66),10000,BE66),10000)</f>
        <v>10000</v>
      </c>
      <c r="O66" s="318" t="b">
        <f t="shared" ref="O66:O72" si="72">$V66</f>
        <v>0</v>
      </c>
      <c r="P66" s="316">
        <f t="shared" ref="P66:P72" si="73">COUNT($AH66:$AI66)</f>
        <v>2</v>
      </c>
      <c r="Q66" s="316">
        <f t="shared" ref="Q66:Q72" si="74">COUNT($AR66:$AY66)</f>
        <v>8</v>
      </c>
      <c r="R66" s="321">
        <f t="shared" ref="R66:R72" si="75">IF($F66=0,0,AVERAGE($AB66:$AC66,$AR66:$AY66))</f>
        <v>32.64898701598166</v>
      </c>
      <c r="S66" s="322">
        <f t="shared" ref="S66:S72" si="76">IF($P66=0,0,(AVERAGE($AB66:$AC66)))</f>
        <v>19.911601746574988</v>
      </c>
      <c r="T66" s="317">
        <f t="shared" ref="T66:T72" si="77">IF($Q66=0,0,(AVERAGE($AR66:$AY66)))</f>
        <v>35.833333333333336</v>
      </c>
      <c r="U66" s="320">
        <f t="shared" ref="U66:U72" si="78">IF(F66=0,"",(AVERAGE($AH66:$AI66,$AR66:$AY66)))</f>
        <v>37.376666666666665</v>
      </c>
      <c r="V66" s="320" t="b">
        <f t="shared" ref="V66:V72" si="79">IF($Q66=0,FALSE,IF(OR(MAX($U$2:$U$72)=$U66,LARGE($U$2:$U$72,2)=$U66),TRUE,FALSE))</f>
        <v>0</v>
      </c>
      <c r="W66" s="404">
        <f t="shared" ref="W66:W72" si="80">IF($F66=0,0,AVERAGE($AB66:$AC66,$AJ66:$AQ66))</f>
        <v>32.64898701598166</v>
      </c>
      <c r="X66" s="328" t="str">
        <f t="shared" ref="X66:X72" si="81">IF(AZ66="","",IF(((AZ66/MIN(I$2:I$72))*100)&gt;=100,100,(AZ66/MIN(I$2:I$72))*100))</f>
        <v/>
      </c>
      <c r="Y66" s="328" t="str">
        <f t="shared" ref="Y66:Y72" si="82">IF(BA66="","",IF(((BA66/MIN(J$2:J$72))*100)&gt;=100,100,(BA66/MIN(J$2:J$72))*100))</f>
        <v/>
      </c>
      <c r="Z66" s="328" t="str">
        <f t="shared" ref="Z66:Z72" si="83">IF(BB66="","",IF(((BB66/MIN(K$2:K$72))*100)&gt;=100,100,(BB66/MIN(K$2:K$72))*100))</f>
        <v/>
      </c>
      <c r="AA66" s="328" t="str">
        <f t="shared" ref="AA66:AA72" si="84">IF(BC66="","",IF(((BC66/MIN(L$2:L$72))*100)&gt;=100,100,(BC66/MIN(L$2:L$72))*100))</f>
        <v/>
      </c>
      <c r="AB66" s="327">
        <f t="shared" ref="AB66:AB72" si="85">IF(BD66="","",IF(((BD66/MIN(M$2:M$72))*100)&gt;=100,100,(BD66/MIN(M$2:M$72))*100))</f>
        <v>4.254032258064516</v>
      </c>
      <c r="AC66" s="340">
        <f t="shared" ref="AC66:AC72" si="86">IF(BE66="","",IF(((BE66/MIN(N$2:N$72))*100)&gt;=100,100,(BE66/MIN(N$2:N$72))*100))</f>
        <v>35.569171235085456</v>
      </c>
      <c r="AD66" s="328" t="str">
        <f t="shared" ref="AD66:AD72" si="87">IF(ISBLANK(AZ66),"",PERCENTRANK(AZ$2:AZ$72,AZ66,)*100)</f>
        <v/>
      </c>
      <c r="AE66" s="328" t="str">
        <f t="shared" ref="AE66:AE72" si="88">IF(ISBLANK(BA66),"",PERCENTRANK(BA$2:BA$72,BA66,)*100)</f>
        <v/>
      </c>
      <c r="AF66" s="328" t="str">
        <f t="shared" ref="AF66:AF72" si="89">IF(ISBLANK(BB66),"",PERCENTRANK(BB$2:BB$72,BB66,)*100)</f>
        <v/>
      </c>
      <c r="AG66" s="328" t="str">
        <f t="shared" ref="AG66:AG72" si="90">IF(ISBLANK(BC66),"",PERCENTRANK(BC$2:BC$72,BC66,)*100)</f>
        <v/>
      </c>
      <c r="AH66" s="328">
        <f t="shared" ref="AH66:AH72" si="91">IF(ISBLANK(BD66),"",PERCENTRANK(BD$2:BD$72,BD66,)*100)</f>
        <v>27.1</v>
      </c>
      <c r="AI66" s="331">
        <f t="shared" ref="AI66:AI72" si="92">IF(ISBLANK(BE66),"",PERCENTRANK(BE$2:BE$72,BE66,)*100)</f>
        <v>60</v>
      </c>
      <c r="AJ66" s="328">
        <f>IF(VLOOKUP(TRUE,$V$2:$AY$72,COUNTA($V$1:AR$1),FALSE)="",AR66,IF(AR66="","",(AR66/VLOOKUP(TRUE,$V$2:$AY$72,COUNTA($V$1:AR$1),FALSE))*100))</f>
        <v>50</v>
      </c>
      <c r="AK66" s="328">
        <f>IF(VLOOKUP(TRUE,$V$2:$AY$72,COUNTA($V$1:AS$1),FALSE)="",AS66,IF(AS66="","",(AS66/VLOOKUP(TRUE,$V$2:$AY$72,COUNTA($V$1:AS$1),FALSE))*100))</f>
        <v>25</v>
      </c>
      <c r="AL66" s="328">
        <f>IF(VLOOKUP(TRUE,$V$2:$AY$72,COUNTA($V$1:AT$1),FALSE)="",AT66,IF(AT66="","",(AT66/VLOOKUP(TRUE,$V$2:$AY$72,COUNTA($V$1:AT$1),FALSE))*100))</f>
        <v>20</v>
      </c>
      <c r="AM66" s="328">
        <f>IF(VLOOKUP(TRUE,$V$2:$AY$72,COUNTA($V$1:AU$1),FALSE)="",AU66,IF(AU66="","",(AU66/VLOOKUP(TRUE,$V$2:$AY$72,COUNTA($V$1:AU$1),FALSE))*100))</f>
        <v>25</v>
      </c>
      <c r="AN66" s="328">
        <f>IF(VLOOKUP(TRUE,$V$2:$AY$72,COUNTA($V$1:AV$1),FALSE)="",AV66,IF(AV66="","",(AV66/VLOOKUP(TRUE,$V$2:$AY$72,COUNTA($V$1:AV$1),FALSE))*100))</f>
        <v>50</v>
      </c>
      <c r="AO66" s="328">
        <f>IF(VLOOKUP(TRUE,$V$2:$AY$72,COUNTA($V$1:AW$1),FALSE)="",AW66,IF(AW66="","",(AW66/VLOOKUP(TRUE,$V$2:$AY$72,COUNTA($V$1:AW$1),FALSE))*100))</f>
        <v>33.333333333333336</v>
      </c>
      <c r="AP66" s="328">
        <f>IF(VLOOKUP(TRUE,$V$2:$AY$72,COUNTA($V$1:AX$1),FALSE)="",AX66,IF(AX66="","",(AX66/VLOOKUP(TRUE,$V$2:$AY$72,COUNTA($V$1:AX$1),FALSE))*100))</f>
        <v>50</v>
      </c>
      <c r="AQ66" s="328">
        <f>IF(VLOOKUP(TRUE,$V$2:$AY$72,COUNTA($V$1:AY$1),FALSE)="",AY66,IF(AY66="","",(AY66/VLOOKUP(TRUE,$V$2:$AY$72,COUNTA($V$1:AY$1),FALSE))*100))</f>
        <v>33.333333333333336</v>
      </c>
      <c r="AR66" s="322">
        <f>IF(BS66="","",BS66*VLOOKUP("UQ",IndexCalc[],3,FALSE))</f>
        <v>50</v>
      </c>
      <c r="AS66" s="320">
        <f>IF(BT66="","",BT66*VLOOKUP("Fneg",IndexCalc[],3,FALSE))</f>
        <v>25</v>
      </c>
      <c r="AT66" s="320">
        <f>IF(BU66="","",BU66*VLOOKUP("ABS",IndexCalc[],3,FALSE))</f>
        <v>20</v>
      </c>
      <c r="AU66" s="320">
        <f>IF(BV66="","",BV66*VLOOKUP("Cnrs",IndexCalc[],3,FALSE))</f>
        <v>25</v>
      </c>
      <c r="AV66" s="320">
        <f>IF(BO66="","",BO66*VLOOKUP("HEC",IndexCalc[],3,FALSE))</f>
        <v>50</v>
      </c>
      <c r="AW66" s="320">
        <f>IF(BP66="","",BP66*VLOOKUP("Aeres",IndexCalc[],3,FALSE))</f>
        <v>33.333333333333336</v>
      </c>
      <c r="AX66" s="320">
        <f>IF(BQ66="","",BQ66*VLOOKUP("Abdc",IndexCalc[],3,FALSE))</f>
        <v>50</v>
      </c>
      <c r="AY66" s="317">
        <f>IF(BR66="","",BR66*VLOOKUP("Vhb",IndexCalc[],3,FALSE))</f>
        <v>33.333333333333336</v>
      </c>
      <c r="AZ66" s="328"/>
      <c r="BA66" s="328"/>
      <c r="BB66" s="328"/>
      <c r="BC66" s="328"/>
      <c r="BD66" s="328">
        <v>0.42199999999999999</v>
      </c>
      <c r="BE66" s="331">
        <v>1.103</v>
      </c>
      <c r="BF66" s="328"/>
      <c r="BG66" s="328"/>
      <c r="BH66" s="328" t="s">
        <v>135</v>
      </c>
      <c r="BI66" s="328"/>
      <c r="BJ66" s="328"/>
      <c r="BK66" s="330">
        <v>3</v>
      </c>
      <c r="BL66" s="328"/>
      <c r="BM66" s="328">
        <v>1</v>
      </c>
      <c r="BN66" s="328"/>
      <c r="BO66" s="344">
        <v>2</v>
      </c>
      <c r="BP66" s="345">
        <v>1</v>
      </c>
      <c r="BQ66" s="334">
        <v>2</v>
      </c>
      <c r="BR66" s="345">
        <v>2</v>
      </c>
      <c r="BS66" s="333">
        <v>2</v>
      </c>
      <c r="BT66" s="345">
        <v>1</v>
      </c>
      <c r="BU66" s="333">
        <v>1</v>
      </c>
      <c r="BV66" s="346">
        <v>1</v>
      </c>
    </row>
    <row r="67" spans="1:74" x14ac:dyDescent="0.25">
      <c r="A67" s="396" t="s">
        <v>1190</v>
      </c>
      <c r="B67" s="409"/>
      <c r="C67" s="339" t="s">
        <v>237</v>
      </c>
      <c r="D67" s="409" t="s">
        <v>819</v>
      </c>
      <c r="E67" s="316">
        <f t="shared" si="62"/>
        <v>66</v>
      </c>
      <c r="F67" s="316">
        <f t="shared" si="63"/>
        <v>10</v>
      </c>
      <c r="G67" s="317">
        <f t="shared" si="64"/>
        <v>12.877296185964463</v>
      </c>
      <c r="H67" s="318" t="b">
        <f t="shared" si="65"/>
        <v>0</v>
      </c>
      <c r="I67" s="319">
        <f t="shared" si="66"/>
        <v>10000</v>
      </c>
      <c r="J67" s="319">
        <f t="shared" si="67"/>
        <v>10000</v>
      </c>
      <c r="K67" s="319">
        <f t="shared" si="68"/>
        <v>10000</v>
      </c>
      <c r="L67" s="319">
        <f t="shared" si="69"/>
        <v>10000</v>
      </c>
      <c r="M67" s="319">
        <f t="shared" si="70"/>
        <v>10000</v>
      </c>
      <c r="N67" s="319">
        <f t="shared" si="71"/>
        <v>10000</v>
      </c>
      <c r="O67" s="318" t="b">
        <f t="shared" si="72"/>
        <v>0</v>
      </c>
      <c r="P67" s="316">
        <f t="shared" si="73"/>
        <v>2</v>
      </c>
      <c r="Q67" s="316">
        <f t="shared" si="74"/>
        <v>8</v>
      </c>
      <c r="R67" s="321">
        <f t="shared" si="75"/>
        <v>32.409976310891572</v>
      </c>
      <c r="S67" s="322">
        <f t="shared" si="76"/>
        <v>21.082124845994819</v>
      </c>
      <c r="T67" s="317">
        <f t="shared" si="77"/>
        <v>35.241939177115761</v>
      </c>
      <c r="U67" s="320">
        <f t="shared" si="78"/>
        <v>39.043551341692606</v>
      </c>
      <c r="V67" s="320" t="b">
        <f t="shared" si="79"/>
        <v>0</v>
      </c>
      <c r="W67" s="404">
        <f t="shared" si="80"/>
        <v>32.409976310891572</v>
      </c>
      <c r="X67" s="320" t="str">
        <f t="shared" si="81"/>
        <v/>
      </c>
      <c r="Y67" s="320" t="str">
        <f t="shared" si="82"/>
        <v/>
      </c>
      <c r="Z67" s="320" t="str">
        <f t="shared" si="83"/>
        <v/>
      </c>
      <c r="AA67" s="320" t="str">
        <f t="shared" si="84"/>
        <v/>
      </c>
      <c r="AB67" s="320">
        <f t="shared" si="85"/>
        <v>6.995967741935484</v>
      </c>
      <c r="AC67" s="317">
        <f t="shared" si="86"/>
        <v>35.168281950054151</v>
      </c>
      <c r="AD67" s="320" t="str">
        <f t="shared" si="87"/>
        <v/>
      </c>
      <c r="AE67" s="320" t="str">
        <f t="shared" si="88"/>
        <v/>
      </c>
      <c r="AF67" s="320" t="str">
        <f t="shared" si="89"/>
        <v/>
      </c>
      <c r="AG67" s="320" t="str">
        <f t="shared" si="90"/>
        <v/>
      </c>
      <c r="AH67" s="320">
        <f t="shared" si="91"/>
        <v>51.4</v>
      </c>
      <c r="AI67" s="317">
        <f t="shared" si="92"/>
        <v>57.099999999999994</v>
      </c>
      <c r="AJ67" s="320">
        <f>IF(VLOOKUP(TRUE,$V$2:$AY$72,COUNTA($V$1:AR$1),FALSE)="",AR67,IF(AR67="","",(AR67/VLOOKUP(TRUE,$V$2:$AY$72,COUNTA($V$1:AR$1),FALSE))*100))</f>
        <v>50</v>
      </c>
      <c r="AK67" s="320">
        <f>IF(VLOOKUP(TRUE,$V$2:$AY$72,COUNTA($V$1:AS$1),FALSE)="",AS67,IF(AS67="","",(AS67/VLOOKUP(TRUE,$V$2:$AY$72,COUNTA($V$1:AS$1),FALSE))*100))</f>
        <v>25</v>
      </c>
      <c r="AL67" s="320">
        <f>IF(VLOOKUP(TRUE,$V$2:$AY$72,COUNTA($V$1:AT$1),FALSE)="",AT67,IF(AT67="","",(AT67/VLOOKUP(TRUE,$V$2:$AY$72,COUNTA($V$1:AT$1),FALSE))*100))</f>
        <v>40</v>
      </c>
      <c r="AM67" s="320">
        <f>IF(VLOOKUP(TRUE,$V$2:$AY$72,COUNTA($V$1:AU$1),FALSE)="",AU67,IF(AU67="","",(AU67/VLOOKUP(TRUE,$V$2:$AY$72,COUNTA($V$1:AU$1),FALSE))*100))</f>
        <v>25.268846750259399</v>
      </c>
      <c r="AN67" s="320">
        <f>IF(VLOOKUP(TRUE,$V$2:$AY$72,COUNTA($V$1:AV$1),FALSE)="",AV67,IF(AV67="","",(AV67/VLOOKUP(TRUE,$V$2:$AY$72,COUNTA($V$1:AV$1),FALSE))*100))</f>
        <v>25</v>
      </c>
      <c r="AO67" s="320">
        <f>IF(VLOOKUP(TRUE,$V$2:$AY$72,COUNTA($V$1:AW$1),FALSE)="",AW67,IF(AW67="","",(AW67/VLOOKUP(TRUE,$V$2:$AY$72,COUNTA($V$1:AW$1),FALSE))*100))</f>
        <v>33.333333333333336</v>
      </c>
      <c r="AP67" s="341">
        <f>IF(VLOOKUP(TRUE,$V$2:$AY$72,COUNTA($V$1:AX$1),FALSE)="",AX67,IF(AX67="","",(AX67/VLOOKUP(TRUE,$V$2:$AY$72,COUNTA($V$1:AX$1),FALSE))*100))</f>
        <v>50</v>
      </c>
      <c r="AQ67" s="320">
        <f>IF(VLOOKUP(TRUE,$V$2:$AY$72,COUNTA($V$1:AY$1),FALSE)="",AY67,IF(AY67="","",(AY67/VLOOKUP(TRUE,$V$2:$AY$72,COUNTA($V$1:AY$1),FALSE))*100))</f>
        <v>33.333333333333336</v>
      </c>
      <c r="AR67" s="322">
        <f>IF(BS67="","",BS67*VLOOKUP("UQ",IndexCalc[],3,FALSE))</f>
        <v>50</v>
      </c>
      <c r="AS67" s="320">
        <f>IF(BT67="","",BT67*VLOOKUP("Fneg",IndexCalc[],3,FALSE))</f>
        <v>25</v>
      </c>
      <c r="AT67" s="320">
        <f>IF(BU67="","",BU67*VLOOKUP("ABS",IndexCalc[],3,FALSE))</f>
        <v>40</v>
      </c>
      <c r="AU67" s="320">
        <f>IF(BV67="","",BV67*VLOOKUP("Cnrs",IndexCalc[],3,FALSE))</f>
        <v>25.268846750259399</v>
      </c>
      <c r="AV67" s="320">
        <f>IF(BO67="","",BO67*VLOOKUP("HEC",IndexCalc[],3,FALSE))</f>
        <v>25</v>
      </c>
      <c r="AW67" s="320">
        <f>IF(BP67="","",BP67*VLOOKUP("Aeres",IndexCalc[],3,FALSE))</f>
        <v>33.333333333333336</v>
      </c>
      <c r="AX67" s="320">
        <f>IF(BQ67="","",BQ67*VLOOKUP("Abdc",IndexCalc[],3,FALSE))</f>
        <v>50</v>
      </c>
      <c r="AY67" s="317">
        <f>IF(BR67="","",BR67*VLOOKUP("Vhb",IndexCalc[],3,FALSE))</f>
        <v>33.333333333333336</v>
      </c>
      <c r="AZ67" s="326"/>
      <c r="BA67" s="327"/>
      <c r="BB67" s="328"/>
      <c r="BC67" s="326"/>
      <c r="BD67" s="326">
        <v>0.69399999999999995</v>
      </c>
      <c r="BE67" s="386">
        <v>1.0905684232711792</v>
      </c>
      <c r="BF67" s="328"/>
      <c r="BG67" s="328" t="s">
        <v>135</v>
      </c>
      <c r="BH67" s="343" t="s">
        <v>133</v>
      </c>
      <c r="BI67" s="328" t="s">
        <v>135</v>
      </c>
      <c r="BJ67" s="328"/>
      <c r="BK67" s="330">
        <v>3</v>
      </c>
      <c r="BL67" s="328">
        <v>4</v>
      </c>
      <c r="BM67" s="328">
        <v>2</v>
      </c>
      <c r="BN67" s="328"/>
      <c r="BO67" s="344">
        <v>1</v>
      </c>
      <c r="BP67" s="333">
        <v>1</v>
      </c>
      <c r="BQ67" s="334">
        <v>2</v>
      </c>
      <c r="BR67" s="333">
        <v>2</v>
      </c>
      <c r="BS67" s="333">
        <v>2</v>
      </c>
      <c r="BT67" s="333">
        <v>1</v>
      </c>
      <c r="BU67" s="333">
        <v>2</v>
      </c>
      <c r="BV67" s="346">
        <v>1.010753870010376</v>
      </c>
    </row>
    <row r="68" spans="1:74" x14ac:dyDescent="0.25">
      <c r="A68" s="396" t="s">
        <v>548</v>
      </c>
      <c r="B68" s="409" t="s">
        <v>818</v>
      </c>
      <c r="C68" s="405" t="s">
        <v>225</v>
      </c>
      <c r="D68" s="409" t="s">
        <v>819</v>
      </c>
      <c r="E68" s="316">
        <f t="shared" si="62"/>
        <v>67</v>
      </c>
      <c r="F68" s="316">
        <f t="shared" si="63"/>
        <v>10</v>
      </c>
      <c r="G68" s="317">
        <f t="shared" si="64"/>
        <v>14.728598398001317</v>
      </c>
      <c r="H68" s="318" t="b">
        <f t="shared" si="65"/>
        <v>0</v>
      </c>
      <c r="I68" s="319">
        <f t="shared" si="66"/>
        <v>10000</v>
      </c>
      <c r="J68" s="319">
        <f t="shared" si="67"/>
        <v>10000</v>
      </c>
      <c r="K68" s="319">
        <f t="shared" si="68"/>
        <v>10000</v>
      </c>
      <c r="L68" s="319">
        <f t="shared" si="69"/>
        <v>10000</v>
      </c>
      <c r="M68" s="319">
        <f t="shared" si="70"/>
        <v>10000</v>
      </c>
      <c r="N68" s="319">
        <f t="shared" si="71"/>
        <v>10000</v>
      </c>
      <c r="O68" s="318" t="b">
        <f t="shared" si="72"/>
        <v>0</v>
      </c>
      <c r="P68" s="316">
        <f t="shared" si="73"/>
        <v>2</v>
      </c>
      <c r="Q68" s="316">
        <f t="shared" si="74"/>
        <v>8</v>
      </c>
      <c r="R68" s="321">
        <f t="shared" si="75"/>
        <v>31.73253378973596</v>
      </c>
      <c r="S68" s="322">
        <f t="shared" si="76"/>
        <v>10.366059725790848</v>
      </c>
      <c r="T68" s="317">
        <f t="shared" si="77"/>
        <v>37.074152305722237</v>
      </c>
      <c r="U68" s="320">
        <f t="shared" si="78"/>
        <v>32.929321844577785</v>
      </c>
      <c r="V68" s="320" t="b">
        <f t="shared" si="79"/>
        <v>0</v>
      </c>
      <c r="W68" s="404">
        <f t="shared" si="80"/>
        <v>31.73253378973596</v>
      </c>
      <c r="X68" s="320" t="str">
        <f t="shared" si="81"/>
        <v/>
      </c>
      <c r="Y68" s="320" t="str">
        <f t="shared" si="82"/>
        <v/>
      </c>
      <c r="Z68" s="320">
        <f t="shared" si="83"/>
        <v>14.563106796116504</v>
      </c>
      <c r="AA68" s="320" t="str">
        <f t="shared" si="84"/>
        <v/>
      </c>
      <c r="AB68" s="320">
        <f t="shared" si="85"/>
        <v>2.80241935483871</v>
      </c>
      <c r="AC68" s="317">
        <f t="shared" si="86"/>
        <v>17.929700096742987</v>
      </c>
      <c r="AD68" s="320" t="str">
        <f t="shared" si="87"/>
        <v/>
      </c>
      <c r="AE68" s="320" t="str">
        <f t="shared" si="88"/>
        <v/>
      </c>
      <c r="AF68" s="320">
        <f t="shared" si="89"/>
        <v>11.700000000000001</v>
      </c>
      <c r="AG68" s="320" t="str">
        <f t="shared" si="90"/>
        <v/>
      </c>
      <c r="AH68" s="320">
        <f t="shared" si="91"/>
        <v>14.2</v>
      </c>
      <c r="AI68" s="317">
        <f t="shared" si="92"/>
        <v>18.5</v>
      </c>
      <c r="AJ68" s="320">
        <f>IF(VLOOKUP(TRUE,$V$2:$AY$72,COUNTA($V$1:AR$1),FALSE)="",AR68,IF(AR68="","",(AR68/VLOOKUP(TRUE,$V$2:$AY$72,COUNTA($V$1:AR$1),FALSE))*100))</f>
        <v>50</v>
      </c>
      <c r="AK68" s="320">
        <f>IF(VLOOKUP(TRUE,$V$2:$AY$72,COUNTA($V$1:AS$1),FALSE)="",AS68,IF(AS68="","",(AS68/VLOOKUP(TRUE,$V$2:$AY$72,COUNTA($V$1:AS$1),FALSE))*100))</f>
        <v>25</v>
      </c>
      <c r="AL68" s="320">
        <f>IF(VLOOKUP(TRUE,$V$2:$AY$72,COUNTA($V$1:AT$1),FALSE)="",AT68,IF(AT68="","",(AT68/VLOOKUP(TRUE,$V$2:$AY$72,COUNTA($V$1:AT$1),FALSE))*100))</f>
        <v>40</v>
      </c>
      <c r="AM68" s="320">
        <f>IF(VLOOKUP(TRUE,$V$2:$AY$72,COUNTA($V$1:AU$1),FALSE)="",AU68,IF(AU68="","",(AU68/VLOOKUP(TRUE,$V$2:$AY$72,COUNTA($V$1:AU$1),FALSE))*100))</f>
        <v>25</v>
      </c>
      <c r="AN68" s="320">
        <f>IF(VLOOKUP(TRUE,$V$2:$AY$72,COUNTA($V$1:AV$1),FALSE)="",AV68,IF(AV68="","",(AV68/VLOOKUP(TRUE,$V$2:$AY$72,COUNTA($V$1:AV$1),FALSE))*100))</f>
        <v>31.732121109962463</v>
      </c>
      <c r="AO68" s="320">
        <f>IF(VLOOKUP(TRUE,$V$2:$AY$72,COUNTA($V$1:AW$1),FALSE)="",AW68,IF(AW68="","",(AW68/VLOOKUP(TRUE,$V$2:$AY$72,COUNTA($V$1:AW$1),FALSE))*100))</f>
        <v>33.333333333333336</v>
      </c>
      <c r="AP68" s="320">
        <f>IF(VLOOKUP(TRUE,$V$2:$AY$72,COUNTA($V$1:AX$1),FALSE)="",AX68,IF(AX68="","",(AX68/VLOOKUP(TRUE,$V$2:$AY$72,COUNTA($V$1:AX$1),FALSE))*100))</f>
        <v>50</v>
      </c>
      <c r="AQ68" s="320">
        <f>IF(VLOOKUP(TRUE,$V$2:$AY$72,COUNTA($V$1:AY$1),FALSE)="",AY68,IF(AY68="","",(AY68/VLOOKUP(TRUE,$V$2:$AY$72,COUNTA($V$1:AY$1),FALSE))*100))</f>
        <v>41.527764002482101</v>
      </c>
      <c r="AR68" s="322">
        <f>IF(BS68="","",BS68*VLOOKUP("UQ",IndexCalc[],3,FALSE))</f>
        <v>50</v>
      </c>
      <c r="AS68" s="320">
        <f>IF(BT68="","",BT68*VLOOKUP("Fneg",IndexCalc[],3,FALSE))</f>
        <v>25</v>
      </c>
      <c r="AT68" s="320">
        <f>IF(BU68="","",BU68*VLOOKUP("ABS",IndexCalc[],3,FALSE))</f>
        <v>40</v>
      </c>
      <c r="AU68" s="320">
        <f>IF(BV68="","",BV68*VLOOKUP("Cnrs",IndexCalc[],3,FALSE))</f>
        <v>25</v>
      </c>
      <c r="AV68" s="320">
        <f>IF(BO68="","",BO68*VLOOKUP("HEC",IndexCalc[],3,FALSE))</f>
        <v>31.732121109962463</v>
      </c>
      <c r="AW68" s="320">
        <f>IF(BP68="","",BP68*VLOOKUP("Aeres",IndexCalc[],3,FALSE))</f>
        <v>33.333333333333336</v>
      </c>
      <c r="AX68" s="320">
        <f>IF(BQ68="","",BQ68*VLOOKUP("Abdc",IndexCalc[],3,FALSE))</f>
        <v>50</v>
      </c>
      <c r="AY68" s="317">
        <f>IF(BR68="","",BR68*VLOOKUP("Vhb",IndexCalc[],3,FALSE))</f>
        <v>41.527764002482101</v>
      </c>
      <c r="AZ68" s="326"/>
      <c r="BA68" s="327"/>
      <c r="BB68" s="328">
        <v>15</v>
      </c>
      <c r="BC68" s="326"/>
      <c r="BD68" s="326">
        <v>0.27800000000000002</v>
      </c>
      <c r="BE68" s="329">
        <v>0.55600000000000005</v>
      </c>
      <c r="BF68" s="328"/>
      <c r="BG68" s="328" t="s">
        <v>135</v>
      </c>
      <c r="BH68" s="328" t="s">
        <v>133</v>
      </c>
      <c r="BI68" s="328"/>
      <c r="BJ68" s="328"/>
      <c r="BK68" s="330">
        <v>3</v>
      </c>
      <c r="BL68" s="328">
        <v>4</v>
      </c>
      <c r="BM68" s="328">
        <v>2</v>
      </c>
      <c r="BN68" s="328">
        <v>4</v>
      </c>
      <c r="BO68" s="344">
        <v>1.2692848443984985</v>
      </c>
      <c r="BP68" s="333">
        <v>1</v>
      </c>
      <c r="BQ68" s="334">
        <v>2</v>
      </c>
      <c r="BR68" s="345">
        <v>2.4916658401489258</v>
      </c>
      <c r="BS68" s="333">
        <v>2</v>
      </c>
      <c r="BT68" s="333">
        <v>1</v>
      </c>
      <c r="BU68" s="333">
        <v>2</v>
      </c>
      <c r="BV68" s="335">
        <v>1</v>
      </c>
    </row>
    <row r="69" spans="1:74" s="408" customFormat="1" x14ac:dyDescent="0.25">
      <c r="A69" s="396" t="s">
        <v>544</v>
      </c>
      <c r="B69" s="409" t="s">
        <v>815</v>
      </c>
      <c r="C69" s="387" t="s">
        <v>212</v>
      </c>
      <c r="D69" s="409" t="s">
        <v>819</v>
      </c>
      <c r="E69" s="316">
        <f t="shared" si="62"/>
        <v>68</v>
      </c>
      <c r="F69" s="316">
        <f t="shared" si="63"/>
        <v>10</v>
      </c>
      <c r="G69" s="317">
        <f t="shared" si="64"/>
        <v>13.595126289281321</v>
      </c>
      <c r="H69" s="318" t="b">
        <f t="shared" si="65"/>
        <v>0</v>
      </c>
      <c r="I69" s="319">
        <f t="shared" si="66"/>
        <v>10000</v>
      </c>
      <c r="J69" s="319">
        <f t="shared" si="67"/>
        <v>10000</v>
      </c>
      <c r="K69" s="319">
        <f t="shared" si="68"/>
        <v>10000</v>
      </c>
      <c r="L69" s="319">
        <f t="shared" si="69"/>
        <v>10000</v>
      </c>
      <c r="M69" s="319">
        <f t="shared" si="70"/>
        <v>10000</v>
      </c>
      <c r="N69" s="319">
        <f t="shared" si="71"/>
        <v>10000</v>
      </c>
      <c r="O69" s="318" t="b">
        <f t="shared" si="72"/>
        <v>0</v>
      </c>
      <c r="P69" s="316">
        <f t="shared" si="73"/>
        <v>2</v>
      </c>
      <c r="Q69" s="316">
        <f t="shared" si="74"/>
        <v>8</v>
      </c>
      <c r="R69" s="321">
        <f t="shared" si="75"/>
        <v>31.524838092968913</v>
      </c>
      <c r="S69" s="322">
        <f t="shared" si="76"/>
        <v>15.454248304397126</v>
      </c>
      <c r="T69" s="317">
        <f t="shared" si="77"/>
        <v>35.542485540111862</v>
      </c>
      <c r="U69" s="320">
        <f t="shared" si="78"/>
        <v>34.143988432089486</v>
      </c>
      <c r="V69" s="320" t="b">
        <f t="shared" si="79"/>
        <v>0</v>
      </c>
      <c r="W69" s="404">
        <f t="shared" si="80"/>
        <v>31.524838092968913</v>
      </c>
      <c r="X69" s="320" t="str">
        <f t="shared" si="81"/>
        <v/>
      </c>
      <c r="Y69" s="320" t="str">
        <f t="shared" si="82"/>
        <v/>
      </c>
      <c r="Z69" s="320">
        <f t="shared" si="83"/>
        <v>26.21359223300971</v>
      </c>
      <c r="AA69" s="320" t="str">
        <f t="shared" si="84"/>
        <v/>
      </c>
      <c r="AB69" s="320">
        <f t="shared" si="85"/>
        <v>3.497983870967742</v>
      </c>
      <c r="AC69" s="317">
        <f t="shared" si="86"/>
        <v>27.410512737826508</v>
      </c>
      <c r="AD69" s="320" t="str">
        <f t="shared" si="87"/>
        <v/>
      </c>
      <c r="AE69" s="320" t="str">
        <f t="shared" si="88"/>
        <v/>
      </c>
      <c r="AF69" s="320">
        <f t="shared" si="89"/>
        <v>61.7</v>
      </c>
      <c r="AG69" s="320" t="str">
        <f t="shared" si="90"/>
        <v/>
      </c>
      <c r="AH69" s="320">
        <f t="shared" si="91"/>
        <v>21.4</v>
      </c>
      <c r="AI69" s="317">
        <f t="shared" si="92"/>
        <v>35.699999999999996</v>
      </c>
      <c r="AJ69" s="320">
        <f>IF(VLOOKUP(TRUE,$V$2:$AY$72,COUNTA($V$1:AR$1),FALSE)="",AR69,IF(AR69="","",(AR69/VLOOKUP(TRUE,$V$2:$AY$72,COUNTA($V$1:AR$1),FALSE))*100))</f>
        <v>50</v>
      </c>
      <c r="AK69" s="320">
        <f>IF(VLOOKUP(TRUE,$V$2:$AY$72,COUNTA($V$1:AS$1),FALSE)="",AS69,IF(AS69="","",(AS69/VLOOKUP(TRUE,$V$2:$AY$72,COUNTA($V$1:AS$1),FALSE))*100))</f>
        <v>25</v>
      </c>
      <c r="AL69" s="320">
        <f>IF(VLOOKUP(TRUE,$V$2:$AY$72,COUNTA($V$1:AT$1),FALSE)="",AT69,IF(AT69="","",(AT69/VLOOKUP(TRUE,$V$2:$AY$72,COUNTA($V$1:AT$1),FALSE))*100))</f>
        <v>40</v>
      </c>
      <c r="AM69" s="320">
        <f>IF(VLOOKUP(TRUE,$V$2:$AY$72,COUNTA($V$1:AU$1),FALSE)="",AU69,IF(AU69="","",(AU69/VLOOKUP(TRUE,$V$2:$AY$72,COUNTA($V$1:AU$1),FALSE))*100))</f>
        <v>27.67321765422821</v>
      </c>
      <c r="AN69" s="320">
        <f>IF(VLOOKUP(TRUE,$V$2:$AY$72,COUNTA($V$1:AV$1),FALSE)="",AV69,IF(AV69="","",(AV69/VLOOKUP(TRUE,$V$2:$AY$72,COUNTA($V$1:AV$1),FALSE))*100))</f>
        <v>25</v>
      </c>
      <c r="AO69" s="320">
        <f>IF(VLOOKUP(TRUE,$V$2:$AY$72,COUNTA($V$1:AW$1),FALSE)="",AW69,IF(AW69="","",(AW69/VLOOKUP(TRUE,$V$2:$AY$72,COUNTA($V$1:AW$1),FALSE))*100))</f>
        <v>33.333333333333336</v>
      </c>
      <c r="AP69" s="320">
        <f>IF(VLOOKUP(TRUE,$V$2:$AY$72,COUNTA($V$1:AX$1),FALSE)="",AX69,IF(AX69="","",(AX69/VLOOKUP(TRUE,$V$2:$AY$72,COUNTA($V$1:AX$1),FALSE))*100))</f>
        <v>50</v>
      </c>
      <c r="AQ69" s="320">
        <f>IF(VLOOKUP(TRUE,$V$2:$AY$72,COUNTA($V$1:AY$1),FALSE)="",AY69,IF(AY69="","",(AY69/VLOOKUP(TRUE,$V$2:$AY$72,COUNTA($V$1:AY$1),FALSE))*100))</f>
        <v>33.333333333333336</v>
      </c>
      <c r="AR69" s="322">
        <f>IF(BS69="","",BS69*VLOOKUP("UQ",IndexCalc[],3,FALSE))</f>
        <v>50</v>
      </c>
      <c r="AS69" s="320">
        <f>IF(BT69="","",BT69*VLOOKUP("Fneg",IndexCalc[],3,FALSE))</f>
        <v>25</v>
      </c>
      <c r="AT69" s="320">
        <f>IF(BU69="","",BU69*VLOOKUP("ABS",IndexCalc[],3,FALSE))</f>
        <v>40</v>
      </c>
      <c r="AU69" s="320">
        <f>IF(BV69="","",BV69*VLOOKUP("Cnrs",IndexCalc[],3,FALSE))</f>
        <v>27.67321765422821</v>
      </c>
      <c r="AV69" s="320">
        <f>IF(BO69="","",BO69*VLOOKUP("HEC",IndexCalc[],3,FALSE))</f>
        <v>25</v>
      </c>
      <c r="AW69" s="320">
        <f>IF(BP69="","",BP69*VLOOKUP("Aeres",IndexCalc[],3,FALSE))</f>
        <v>33.333333333333336</v>
      </c>
      <c r="AX69" s="320">
        <f>IF(BQ69="","",BQ69*VLOOKUP("Abdc",IndexCalc[],3,FALSE))</f>
        <v>50</v>
      </c>
      <c r="AY69" s="317">
        <f>IF(BR69="","",BR69*VLOOKUP("Vhb",IndexCalc[],3,FALSE))</f>
        <v>33.333333333333336</v>
      </c>
      <c r="AZ69" s="326"/>
      <c r="BA69" s="327"/>
      <c r="BB69" s="328">
        <v>27</v>
      </c>
      <c r="BC69" s="326"/>
      <c r="BD69" s="326">
        <v>0.34699999999999998</v>
      </c>
      <c r="BE69" s="329">
        <v>0.85</v>
      </c>
      <c r="BF69" s="328" t="s">
        <v>135</v>
      </c>
      <c r="BG69" s="328" t="s">
        <v>135</v>
      </c>
      <c r="BH69" s="328" t="s">
        <v>133</v>
      </c>
      <c r="BI69" s="328" t="s">
        <v>135</v>
      </c>
      <c r="BJ69" s="328"/>
      <c r="BK69" s="330">
        <v>3</v>
      </c>
      <c r="BL69" s="328">
        <v>4</v>
      </c>
      <c r="BM69" s="328">
        <v>2</v>
      </c>
      <c r="BN69" s="328"/>
      <c r="BO69" s="332">
        <v>1</v>
      </c>
      <c r="BP69" s="333">
        <v>1</v>
      </c>
      <c r="BQ69" s="334">
        <v>2</v>
      </c>
      <c r="BR69" s="333">
        <v>2</v>
      </c>
      <c r="BS69" s="333">
        <v>2</v>
      </c>
      <c r="BT69" s="333">
        <v>1</v>
      </c>
      <c r="BU69" s="333">
        <v>2</v>
      </c>
      <c r="BV69" s="346">
        <v>1.1069287061691284</v>
      </c>
    </row>
    <row r="70" spans="1:74" x14ac:dyDescent="0.25">
      <c r="A70" s="396" t="s">
        <v>1192</v>
      </c>
      <c r="B70" s="409"/>
      <c r="C70" s="339" t="s">
        <v>239</v>
      </c>
      <c r="D70" s="409" t="s">
        <v>819</v>
      </c>
      <c r="E70" s="316">
        <f t="shared" si="62"/>
        <v>69</v>
      </c>
      <c r="F70" s="316">
        <f t="shared" si="63"/>
        <v>10</v>
      </c>
      <c r="G70" s="317">
        <f t="shared" si="64"/>
        <v>14.329538998403088</v>
      </c>
      <c r="H70" s="318" t="b">
        <f t="shared" si="65"/>
        <v>0</v>
      </c>
      <c r="I70" s="319">
        <f t="shared" si="66"/>
        <v>10000</v>
      </c>
      <c r="J70" s="319">
        <f t="shared" si="67"/>
        <v>10000</v>
      </c>
      <c r="K70" s="319">
        <f t="shared" si="68"/>
        <v>10000</v>
      </c>
      <c r="L70" s="319">
        <f t="shared" si="69"/>
        <v>10000</v>
      </c>
      <c r="M70" s="319">
        <f t="shared" si="70"/>
        <v>10000</v>
      </c>
      <c r="N70" s="319">
        <f t="shared" si="71"/>
        <v>10000</v>
      </c>
      <c r="O70" s="318" t="b">
        <f t="shared" si="72"/>
        <v>0</v>
      </c>
      <c r="P70" s="316">
        <f t="shared" si="73"/>
        <v>2</v>
      </c>
      <c r="Q70" s="316">
        <f t="shared" si="74"/>
        <v>8</v>
      </c>
      <c r="R70" s="321">
        <f t="shared" si="75"/>
        <v>30.420070474306122</v>
      </c>
      <c r="S70" s="322">
        <f t="shared" si="76"/>
        <v>10.045702283379327</v>
      </c>
      <c r="T70" s="317">
        <f t="shared" si="77"/>
        <v>35.513662522037826</v>
      </c>
      <c r="U70" s="320">
        <f t="shared" si="78"/>
        <v>34.550930017630257</v>
      </c>
      <c r="V70" s="320" t="b">
        <f t="shared" si="79"/>
        <v>0</v>
      </c>
      <c r="W70" s="404">
        <f t="shared" si="80"/>
        <v>30.420070474306122</v>
      </c>
      <c r="X70" s="320" t="str">
        <f t="shared" si="81"/>
        <v/>
      </c>
      <c r="Y70" s="320" t="str">
        <f t="shared" si="82"/>
        <v/>
      </c>
      <c r="Z70" s="320" t="str">
        <f t="shared" si="83"/>
        <v/>
      </c>
      <c r="AA70" s="320" t="str">
        <f t="shared" si="84"/>
        <v/>
      </c>
      <c r="AB70" s="320">
        <f t="shared" si="85"/>
        <v>6.7145365380471747</v>
      </c>
      <c r="AC70" s="317">
        <f t="shared" si="86"/>
        <v>13.376868028711481</v>
      </c>
      <c r="AD70" s="320" t="str">
        <f t="shared" si="87"/>
        <v/>
      </c>
      <c r="AE70" s="320" t="str">
        <f t="shared" si="88"/>
        <v/>
      </c>
      <c r="AF70" s="320" t="str">
        <f t="shared" si="89"/>
        <v/>
      </c>
      <c r="AG70" s="320" t="str">
        <f t="shared" si="90"/>
        <v/>
      </c>
      <c r="AH70" s="320">
        <f t="shared" si="91"/>
        <v>50</v>
      </c>
      <c r="AI70" s="317">
        <f t="shared" si="92"/>
        <v>11.4</v>
      </c>
      <c r="AJ70" s="320">
        <f>IF(VLOOKUP(TRUE,$V$2:$AY$72,COUNTA($V$1:AR$1),FALSE)="",AR70,IF(AR70="","",(AR70/VLOOKUP(TRUE,$V$2:$AY$72,COUNTA($V$1:AR$1),FALSE))*100))</f>
        <v>52.412861585617065</v>
      </c>
      <c r="AK70" s="320">
        <f>IF(VLOOKUP(TRUE,$V$2:$AY$72,COUNTA($V$1:AS$1),FALSE)="",AS70,IF(AS70="","",(AS70/VLOOKUP(TRUE,$V$2:$AY$72,COUNTA($V$1:AS$1),FALSE))*100))</f>
        <v>25</v>
      </c>
      <c r="AL70" s="320">
        <f>IF(VLOOKUP(TRUE,$V$2:$AY$72,COUNTA($V$1:AT$1),FALSE)="",AT70,IF(AT70="","",(AT70/VLOOKUP(TRUE,$V$2:$AY$72,COUNTA($V$1:AT$1),FALSE))*100))</f>
        <v>37.359075546264648</v>
      </c>
      <c r="AM70" s="320">
        <f>IF(VLOOKUP(TRUE,$V$2:$AY$72,COUNTA($V$1:AU$1),FALSE)="",AU70,IF(AU70="","",(AU70/VLOOKUP(TRUE,$V$2:$AY$72,COUNTA($V$1:AU$1),FALSE))*100))</f>
        <v>25.75632631778717</v>
      </c>
      <c r="AN70" s="320">
        <f>IF(VLOOKUP(TRUE,$V$2:$AY$72,COUNTA($V$1:AV$1),FALSE)="",AV70,IF(AV70="","",(AV70/VLOOKUP(TRUE,$V$2:$AY$72,COUNTA($V$1:AV$1),FALSE))*100))</f>
        <v>26.914370059967041</v>
      </c>
      <c r="AO70" s="320">
        <f>IF(VLOOKUP(TRUE,$V$2:$AY$72,COUNTA($V$1:AW$1),FALSE)="",AW70,IF(AW70="","",(AW70/VLOOKUP(TRUE,$V$2:$AY$72,COUNTA($V$1:AW$1),FALSE))*100))</f>
        <v>33.333333333333336</v>
      </c>
      <c r="AP70" s="341">
        <f>IF(VLOOKUP(TRUE,$V$2:$AY$72,COUNTA($V$1:AX$1),FALSE)="",AX70,IF(AX70="","",(AX70/VLOOKUP(TRUE,$V$2:$AY$72,COUNTA($V$1:AX$1),FALSE))*100))</f>
        <v>50</v>
      </c>
      <c r="AQ70" s="320">
        <f>IF(VLOOKUP(TRUE,$V$2:$AY$72,COUNTA($V$1:AY$1),FALSE)="",AY70,IF(AY70="","",(AY70/VLOOKUP(TRUE,$V$2:$AY$72,COUNTA($V$1:AY$1),FALSE))*100))</f>
        <v>33.333333333333336</v>
      </c>
      <c r="AR70" s="322">
        <f>IF(BS70="","",BS70*VLOOKUP("UQ",IndexCalc[],3,FALSE))</f>
        <v>52.412861585617065</v>
      </c>
      <c r="AS70" s="320">
        <f>IF(BT70="","",BT70*VLOOKUP("Fneg",IndexCalc[],3,FALSE))</f>
        <v>25</v>
      </c>
      <c r="AT70" s="320">
        <f>IF(BU70="","",BU70*VLOOKUP("ABS",IndexCalc[],3,FALSE))</f>
        <v>37.359075546264648</v>
      </c>
      <c r="AU70" s="320">
        <f>IF(BV70="","",BV70*VLOOKUP("Cnrs",IndexCalc[],3,FALSE))</f>
        <v>25.75632631778717</v>
      </c>
      <c r="AV70" s="320">
        <f>IF(BO70="","",BO70*VLOOKUP("HEC",IndexCalc[],3,FALSE))</f>
        <v>26.914370059967041</v>
      </c>
      <c r="AW70" s="320">
        <f>IF(BP70="","",BP70*VLOOKUP("Aeres",IndexCalc[],3,FALSE))</f>
        <v>33.333333333333336</v>
      </c>
      <c r="AX70" s="320">
        <f>IF(BQ70="","",BQ70*VLOOKUP("Abdc",IndexCalc[],3,FALSE))</f>
        <v>50</v>
      </c>
      <c r="AY70" s="317">
        <f>IF(BR70="","",BR70*VLOOKUP("Vhb",IndexCalc[],3,FALSE))</f>
        <v>33.333333333333336</v>
      </c>
      <c r="AZ70" s="326"/>
      <c r="BA70" s="327"/>
      <c r="BB70" s="328"/>
      <c r="BC70" s="326"/>
      <c r="BD70" s="385">
        <v>0.66608202457427979</v>
      </c>
      <c r="BE70" s="386">
        <v>0.41481667757034302</v>
      </c>
      <c r="BF70" s="328"/>
      <c r="BG70" s="328"/>
      <c r="BH70" s="343"/>
      <c r="BI70" s="328"/>
      <c r="BJ70" s="328"/>
      <c r="BK70" s="330"/>
      <c r="BL70" s="328"/>
      <c r="BM70" s="328"/>
      <c r="BN70" s="328"/>
      <c r="BO70" s="344">
        <v>1.0765748023986816</v>
      </c>
      <c r="BP70" s="345">
        <v>1</v>
      </c>
      <c r="BQ70" s="345">
        <v>2</v>
      </c>
      <c r="BR70" s="345">
        <v>2</v>
      </c>
      <c r="BS70" s="345">
        <v>2.0965144634246826</v>
      </c>
      <c r="BT70" s="345">
        <v>1</v>
      </c>
      <c r="BU70" s="345">
        <v>1.8679537773132324</v>
      </c>
      <c r="BV70" s="346">
        <v>1.0302530527114868</v>
      </c>
    </row>
    <row r="71" spans="1:74" x14ac:dyDescent="0.25">
      <c r="A71" s="396" t="s">
        <v>1191</v>
      </c>
      <c r="B71" s="409"/>
      <c r="C71" s="339" t="s">
        <v>238</v>
      </c>
      <c r="D71" s="409" t="s">
        <v>819</v>
      </c>
      <c r="E71" s="316">
        <f t="shared" si="62"/>
        <v>70</v>
      </c>
      <c r="F71" s="316">
        <f t="shared" si="63"/>
        <v>10</v>
      </c>
      <c r="G71" s="317">
        <f t="shared" si="64"/>
        <v>13.065572557491942</v>
      </c>
      <c r="H71" s="318" t="b">
        <f t="shared" si="65"/>
        <v>0</v>
      </c>
      <c r="I71" s="319">
        <f t="shared" si="66"/>
        <v>10000</v>
      </c>
      <c r="J71" s="319">
        <f t="shared" si="67"/>
        <v>10000</v>
      </c>
      <c r="K71" s="319">
        <f t="shared" si="68"/>
        <v>10000</v>
      </c>
      <c r="L71" s="319">
        <f t="shared" si="69"/>
        <v>10000</v>
      </c>
      <c r="M71" s="319">
        <f t="shared" si="70"/>
        <v>10000</v>
      </c>
      <c r="N71" s="319">
        <f t="shared" si="71"/>
        <v>10000</v>
      </c>
      <c r="O71" s="318" t="b">
        <f t="shared" si="72"/>
        <v>0</v>
      </c>
      <c r="P71" s="316">
        <f t="shared" si="73"/>
        <v>2</v>
      </c>
      <c r="Q71" s="316">
        <f t="shared" si="74"/>
        <v>8</v>
      </c>
      <c r="R71" s="321">
        <f t="shared" si="75"/>
        <v>27.38132784516268</v>
      </c>
      <c r="S71" s="322">
        <f t="shared" si="76"/>
        <v>8.5733058924800538</v>
      </c>
      <c r="T71" s="317">
        <f t="shared" si="77"/>
        <v>32.083333333333336</v>
      </c>
      <c r="U71" s="320">
        <f t="shared" si="78"/>
        <v>28.656666666666666</v>
      </c>
      <c r="V71" s="320" t="b">
        <f t="shared" si="79"/>
        <v>0</v>
      </c>
      <c r="W71" s="404">
        <f t="shared" si="80"/>
        <v>27.38132784516268</v>
      </c>
      <c r="X71" s="320" t="str">
        <f t="shared" si="81"/>
        <v/>
      </c>
      <c r="Y71" s="320" t="str">
        <f t="shared" si="82"/>
        <v/>
      </c>
      <c r="Z71" s="320" t="str">
        <f t="shared" si="83"/>
        <v/>
      </c>
      <c r="AA71" s="320" t="str">
        <f t="shared" si="84"/>
        <v/>
      </c>
      <c r="AB71" s="320">
        <f t="shared" si="85"/>
        <v>2.8931451612903225</v>
      </c>
      <c r="AC71" s="317">
        <f t="shared" si="86"/>
        <v>14.253466623669784</v>
      </c>
      <c r="AD71" s="320" t="str">
        <f t="shared" si="87"/>
        <v/>
      </c>
      <c r="AE71" s="320" t="str">
        <f t="shared" si="88"/>
        <v/>
      </c>
      <c r="AF71" s="320" t="str">
        <f t="shared" si="89"/>
        <v/>
      </c>
      <c r="AG71" s="320" t="str">
        <f t="shared" si="90"/>
        <v/>
      </c>
      <c r="AH71" s="320">
        <f t="shared" si="91"/>
        <v>17.100000000000001</v>
      </c>
      <c r="AI71" s="317">
        <f t="shared" si="92"/>
        <v>12.8</v>
      </c>
      <c r="AJ71" s="320">
        <f>IF(VLOOKUP(TRUE,$V$2:$AY$72,COUNTA($V$1:AR$1),FALSE)="",AR71,IF(AR71="","",(AR71/VLOOKUP(TRUE,$V$2:$AY$72,COUNTA($V$1:AR$1),FALSE))*100))</f>
        <v>25</v>
      </c>
      <c r="AK71" s="320">
        <f>IF(VLOOKUP(TRUE,$V$2:$AY$72,COUNTA($V$1:AS$1),FALSE)="",AS71,IF(AS71="","",(AS71/VLOOKUP(TRUE,$V$2:$AY$72,COUNTA($V$1:AS$1),FALSE))*100))</f>
        <v>25</v>
      </c>
      <c r="AL71" s="320">
        <f>IF(VLOOKUP(TRUE,$V$2:$AY$72,COUNTA($V$1:AT$1),FALSE)="",AT71,IF(AT71="","",(AT71/VLOOKUP(TRUE,$V$2:$AY$72,COUNTA($V$1:AT$1),FALSE))*100))</f>
        <v>40</v>
      </c>
      <c r="AM71" s="320">
        <f>IF(VLOOKUP(TRUE,$V$2:$AY$72,COUNTA($V$1:AU$1),FALSE)="",AU71,IF(AU71="","",(AU71/VLOOKUP(TRUE,$V$2:$AY$72,COUNTA($V$1:AU$1),FALSE))*100))</f>
        <v>50</v>
      </c>
      <c r="AN71" s="320">
        <f>IF(VLOOKUP(TRUE,$V$2:$AY$72,COUNTA($V$1:AV$1),FALSE)="",AV71,IF(AV71="","",(AV71/VLOOKUP(TRUE,$V$2:$AY$72,COUNTA($V$1:AV$1),FALSE))*100))</f>
        <v>25</v>
      </c>
      <c r="AO71" s="320">
        <f>IF(VLOOKUP(TRUE,$V$2:$AY$72,COUNTA($V$1:AW$1),FALSE)="",AW71,IF(AW71="","",(AW71/VLOOKUP(TRUE,$V$2:$AY$72,COUNTA($V$1:AW$1),FALSE))*100))</f>
        <v>33.333333333333336</v>
      </c>
      <c r="AP71" s="341">
        <f>IF(VLOOKUP(TRUE,$V$2:$AY$72,COUNTA($V$1:AX$1),FALSE)="",AX71,IF(AX71="","",(AX71/VLOOKUP(TRUE,$V$2:$AY$72,COUNTA($V$1:AX$1),FALSE))*100))</f>
        <v>25</v>
      </c>
      <c r="AQ71" s="320">
        <f>IF(VLOOKUP(TRUE,$V$2:$AY$72,COUNTA($V$1:AY$1),FALSE)="",AY71,IF(AY71="","",(AY71/VLOOKUP(TRUE,$V$2:$AY$72,COUNTA($V$1:AY$1),FALSE))*100))</f>
        <v>33.333333333333336</v>
      </c>
      <c r="AR71" s="322">
        <f>IF(BS71="","",BS71*VLOOKUP("UQ",IndexCalc[],3,FALSE))</f>
        <v>25</v>
      </c>
      <c r="AS71" s="320">
        <f>IF(BT71="","",BT71*VLOOKUP("Fneg",IndexCalc[],3,FALSE))</f>
        <v>25</v>
      </c>
      <c r="AT71" s="320">
        <f>IF(BU71="","",BU71*VLOOKUP("ABS",IndexCalc[],3,FALSE))</f>
        <v>40</v>
      </c>
      <c r="AU71" s="320">
        <f>IF(BV71="","",BV71*VLOOKUP("Cnrs",IndexCalc[],3,FALSE))</f>
        <v>50</v>
      </c>
      <c r="AV71" s="320">
        <f>IF(BO71="","",BO71*VLOOKUP("HEC",IndexCalc[],3,FALSE))</f>
        <v>25</v>
      </c>
      <c r="AW71" s="320">
        <f>IF(BP71="","",BP71*VLOOKUP("Aeres",IndexCalc[],3,FALSE))</f>
        <v>33.333333333333336</v>
      </c>
      <c r="AX71" s="320">
        <f>IF(BQ71="","",BQ71*VLOOKUP("Abdc",IndexCalc[],3,FALSE))</f>
        <v>25</v>
      </c>
      <c r="AY71" s="317">
        <f>IF(BR71="","",BR71*VLOOKUP("Vhb",IndexCalc[],3,FALSE))</f>
        <v>33.333333333333336</v>
      </c>
      <c r="AZ71" s="326"/>
      <c r="BA71" s="327"/>
      <c r="BB71" s="328"/>
      <c r="BC71" s="326"/>
      <c r="BD71" s="326">
        <v>0.28699999999999998</v>
      </c>
      <c r="BE71" s="342">
        <v>0.442</v>
      </c>
      <c r="BF71" s="328"/>
      <c r="BG71" s="328" t="s">
        <v>135</v>
      </c>
      <c r="BH71" s="343" t="s">
        <v>135</v>
      </c>
      <c r="BI71" s="328" t="s">
        <v>135</v>
      </c>
      <c r="BJ71" s="328"/>
      <c r="BK71" s="330">
        <v>4</v>
      </c>
      <c r="BL71" s="328">
        <v>4</v>
      </c>
      <c r="BM71" s="328">
        <v>2</v>
      </c>
      <c r="BN71" s="328"/>
      <c r="BO71" s="344">
        <v>1</v>
      </c>
      <c r="BP71" s="333">
        <v>1</v>
      </c>
      <c r="BQ71" s="334">
        <v>1</v>
      </c>
      <c r="BR71" s="333">
        <v>2</v>
      </c>
      <c r="BS71" s="333">
        <v>1</v>
      </c>
      <c r="BT71" s="333">
        <v>1</v>
      </c>
      <c r="BU71" s="333">
        <v>2</v>
      </c>
      <c r="BV71" s="346">
        <v>2</v>
      </c>
    </row>
    <row r="72" spans="1:74" x14ac:dyDescent="0.25">
      <c r="A72" s="412" t="s">
        <v>1206</v>
      </c>
      <c r="B72" s="413" t="s">
        <v>1435</v>
      </c>
      <c r="C72" s="414" t="s">
        <v>1012</v>
      </c>
      <c r="D72" s="413" t="s">
        <v>819</v>
      </c>
      <c r="E72" s="358">
        <f t="shared" si="62"/>
        <v>71</v>
      </c>
      <c r="F72" s="348">
        <f t="shared" si="63"/>
        <v>10</v>
      </c>
      <c r="G72" s="353">
        <f t="shared" si="64"/>
        <v>13.649124077574189</v>
      </c>
      <c r="H72" s="349" t="b">
        <f t="shared" si="65"/>
        <v>0</v>
      </c>
      <c r="I72" s="415">
        <f t="shared" si="66"/>
        <v>10000</v>
      </c>
      <c r="J72" s="415">
        <f t="shared" si="67"/>
        <v>10000</v>
      </c>
      <c r="K72" s="415">
        <f t="shared" si="68"/>
        <v>10000</v>
      </c>
      <c r="L72" s="415">
        <f t="shared" si="69"/>
        <v>10000</v>
      </c>
      <c r="M72" s="415">
        <f t="shared" si="70"/>
        <v>10000</v>
      </c>
      <c r="N72" s="415">
        <f t="shared" si="71"/>
        <v>10000</v>
      </c>
      <c r="O72" s="349" t="b">
        <f t="shared" si="72"/>
        <v>0</v>
      </c>
      <c r="P72" s="348">
        <f t="shared" si="73"/>
        <v>2</v>
      </c>
      <c r="Q72" s="348">
        <f t="shared" si="74"/>
        <v>8</v>
      </c>
      <c r="R72" s="351">
        <f t="shared" si="75"/>
        <v>23.791691440459207</v>
      </c>
      <c r="S72" s="352">
        <f t="shared" si="76"/>
        <v>3.1624846563543496</v>
      </c>
      <c r="T72" s="353">
        <f t="shared" si="77"/>
        <v>28.94899313648542</v>
      </c>
      <c r="U72" s="350">
        <f t="shared" si="78"/>
        <v>23.159194509188335</v>
      </c>
      <c r="V72" s="350" t="b">
        <f t="shared" si="79"/>
        <v>0</v>
      </c>
      <c r="W72" s="416">
        <f t="shared" si="80"/>
        <v>23.791691440459207</v>
      </c>
      <c r="X72" s="358" t="str">
        <f t="shared" si="81"/>
        <v/>
      </c>
      <c r="Y72" s="358" t="str">
        <f t="shared" si="82"/>
        <v/>
      </c>
      <c r="Z72" s="358" t="str">
        <f t="shared" si="83"/>
        <v/>
      </c>
      <c r="AA72" s="358" t="str">
        <f t="shared" si="84"/>
        <v/>
      </c>
      <c r="AB72" s="357">
        <f t="shared" si="85"/>
        <v>1.2298387096774195</v>
      </c>
      <c r="AC72" s="393">
        <f t="shared" si="86"/>
        <v>5.0951306030312802</v>
      </c>
      <c r="AD72" s="358" t="str">
        <f t="shared" si="87"/>
        <v/>
      </c>
      <c r="AE72" s="358" t="str">
        <f t="shared" si="88"/>
        <v/>
      </c>
      <c r="AF72" s="358" t="str">
        <f t="shared" si="89"/>
        <v/>
      </c>
      <c r="AG72" s="358" t="str">
        <f t="shared" si="90"/>
        <v/>
      </c>
      <c r="AH72" s="358">
        <f t="shared" si="91"/>
        <v>0</v>
      </c>
      <c r="AI72" s="361">
        <f t="shared" si="92"/>
        <v>0</v>
      </c>
      <c r="AJ72" s="358">
        <f>IF(VLOOKUP(TRUE,$V$2:$AY$72,COUNTA($V$1:AR$1),FALSE)="",AR72,IF(AR72="","",(AR72/VLOOKUP(TRUE,$V$2:$AY$72,COUNTA($V$1:AR$1),FALSE))*100))</f>
        <v>25</v>
      </c>
      <c r="AK72" s="358">
        <f>IF(VLOOKUP(TRUE,$V$2:$AY$72,COUNTA($V$1:AS$1),FALSE)="",AS72,IF(AS72="","",(AS72/VLOOKUP(TRUE,$V$2:$AY$72,COUNTA($V$1:AS$1),FALSE))*100))</f>
        <v>25</v>
      </c>
      <c r="AL72" s="358">
        <f>IF(VLOOKUP(TRUE,$V$2:$AY$72,COUNTA($V$1:AT$1),FALSE)="",AT72,IF(AT72="","",(AT72/VLOOKUP(TRUE,$V$2:$AY$72,COUNTA($V$1:AT$1),FALSE))*100))</f>
        <v>20</v>
      </c>
      <c r="AM72" s="358">
        <f>IF(VLOOKUP(TRUE,$V$2:$AY$72,COUNTA($V$1:AU$1),FALSE)="",AU72,IF(AU72="","",(AU72/VLOOKUP(TRUE,$V$2:$AY$72,COUNTA($V$1:AU$1),FALSE))*100))</f>
        <v>25</v>
      </c>
      <c r="AN72" s="358">
        <f>IF(VLOOKUP(TRUE,$V$2:$AY$72,COUNTA($V$1:AV$1),FALSE)="",AV72,IF(AV72="","",(AV72/VLOOKUP(TRUE,$V$2:$AY$72,COUNTA($V$1:AV$1),FALSE))*100))</f>
        <v>25</v>
      </c>
      <c r="AO72" s="358">
        <f>IF(VLOOKUP(TRUE,$V$2:$AY$72,COUNTA($V$1:AW$1),FALSE)="",AW72,IF(AW72="","",(AW72/VLOOKUP(TRUE,$V$2:$AY$72,COUNTA($V$1:AW$1),FALSE))*100))</f>
        <v>33.333333333333336</v>
      </c>
      <c r="AP72" s="358">
        <f>IF(VLOOKUP(TRUE,$V$2:$AY$72,COUNTA($V$1:AX$1),FALSE)="",AX72,IF(AX72="","",(AX72/VLOOKUP(TRUE,$V$2:$AY$72,COUNTA($V$1:AX$1),FALSE))*100))</f>
        <v>50</v>
      </c>
      <c r="AQ72" s="358">
        <f>IF(VLOOKUP(TRUE,$V$2:$AY$72,COUNTA($V$1:AY$1),FALSE)="",AY72,IF(AY72="","",(AY72/VLOOKUP(TRUE,$V$2:$AY$72,COUNTA($V$1:AY$1),FALSE))*100))</f>
        <v>28.258611758550011</v>
      </c>
      <c r="AR72" s="352">
        <f>IF(BS72="","",BS72*VLOOKUP("UQ",IndexCalc[],3,FALSE))</f>
        <v>25</v>
      </c>
      <c r="AS72" s="350">
        <f>IF(BT72="","",BT72*VLOOKUP("Fneg",IndexCalc[],3,FALSE))</f>
        <v>25</v>
      </c>
      <c r="AT72" s="350">
        <f>IF(BU72="","",BU72*VLOOKUP("ABS",IndexCalc[],3,FALSE))</f>
        <v>20</v>
      </c>
      <c r="AU72" s="350">
        <f>IF(BV72="","",BV72*VLOOKUP("Cnrs",IndexCalc[],3,FALSE))</f>
        <v>25</v>
      </c>
      <c r="AV72" s="350">
        <f>IF(BO72="","",BO72*VLOOKUP("HEC",IndexCalc[],3,FALSE))</f>
        <v>25</v>
      </c>
      <c r="AW72" s="350">
        <f>IF(BP72="","",BP72*VLOOKUP("Aeres",IndexCalc[],3,FALSE))</f>
        <v>33.333333333333336</v>
      </c>
      <c r="AX72" s="350">
        <f>IF(BQ72="","",BQ72*VLOOKUP("Abdc",IndexCalc[],3,FALSE))</f>
        <v>50</v>
      </c>
      <c r="AY72" s="353">
        <f>IF(BR72="","",BR72*VLOOKUP("Vhb",IndexCalc[],3,FALSE))</f>
        <v>28.258611758550011</v>
      </c>
      <c r="AZ72" s="358"/>
      <c r="BA72" s="358"/>
      <c r="BB72" s="358"/>
      <c r="BC72" s="358"/>
      <c r="BD72" s="358">
        <v>0.122</v>
      </c>
      <c r="BE72" s="361">
        <v>0.158</v>
      </c>
      <c r="BF72" s="358"/>
      <c r="BG72" s="358"/>
      <c r="BH72" s="358" t="s">
        <v>135</v>
      </c>
      <c r="BI72" s="358"/>
      <c r="BJ72" s="358"/>
      <c r="BK72" s="359">
        <v>4</v>
      </c>
      <c r="BL72" s="358"/>
      <c r="BM72" s="358">
        <v>1</v>
      </c>
      <c r="BN72" s="358"/>
      <c r="BO72" s="394">
        <v>1</v>
      </c>
      <c r="BP72" s="389">
        <v>1</v>
      </c>
      <c r="BQ72" s="364">
        <v>2</v>
      </c>
      <c r="BR72" s="389">
        <v>1.6955167055130005</v>
      </c>
      <c r="BS72" s="363">
        <v>1</v>
      </c>
      <c r="BT72" s="389">
        <v>1</v>
      </c>
      <c r="BU72" s="363">
        <v>1</v>
      </c>
      <c r="BV72" s="365">
        <v>1</v>
      </c>
    </row>
  </sheetData>
  <sheetProtection sheet="1" formatCells="0" formatColumns="0" formatRows="0" insertRows="0" deleteRows="0" sort="0" autoFilter="0"/>
  <sortState xmlns:xlrd2="http://schemas.microsoft.com/office/spreadsheetml/2017/richdata2" ref="A2:BV75">
    <sortCondition descending="1" ref="R1"/>
  </sortState>
  <conditionalFormatting sqref="V3:V54 O2:O54 H2:H54">
    <cfRule type="cellIs" dxfId="296" priority="50" operator="equal">
      <formula>TRUE</formula>
    </cfRule>
  </conditionalFormatting>
  <conditionalFormatting sqref="V3:V54 O2:O54 H2:H54">
    <cfRule type="cellIs" dxfId="295" priority="49" operator="equal">
      <formula>FALSE</formula>
    </cfRule>
  </conditionalFormatting>
  <conditionalFormatting sqref="A73:A1048576 A1:A40">
    <cfRule type="duplicateValues" dxfId="294" priority="35"/>
  </conditionalFormatting>
  <conditionalFormatting sqref="B73:B1048576 B1:B40">
    <cfRule type="duplicateValues" dxfId="293" priority="34"/>
  </conditionalFormatting>
  <conditionalFormatting sqref="B60:B72">
    <cfRule type="duplicateValues" dxfId="292" priority="26"/>
  </conditionalFormatting>
  <conditionalFormatting sqref="V55:V72">
    <cfRule type="cellIs" dxfId="291" priority="17" operator="equal">
      <formula>TRUE</formula>
    </cfRule>
  </conditionalFormatting>
  <conditionalFormatting sqref="V55:V72">
    <cfRule type="cellIs" dxfId="290" priority="16" operator="equal">
      <formula>FALSE</formula>
    </cfRule>
  </conditionalFormatting>
  <conditionalFormatting sqref="O55:O72">
    <cfRule type="cellIs" dxfId="289" priority="15" operator="equal">
      <formula>TRUE</formula>
    </cfRule>
  </conditionalFormatting>
  <conditionalFormatting sqref="O55:O72">
    <cfRule type="cellIs" dxfId="288" priority="14" operator="equal">
      <formula>FALSE</formula>
    </cfRule>
  </conditionalFormatting>
  <conditionalFormatting sqref="H55:H72">
    <cfRule type="cellIs" dxfId="287" priority="13" operator="equal">
      <formula>TRUE</formula>
    </cfRule>
  </conditionalFormatting>
  <conditionalFormatting sqref="H55:H72">
    <cfRule type="cellIs" dxfId="286" priority="12" operator="equal">
      <formula>FALSE</formula>
    </cfRule>
  </conditionalFormatting>
  <conditionalFormatting sqref="B55:B59">
    <cfRule type="duplicateValues" dxfId="285" priority="11"/>
  </conditionalFormatting>
  <conditionalFormatting sqref="I2:N72">
    <cfRule type="cellIs" dxfId="284" priority="3" operator="equal">
      <formula>10000</formula>
    </cfRule>
  </conditionalFormatting>
  <conditionalFormatting sqref="V2">
    <cfRule type="cellIs" dxfId="283" priority="2" operator="equal">
      <formula>TRUE</formula>
    </cfRule>
  </conditionalFormatting>
  <conditionalFormatting sqref="V2">
    <cfRule type="cellIs" dxfId="282" priority="1" operator="equal">
      <formula>FALSE</formula>
    </cfRule>
  </conditionalFormatting>
  <conditionalFormatting sqref="B41:B54">
    <cfRule type="duplicateValues" dxfId="281" priority="352"/>
  </conditionalFormatting>
  <conditionalFormatting sqref="I2:I72">
    <cfRule type="top10" dxfId="280" priority="356" bottom="1" rank="1"/>
  </conditionalFormatting>
  <conditionalFormatting sqref="J2:J72">
    <cfRule type="top10" dxfId="279" priority="358" bottom="1" rank="1"/>
  </conditionalFormatting>
  <conditionalFormatting sqref="K2:K72">
    <cfRule type="top10" dxfId="278" priority="360" bottom="1" rank="1"/>
  </conditionalFormatting>
  <conditionalFormatting sqref="L2:L72">
    <cfRule type="top10" dxfId="277" priority="362" bottom="1" rank="1"/>
  </conditionalFormatting>
  <conditionalFormatting sqref="M2:M72">
    <cfRule type="top10" dxfId="276" priority="364" bottom="1" rank="1"/>
  </conditionalFormatting>
  <conditionalFormatting sqref="N2:N72">
    <cfRule type="top10" dxfId="275" priority="366" bottom="1" rank="1"/>
  </conditionalFormatting>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A1:CB119"/>
  <sheetViews>
    <sheetView zoomScaleNormal="100" workbookViewId="0">
      <pane xSplit="1" topLeftCell="B1" activePane="topRight" state="frozen"/>
      <selection activeCell="I19" sqref="I19"/>
      <selection pane="topRight" activeCell="I19" sqref="I19"/>
    </sheetView>
  </sheetViews>
  <sheetFormatPr defaultColWidth="9.140625" defaultRowHeight="15" customHeight="1" x14ac:dyDescent="0.25"/>
  <cols>
    <col min="1" max="1" width="42.28515625" style="46" customWidth="1"/>
    <col min="2" max="2" width="10.5703125" style="44" customWidth="1"/>
    <col min="3" max="3" width="10.5703125" style="45" customWidth="1"/>
    <col min="4" max="4" width="14.28515625" style="87" customWidth="1"/>
    <col min="5" max="5" width="12.42578125" style="119" customWidth="1"/>
    <col min="6" max="7" width="10.42578125" style="87" customWidth="1"/>
    <col min="8" max="8" width="13.140625" style="87" hidden="1" customWidth="1"/>
    <col min="9" max="14" width="10.5703125" style="87" hidden="1" customWidth="1"/>
    <col min="15" max="15" width="12.85546875" style="87" hidden="1" customWidth="1"/>
    <col min="16" max="17" width="10.42578125" style="87" hidden="1" customWidth="1"/>
    <col min="18" max="18" width="10.42578125" style="87" customWidth="1"/>
    <col min="19" max="20" width="10.42578125" style="87" hidden="1" customWidth="1"/>
    <col min="21" max="21" width="11.85546875" style="87" hidden="1" customWidth="1"/>
    <col min="22" max="22" width="12.85546875" style="87" hidden="1" customWidth="1"/>
    <col min="23" max="23" width="10.42578125" style="87" hidden="1" customWidth="1"/>
    <col min="24" max="27" width="9.140625" style="119" hidden="1" customWidth="1"/>
    <col min="28" max="29" width="9.140625" style="45" customWidth="1"/>
    <col min="30" max="35" width="9.140625" style="45" hidden="1" customWidth="1"/>
    <col min="36" max="36" width="11.5703125" style="45" hidden="1" customWidth="1"/>
    <col min="37" max="37" width="11.140625" style="45" hidden="1" customWidth="1"/>
    <col min="38" max="38" width="11.28515625" style="45" hidden="1" customWidth="1"/>
    <col min="39" max="39" width="11.42578125" style="45" hidden="1" customWidth="1"/>
    <col min="40" max="41" width="11.28515625" style="45" hidden="1" customWidth="1"/>
    <col min="42" max="42" width="11.42578125" style="45" hidden="1" customWidth="1"/>
    <col min="43" max="43" width="11.7109375" style="45" hidden="1" customWidth="1"/>
    <col min="44" max="44" width="9.140625" style="45" customWidth="1"/>
    <col min="45" max="45" width="9.5703125" style="45" customWidth="1"/>
    <col min="46" max="48" width="9.140625" style="45" customWidth="1"/>
    <col min="49" max="49" width="10.42578125" style="45" customWidth="1"/>
    <col min="50" max="50" width="9.5703125" style="45" customWidth="1"/>
    <col min="51" max="51" width="9.140625" style="45" customWidth="1"/>
    <col min="52" max="55" width="9.140625" style="45" hidden="1" customWidth="1"/>
    <col min="56" max="58" width="9.140625" style="45" customWidth="1"/>
    <col min="59" max="59" width="10.5703125" style="45" customWidth="1"/>
    <col min="60" max="60" width="9.5703125" style="45" customWidth="1"/>
    <col min="61" max="63" width="9.140625" style="45" customWidth="1"/>
    <col min="64" max="64" width="9.5703125" style="45" customWidth="1"/>
    <col min="65" max="66" width="9.140625" style="45" customWidth="1"/>
    <col min="67" max="67" width="9.140625" style="2" customWidth="1"/>
    <col min="68" max="68" width="11.28515625" style="2" customWidth="1"/>
    <col min="69" max="69" width="9.85546875" style="2" customWidth="1"/>
    <col min="70" max="70" width="9.140625" style="2" customWidth="1"/>
    <col min="71" max="71" width="9" style="2" customWidth="1"/>
    <col min="72" max="73" width="9.28515625" style="2" customWidth="1"/>
    <col min="74" max="74" width="9.85546875" style="2" customWidth="1"/>
    <col min="75" max="75" width="9.140625" style="4" customWidth="1"/>
    <col min="76" max="16384" width="9.140625" style="4"/>
  </cols>
  <sheetData>
    <row r="1" spans="1:75" s="1" customFormat="1" ht="109.5" customHeight="1" x14ac:dyDescent="0.25">
      <c r="A1" s="152" t="s">
        <v>2</v>
      </c>
      <c r="B1" s="153" t="s">
        <v>0</v>
      </c>
      <c r="C1" s="154" t="s">
        <v>1</v>
      </c>
      <c r="D1" s="153" t="s">
        <v>3</v>
      </c>
      <c r="E1" s="153" t="s">
        <v>888</v>
      </c>
      <c r="F1" s="153" t="s">
        <v>1007</v>
      </c>
      <c r="G1" s="154" t="s">
        <v>4</v>
      </c>
      <c r="H1" s="155" t="s">
        <v>912</v>
      </c>
      <c r="I1" s="156" t="s">
        <v>913</v>
      </c>
      <c r="J1" s="156" t="s">
        <v>914</v>
      </c>
      <c r="K1" s="156" t="s">
        <v>915</v>
      </c>
      <c r="L1" s="156" t="s">
        <v>916</v>
      </c>
      <c r="M1" s="156" t="s">
        <v>917</v>
      </c>
      <c r="N1" s="157" t="s">
        <v>918</v>
      </c>
      <c r="O1" s="158" t="s">
        <v>358</v>
      </c>
      <c r="P1" s="159" t="s">
        <v>1008</v>
      </c>
      <c r="Q1" s="158" t="s">
        <v>911</v>
      </c>
      <c r="R1" s="186" t="s">
        <v>909</v>
      </c>
      <c r="S1" s="187" t="s">
        <v>1053</v>
      </c>
      <c r="T1" s="188" t="s">
        <v>1054</v>
      </c>
      <c r="U1" s="158" t="s">
        <v>886</v>
      </c>
      <c r="V1" s="158" t="s">
        <v>358</v>
      </c>
      <c r="W1" s="160" t="s">
        <v>910</v>
      </c>
      <c r="X1" s="160" t="s">
        <v>5</v>
      </c>
      <c r="Y1" s="161" t="s">
        <v>6</v>
      </c>
      <c r="Z1" s="161" t="s">
        <v>7</v>
      </c>
      <c r="AA1" s="161" t="s">
        <v>8</v>
      </c>
      <c r="AB1" s="161" t="s">
        <v>9</v>
      </c>
      <c r="AC1" s="162" t="s">
        <v>10</v>
      </c>
      <c r="AD1" s="160" t="s">
        <v>352</v>
      </c>
      <c r="AE1" s="161" t="s">
        <v>353</v>
      </c>
      <c r="AF1" s="161" t="s">
        <v>354</v>
      </c>
      <c r="AG1" s="161" t="s">
        <v>355</v>
      </c>
      <c r="AH1" s="161" t="s">
        <v>356</v>
      </c>
      <c r="AI1" s="162" t="s">
        <v>357</v>
      </c>
      <c r="AJ1" s="163" t="s">
        <v>1043</v>
      </c>
      <c r="AK1" s="164" t="s">
        <v>1044</v>
      </c>
      <c r="AL1" s="164" t="s">
        <v>1045</v>
      </c>
      <c r="AM1" s="164" t="s">
        <v>1046</v>
      </c>
      <c r="AN1" s="164" t="s">
        <v>1047</v>
      </c>
      <c r="AO1" s="164" t="s">
        <v>1048</v>
      </c>
      <c r="AP1" s="164" t="s">
        <v>1049</v>
      </c>
      <c r="AQ1" s="165" t="s">
        <v>1050</v>
      </c>
      <c r="AR1" s="166" t="s">
        <v>11</v>
      </c>
      <c r="AS1" s="167" t="s">
        <v>12</v>
      </c>
      <c r="AT1" s="167" t="s">
        <v>13</v>
      </c>
      <c r="AU1" s="167" t="s">
        <v>14</v>
      </c>
      <c r="AV1" s="167" t="s">
        <v>15</v>
      </c>
      <c r="AW1" s="167" t="s">
        <v>16</v>
      </c>
      <c r="AX1" s="167" t="s">
        <v>17</v>
      </c>
      <c r="AY1" s="168" t="s">
        <v>18</v>
      </c>
      <c r="AZ1" s="169" t="s">
        <v>24</v>
      </c>
      <c r="BA1" s="170" t="s">
        <v>25</v>
      </c>
      <c r="BB1" s="170" t="s">
        <v>26</v>
      </c>
      <c r="BC1" s="170" t="s">
        <v>27</v>
      </c>
      <c r="BD1" s="170" t="s">
        <v>28</v>
      </c>
      <c r="BE1" s="171" t="s">
        <v>29</v>
      </c>
      <c r="BF1" s="172" t="s">
        <v>19</v>
      </c>
      <c r="BG1" s="173" t="s">
        <v>20</v>
      </c>
      <c r="BH1" s="173" t="s">
        <v>21</v>
      </c>
      <c r="BI1" s="173" t="s">
        <v>22</v>
      </c>
      <c r="BJ1" s="174" t="s">
        <v>23</v>
      </c>
      <c r="BK1" s="175" t="s">
        <v>264</v>
      </c>
      <c r="BL1" s="176" t="s">
        <v>265</v>
      </c>
      <c r="BM1" s="176" t="s">
        <v>359</v>
      </c>
      <c r="BN1" s="176" t="s">
        <v>266</v>
      </c>
      <c r="BO1" s="177" t="s">
        <v>31</v>
      </c>
      <c r="BP1" s="178" t="s">
        <v>32</v>
      </c>
      <c r="BQ1" s="178" t="s">
        <v>33</v>
      </c>
      <c r="BR1" s="178" t="s">
        <v>34</v>
      </c>
      <c r="BS1" s="178" t="s">
        <v>267</v>
      </c>
      <c r="BT1" s="178" t="s">
        <v>268</v>
      </c>
      <c r="BU1" s="179" t="s">
        <v>30</v>
      </c>
      <c r="BV1" s="180" t="s">
        <v>361</v>
      </c>
    </row>
    <row r="2" spans="1:75" ht="15" customHeight="1" x14ac:dyDescent="0.25">
      <c r="A2" s="13" t="s">
        <v>364</v>
      </c>
      <c r="B2" s="11" t="s">
        <v>639</v>
      </c>
      <c r="C2" s="71" t="s">
        <v>144</v>
      </c>
      <c r="D2" s="11" t="s">
        <v>722</v>
      </c>
      <c r="E2" s="59">
        <f t="shared" ref="E2:E33" si="0">IF(R2=0,"",RANK($R2,$R$2:$R$111,0))</f>
        <v>1</v>
      </c>
      <c r="F2" s="59">
        <f t="shared" ref="F2:F33" si="1">COUNT($AH2:$AI2,$AR2:$AY2)</f>
        <v>10</v>
      </c>
      <c r="G2" s="65">
        <f t="shared" ref="G2:G33" si="2">IF($F2&lt;=1,"",STDEV($AB2:$AC2,$AJ2:$AQ2))</f>
        <v>0</v>
      </c>
      <c r="H2" s="98" t="b">
        <f t="shared" ref="H2:H33" si="3">IF($Q2=0,FALSE,IF(OR($V2=TRUE,AVERAGE($AJ2:$AQ2)=100),TRUE,FALSE))</f>
        <v>1</v>
      </c>
      <c r="I2" s="108">
        <f t="shared" ref="I2:I33" si="4">IF($H2=TRUE,IF(ISBLANK(AZ2),10000,AZ2),10000)</f>
        <v>1.6E-2</v>
      </c>
      <c r="J2" s="108">
        <f t="shared" ref="J2:J33" si="5">IF($H2=TRUE,IF(ISBLANK(BA2),10000,BA2),10000)</f>
        <v>6.7</v>
      </c>
      <c r="K2" s="108">
        <f t="shared" ref="K2:K33" si="6">IF($H2=TRUE,IF(ISBLANK(BB2),10000,BB2),10000)</f>
        <v>61</v>
      </c>
      <c r="L2" s="108">
        <f t="shared" ref="L2:L33" si="7">IF($H2=TRUE,IF(ISBLANK(BC2),10000,BC2),10000)</f>
        <v>12.452999999999999</v>
      </c>
      <c r="M2" s="108">
        <f t="shared" ref="M2:M33" si="8">IF($H2=TRUE,IF(ISBLANK(BD2),10000,BD2),10000)</f>
        <v>8.83</v>
      </c>
      <c r="N2" s="108">
        <f t="shared" ref="N2:N33" si="9">IF($H2=TRUE,IF(ISBLANK(BE2),10000,BE2),10000)</f>
        <v>4.8559999999999999</v>
      </c>
      <c r="O2" s="62" t="b">
        <f t="shared" ref="O2:O33" si="10">$V2</f>
        <v>1</v>
      </c>
      <c r="P2" s="59">
        <f t="shared" ref="P2:P33" si="11">COUNT($AH2:$AI2)</f>
        <v>2</v>
      </c>
      <c r="Q2" s="59">
        <f t="shared" ref="Q2:Q33" si="12">COUNT($AR2:$AY2)</f>
        <v>8</v>
      </c>
      <c r="R2" s="149">
        <f t="shared" ref="R2:R33" si="13">IF($F2=0,0,AVERAGE($AB2:$AC2,$AR2:$AY2))</f>
        <v>100</v>
      </c>
      <c r="S2" s="66">
        <f t="shared" ref="S2:S33" si="14">IF($P2=0,0,(AVERAGE($AB2:$AC2)))</f>
        <v>100</v>
      </c>
      <c r="T2" s="65">
        <f t="shared" ref="T2:T33" si="15">IF($Q2=0,0,(AVERAGE($AR2:$AY2)))</f>
        <v>100</v>
      </c>
      <c r="U2" s="62">
        <f t="shared" ref="U2:U33" si="16">IF(F2=0,"",(AVERAGE($AH2:$AI2,$AR2:$AY2)))</f>
        <v>99.81</v>
      </c>
      <c r="V2" s="62" t="b">
        <f t="shared" ref="V2:V33" si="17">IF($Q2=0,FALSE,IF(OR(MAX($U$2:$U$111)=$U2,LARGE($U$2:$U$111,2)=$U2),TRUE,FALSE))</f>
        <v>1</v>
      </c>
      <c r="W2" s="120">
        <f t="shared" ref="W2:W33" si="18">IF($F2=0,0,AVERAGE($AB2:$AC2,$AJ2:$AQ2))</f>
        <v>100</v>
      </c>
      <c r="X2" s="66">
        <f t="shared" ref="X2:X33" si="19">IF(AZ2="","",IF(((AZ2/MIN(I$2:I$111))*100)&gt;=100,100,(AZ2/MIN(I$2:I$111))*100))</f>
        <v>100</v>
      </c>
      <c r="Y2" s="66">
        <f t="shared" ref="Y2:Y33" si="20">IF(BA2="","",IF(((BA2/MIN(J$2:J$111))*100)&gt;=100,100,(BA2/MIN(J$2:J$111))*100))</f>
        <v>100</v>
      </c>
      <c r="Z2" s="66">
        <f t="shared" ref="Z2:Z33" si="21">IF(BB2="","",IF(((BB2/MIN(K$2:K$111))*100)&gt;=100,100,(BB2/MIN(K$2:K$111))*100))</f>
        <v>100</v>
      </c>
      <c r="AA2" s="66">
        <f t="shared" ref="AA2:AA33" si="22">IF(BC2="","",IF(((BC2/MIN(L$2:L$111))*100)&gt;=100,100,(BC2/MIN(L$2:L$111))*100))</f>
        <v>100</v>
      </c>
      <c r="AB2" s="66">
        <f t="shared" ref="AB2:AB33" si="23">IF(BD2="","",IF(((BD2/MIN(M$2:M$111))*100)&gt;=100,100,(BD2/MIN(M$2:M$111))*100))</f>
        <v>100</v>
      </c>
      <c r="AC2" s="65">
        <f t="shared" ref="AC2:AC33" si="24">IF(BE2="","",IF(((BE2/MIN(N$2:N$111))*100)&gt;=100,100,(BE2/MIN(N$2:N$111))*100))</f>
        <v>100</v>
      </c>
      <c r="AD2" s="62">
        <f t="shared" ref="AD2:AD33" si="25">IF(ISBLANK(AZ2),"",PERCENTRANK(AZ$2:AZ$111,AZ2,)*100)</f>
        <v>88.6</v>
      </c>
      <c r="AE2" s="62">
        <f t="shared" ref="AE2:AE33" si="26">IF(ISBLANK(BA2),"",PERCENTRANK(BA$2:BA$111,BA2,)*100)</f>
        <v>100</v>
      </c>
      <c r="AF2" s="62">
        <f t="shared" ref="AF2:AF33" si="27">IF(ISBLANK(BB2),"",PERCENTRANK(BB$2:BB$111,BB2,)*100)</f>
        <v>86.4</v>
      </c>
      <c r="AG2" s="62">
        <f t="shared" ref="AG2:AG33" si="28">IF(ISBLANK(BC2),"",PERCENTRANK(BC$2:BC$111,BC2,)*100)</f>
        <v>100</v>
      </c>
      <c r="AH2" s="62">
        <f t="shared" ref="AH2:AH33" si="29">IF(ISBLANK(BD2),"",PERCENTRANK(BD$2:BD$111,BD2,)*100)</f>
        <v>98.1</v>
      </c>
      <c r="AI2" s="62">
        <f t="shared" ref="AI2:AI33" si="30">IF(ISBLANK(BE2),"",PERCENTRANK(BE$2:BE$111,BE2,)*100)</f>
        <v>100</v>
      </c>
      <c r="AJ2" s="66">
        <f>IF(VLOOKUP(TRUE,$V$2:$AY$111,COUNTA($V$1:AR$1),FALSE)="",AR2,IF(AR2="","",(AR2/VLOOKUP(TRUE,$V$2:$AY$111,COUNTA($V$1:AR$1),FALSE))*100))</f>
        <v>100</v>
      </c>
      <c r="AK2" s="62">
        <f>IF(VLOOKUP(TRUE,$V$2:$AY$111,COUNTA($V$1:AS$1),FALSE)="",AS2,IF(AS2="","",(AS2/VLOOKUP(TRUE,$V$2:$AY$111,COUNTA($V$1:AS$1),FALSE))*100))</f>
        <v>100</v>
      </c>
      <c r="AL2" s="62">
        <f>IF(VLOOKUP(TRUE,$V$2:$AY$111,COUNTA($V$1:AT$1),FALSE)="",AT2,IF(AT2="","",(AT2/VLOOKUP(TRUE,$V$2:$AY$111,COUNTA($V$1:AT$1),FALSE))*100))</f>
        <v>100</v>
      </c>
      <c r="AM2" s="62">
        <f>IF(VLOOKUP(TRUE,$V$2:$AY$111,COUNTA($V$1:AU$1),FALSE)="",AU2,IF(AU2="","",(AU2/VLOOKUP(TRUE,$V$2:$AY$111,COUNTA($V$1:AU$1),FALSE))*100))</f>
        <v>100</v>
      </c>
      <c r="AN2" s="62">
        <f>IF(VLOOKUP(TRUE,$V$2:$AY$111,COUNTA($V$1:AV$1),FALSE)="",AV2,IF(AV2="","",(AV2/VLOOKUP(TRUE,$V$2:$AY$111,COUNTA($V$1:AV$1),FALSE))*100))</f>
        <v>100</v>
      </c>
      <c r="AO2" s="62">
        <f>IF(VLOOKUP(TRUE,$V$2:$AY$111,COUNTA($V$1:AW$1),FALSE)="",AW2,IF(AW2="","",(AW2/VLOOKUP(TRUE,$V$2:$AY$111,COUNTA($V$1:AW$1),FALSE))*100))</f>
        <v>100</v>
      </c>
      <c r="AP2" s="62">
        <f>IF(VLOOKUP(TRUE,$V$2:$AY$111,COUNTA($V$1:AX$1),FALSE)="",AX2,IF(AX2="","",(AX2/VLOOKUP(TRUE,$V$2:$AY$111,COUNTA($V$1:AX$1),FALSE))*100))</f>
        <v>100</v>
      </c>
      <c r="AQ2" s="65">
        <f>IF(VLOOKUP(TRUE,$V$2:$AY$111,COUNTA($V$1:AY$1),FALSE)="",AY2,IF(AY2="","",(AY2/VLOOKUP(TRUE,$V$2:$AY$111,COUNTA($V$1:AY$1),FALSE))*100))</f>
        <v>100</v>
      </c>
      <c r="AR2" s="66">
        <f>IF(BS2="","",BS2*VLOOKUP("UQ",IndexCalc[],3,FALSE))</f>
        <v>100</v>
      </c>
      <c r="AS2" s="62">
        <f>IF(BT2="","",BT2*VLOOKUP("Fneg",IndexCalc[],3,FALSE))</f>
        <v>100</v>
      </c>
      <c r="AT2" s="62">
        <f>IF(BU2="","",BU2*VLOOKUP("ABS",IndexCalc[],3,FALSE))</f>
        <v>100</v>
      </c>
      <c r="AU2" s="62">
        <f>IF(BV2="","",BV2*VLOOKUP("Cnrs",IndexCalc[],3,FALSE))</f>
        <v>100</v>
      </c>
      <c r="AV2" s="62">
        <f>IF(BO2="","",BO2*VLOOKUP("HEC",IndexCalc[],3,FALSE))</f>
        <v>100</v>
      </c>
      <c r="AW2" s="62">
        <f>IF(BP2="","",BP2*VLOOKUP("Aeres",IndexCalc[],3,FALSE))</f>
        <v>100</v>
      </c>
      <c r="AX2" s="62">
        <f>IF(BQ2="","",BQ2*VLOOKUP("Abdc",IndexCalc[],3,FALSE))</f>
        <v>100</v>
      </c>
      <c r="AY2" s="65">
        <f>IF(BR2="","",BR2*VLOOKUP("Vhb",IndexCalc[],3,FALSE))</f>
        <v>100</v>
      </c>
      <c r="AZ2" s="25">
        <v>1.6E-2</v>
      </c>
      <c r="BA2" s="16">
        <v>6.7</v>
      </c>
      <c r="BB2" s="12">
        <v>61</v>
      </c>
      <c r="BC2" s="25">
        <v>12.452999999999999</v>
      </c>
      <c r="BD2" s="25">
        <v>8.83</v>
      </c>
      <c r="BE2" s="26">
        <v>4.8559999999999999</v>
      </c>
      <c r="BF2" s="18" t="s">
        <v>127</v>
      </c>
      <c r="BG2" s="12" t="s">
        <v>127</v>
      </c>
      <c r="BH2" s="12" t="s">
        <v>139</v>
      </c>
      <c r="BI2" s="12" t="s">
        <v>128</v>
      </c>
      <c r="BJ2" s="19" t="s">
        <v>640</v>
      </c>
      <c r="BK2" s="18">
        <v>1</v>
      </c>
      <c r="BL2" s="12" t="s">
        <v>130</v>
      </c>
      <c r="BM2" s="12" t="s">
        <v>129</v>
      </c>
      <c r="BN2" s="12" t="s">
        <v>130</v>
      </c>
      <c r="BO2" s="7">
        <v>4</v>
      </c>
      <c r="BP2" s="5">
        <v>3</v>
      </c>
      <c r="BQ2" s="92">
        <v>4</v>
      </c>
      <c r="BR2" s="5">
        <v>6</v>
      </c>
      <c r="BS2" s="5">
        <v>4</v>
      </c>
      <c r="BT2" s="5">
        <v>4</v>
      </c>
      <c r="BU2" s="5">
        <v>5</v>
      </c>
      <c r="BV2" s="8">
        <v>4</v>
      </c>
    </row>
    <row r="3" spans="1:75" ht="15" customHeight="1" x14ac:dyDescent="0.25">
      <c r="A3" s="13" t="s">
        <v>365</v>
      </c>
      <c r="B3" s="11" t="s">
        <v>641</v>
      </c>
      <c r="C3" s="71" t="s">
        <v>145</v>
      </c>
      <c r="D3" s="11" t="s">
        <v>722</v>
      </c>
      <c r="E3" s="59">
        <f t="shared" si="0"/>
        <v>1</v>
      </c>
      <c r="F3" s="59">
        <f t="shared" si="1"/>
        <v>10</v>
      </c>
      <c r="G3" s="65">
        <f t="shared" si="2"/>
        <v>0</v>
      </c>
      <c r="H3" s="98" t="b">
        <f t="shared" si="3"/>
        <v>1</v>
      </c>
      <c r="I3" s="108">
        <f t="shared" si="4"/>
        <v>8.0000000000000002E-3</v>
      </c>
      <c r="J3" s="108">
        <f t="shared" si="5"/>
        <v>5.9</v>
      </c>
      <c r="K3" s="108">
        <f t="shared" si="6"/>
        <v>31</v>
      </c>
      <c r="L3" s="108">
        <f t="shared" si="7"/>
        <v>7.5170000000000003</v>
      </c>
      <c r="M3" s="108">
        <f t="shared" si="8"/>
        <v>10.565</v>
      </c>
      <c r="N3" s="108">
        <f t="shared" si="9"/>
        <v>2.6309999999999998</v>
      </c>
      <c r="O3" s="62" t="b">
        <f t="shared" si="10"/>
        <v>0</v>
      </c>
      <c r="P3" s="59">
        <f t="shared" si="11"/>
        <v>2</v>
      </c>
      <c r="Q3" s="59">
        <f t="shared" si="12"/>
        <v>8</v>
      </c>
      <c r="R3" s="149">
        <f t="shared" si="13"/>
        <v>100</v>
      </c>
      <c r="S3" s="66">
        <f t="shared" si="14"/>
        <v>100</v>
      </c>
      <c r="T3" s="65">
        <f t="shared" si="15"/>
        <v>100</v>
      </c>
      <c r="U3" s="62">
        <f t="shared" si="16"/>
        <v>98.710000000000008</v>
      </c>
      <c r="V3" s="62" t="b">
        <f t="shared" si="17"/>
        <v>0</v>
      </c>
      <c r="W3" s="120">
        <f t="shared" si="18"/>
        <v>100</v>
      </c>
      <c r="X3" s="66">
        <f t="shared" si="19"/>
        <v>100</v>
      </c>
      <c r="Y3" s="66">
        <f t="shared" si="20"/>
        <v>100</v>
      </c>
      <c r="Z3" s="66">
        <f t="shared" si="21"/>
        <v>100</v>
      </c>
      <c r="AA3" s="66">
        <f t="shared" si="22"/>
        <v>100</v>
      </c>
      <c r="AB3" s="66">
        <f t="shared" si="23"/>
        <v>100</v>
      </c>
      <c r="AC3" s="65">
        <f t="shared" si="24"/>
        <v>100</v>
      </c>
      <c r="AD3" s="62">
        <f t="shared" si="25"/>
        <v>70.8</v>
      </c>
      <c r="AE3" s="62">
        <f t="shared" si="26"/>
        <v>98.7</v>
      </c>
      <c r="AF3" s="62">
        <f t="shared" si="27"/>
        <v>39.5</v>
      </c>
      <c r="AG3" s="62">
        <f t="shared" si="28"/>
        <v>94.899999999999991</v>
      </c>
      <c r="AH3" s="62">
        <f t="shared" si="29"/>
        <v>100</v>
      </c>
      <c r="AI3" s="62">
        <f t="shared" si="30"/>
        <v>87.1</v>
      </c>
      <c r="AJ3" s="66">
        <f>IF(VLOOKUP(TRUE,$V$2:$AY$111,COUNTA($V$1:AR$1),FALSE)="",AR3,IF(AR3="","",(AR3/VLOOKUP(TRUE,$V$2:$AY$111,COUNTA($V$1:AR$1),FALSE))*100))</f>
        <v>100</v>
      </c>
      <c r="AK3" s="62">
        <f>IF(VLOOKUP(TRUE,$V$2:$AY$111,COUNTA($V$1:AS$1),FALSE)="",AS3,IF(AS3="","",(AS3/VLOOKUP(TRUE,$V$2:$AY$111,COUNTA($V$1:AS$1),FALSE))*100))</f>
        <v>100</v>
      </c>
      <c r="AL3" s="62">
        <f>IF(VLOOKUP(TRUE,$V$2:$AY$111,COUNTA($V$1:AT$1),FALSE)="",AT3,IF(AT3="","",(AT3/VLOOKUP(TRUE,$V$2:$AY$111,COUNTA($V$1:AT$1),FALSE))*100))</f>
        <v>100</v>
      </c>
      <c r="AM3" s="62">
        <f>IF(VLOOKUP(TRUE,$V$2:$AY$111,COUNTA($V$1:AU$1),FALSE)="",AU3,IF(AU3="","",(AU3/VLOOKUP(TRUE,$V$2:$AY$111,COUNTA($V$1:AU$1),FALSE))*100))</f>
        <v>100</v>
      </c>
      <c r="AN3" s="62">
        <f>IF(VLOOKUP(TRUE,$V$2:$AY$111,COUNTA($V$1:AV$1),FALSE)="",AV3,IF(AV3="","",(AV3/VLOOKUP(TRUE,$V$2:$AY$111,COUNTA($V$1:AV$1),FALSE))*100))</f>
        <v>100</v>
      </c>
      <c r="AO3" s="62">
        <f>IF(VLOOKUP(TRUE,$V$2:$AY$111,COUNTA($V$1:AW$1),FALSE)="",AW3,IF(AW3="","",(AW3/VLOOKUP(TRUE,$V$2:$AY$111,COUNTA($V$1:AW$1),FALSE))*100))</f>
        <v>100</v>
      </c>
      <c r="AP3" s="62">
        <f>IF(VLOOKUP(TRUE,$V$2:$AY$111,COUNTA($V$1:AX$1),FALSE)="",AX3,IF(AX3="","",(AX3/VLOOKUP(TRUE,$V$2:$AY$111,COUNTA($V$1:AX$1),FALSE))*100))</f>
        <v>100</v>
      </c>
      <c r="AQ3" s="65">
        <f>IF(VLOOKUP(TRUE,$V$2:$AY$111,COUNTA($V$1:AY$1),FALSE)="",AY3,IF(AY3="","",(AY3/VLOOKUP(TRUE,$V$2:$AY$111,COUNTA($V$1:AY$1),FALSE))*100))</f>
        <v>100</v>
      </c>
      <c r="AR3" s="66">
        <f>IF(BS3="","",BS3*VLOOKUP("UQ",IndexCalc[],3,FALSE))</f>
        <v>100</v>
      </c>
      <c r="AS3" s="62">
        <f>IF(BT3="","",BT3*VLOOKUP("Fneg",IndexCalc[],3,FALSE))</f>
        <v>100</v>
      </c>
      <c r="AT3" s="62">
        <f>IF(BU3="","",BU3*VLOOKUP("ABS",IndexCalc[],3,FALSE))</f>
        <v>100</v>
      </c>
      <c r="AU3" s="62">
        <f>IF(BV3="","",BV3*VLOOKUP("Cnrs",IndexCalc[],3,FALSE))</f>
        <v>100</v>
      </c>
      <c r="AV3" s="62">
        <f>IF(BO3="","",BO3*VLOOKUP("HEC",IndexCalc[],3,FALSE))</f>
        <v>100</v>
      </c>
      <c r="AW3" s="62">
        <f>IF(BP3="","",BP3*VLOOKUP("Aeres",IndexCalc[],3,FALSE))</f>
        <v>100</v>
      </c>
      <c r="AX3" s="62">
        <f>IF(BQ3="","",BQ3*VLOOKUP("Abdc",IndexCalc[],3,FALSE))</f>
        <v>100</v>
      </c>
      <c r="AY3" s="65">
        <f>IF(BR3="","",BR3*VLOOKUP("Vhb",IndexCalc[],3,FALSE))</f>
        <v>100</v>
      </c>
      <c r="AZ3" s="25">
        <v>8.0000000000000002E-3</v>
      </c>
      <c r="BA3" s="16">
        <v>5.9</v>
      </c>
      <c r="BB3" s="12">
        <v>31</v>
      </c>
      <c r="BC3" s="25">
        <v>7.5170000000000003</v>
      </c>
      <c r="BD3" s="25">
        <v>10.565</v>
      </c>
      <c r="BE3" s="26">
        <v>2.6309999999999998</v>
      </c>
      <c r="BF3" s="18" t="s">
        <v>127</v>
      </c>
      <c r="BG3" s="12" t="s">
        <v>127</v>
      </c>
      <c r="BH3" s="12" t="s">
        <v>139</v>
      </c>
      <c r="BI3" s="12" t="s">
        <v>128</v>
      </c>
      <c r="BJ3" s="19" t="s">
        <v>640</v>
      </c>
      <c r="BK3" s="18">
        <v>1</v>
      </c>
      <c r="BL3" s="12" t="s">
        <v>130</v>
      </c>
      <c r="BM3" s="12" t="s">
        <v>129</v>
      </c>
      <c r="BN3" s="12" t="s">
        <v>130</v>
      </c>
      <c r="BO3" s="7">
        <v>4</v>
      </c>
      <c r="BP3" s="5">
        <v>3</v>
      </c>
      <c r="BQ3" s="92">
        <v>4</v>
      </c>
      <c r="BR3" s="5">
        <v>6</v>
      </c>
      <c r="BS3" s="5">
        <v>4</v>
      </c>
      <c r="BT3" s="5">
        <v>4</v>
      </c>
      <c r="BU3" s="5">
        <v>5</v>
      </c>
      <c r="BV3" s="8">
        <v>4</v>
      </c>
    </row>
    <row r="4" spans="1:75" ht="15" customHeight="1" x14ac:dyDescent="0.25">
      <c r="A4" s="13" t="s">
        <v>368</v>
      </c>
      <c r="B4" s="11" t="s">
        <v>644</v>
      </c>
      <c r="C4" s="71" t="s">
        <v>148</v>
      </c>
      <c r="D4" s="11" t="s">
        <v>722</v>
      </c>
      <c r="E4" s="59">
        <f t="shared" si="0"/>
        <v>1</v>
      </c>
      <c r="F4" s="59">
        <f t="shared" si="1"/>
        <v>10</v>
      </c>
      <c r="G4" s="65">
        <f t="shared" si="2"/>
        <v>0</v>
      </c>
      <c r="H4" s="98" t="b">
        <f t="shared" si="3"/>
        <v>1</v>
      </c>
      <c r="I4" s="108">
        <f t="shared" si="4"/>
        <v>3.1E-2</v>
      </c>
      <c r="J4" s="108">
        <f t="shared" si="5"/>
        <v>2.7</v>
      </c>
      <c r="K4" s="108">
        <f t="shared" si="6"/>
        <v>78</v>
      </c>
      <c r="L4" s="108">
        <f t="shared" si="7"/>
        <v>3.7280000000000002</v>
      </c>
      <c r="M4" s="108">
        <f t="shared" si="8"/>
        <v>4.3840000000000003</v>
      </c>
      <c r="N4" s="108">
        <f t="shared" si="9"/>
        <v>2.6680000000000001</v>
      </c>
      <c r="O4" s="62" t="b">
        <f t="shared" si="10"/>
        <v>0</v>
      </c>
      <c r="P4" s="59">
        <f t="shared" si="11"/>
        <v>2</v>
      </c>
      <c r="Q4" s="59">
        <f t="shared" si="12"/>
        <v>8</v>
      </c>
      <c r="R4" s="149">
        <f t="shared" si="13"/>
        <v>100</v>
      </c>
      <c r="S4" s="66">
        <f t="shared" si="14"/>
        <v>100</v>
      </c>
      <c r="T4" s="65">
        <f t="shared" si="15"/>
        <v>100</v>
      </c>
      <c r="U4" s="62">
        <f t="shared" si="16"/>
        <v>97.51</v>
      </c>
      <c r="V4" s="62" t="b">
        <f t="shared" si="17"/>
        <v>0</v>
      </c>
      <c r="W4" s="120">
        <f t="shared" si="18"/>
        <v>100</v>
      </c>
      <c r="X4" s="66">
        <f t="shared" si="19"/>
        <v>100</v>
      </c>
      <c r="Y4" s="66">
        <f t="shared" si="20"/>
        <v>100</v>
      </c>
      <c r="Z4" s="66">
        <f t="shared" si="21"/>
        <v>100</v>
      </c>
      <c r="AA4" s="66">
        <f t="shared" si="22"/>
        <v>100</v>
      </c>
      <c r="AB4" s="66">
        <f t="shared" si="23"/>
        <v>100</v>
      </c>
      <c r="AC4" s="65">
        <f t="shared" si="24"/>
        <v>100</v>
      </c>
      <c r="AD4" s="62">
        <f t="shared" si="25"/>
        <v>98.7</v>
      </c>
      <c r="AE4" s="62">
        <f t="shared" si="26"/>
        <v>88.6</v>
      </c>
      <c r="AF4" s="62">
        <f t="shared" si="27"/>
        <v>97.5</v>
      </c>
      <c r="AG4" s="62">
        <f t="shared" si="28"/>
        <v>70.8</v>
      </c>
      <c r="AH4" s="62">
        <f t="shared" si="29"/>
        <v>87.1</v>
      </c>
      <c r="AI4" s="62">
        <f t="shared" si="30"/>
        <v>88</v>
      </c>
      <c r="AJ4" s="66">
        <f>IF(VLOOKUP(TRUE,$V$2:$AY$111,COUNTA($V$1:AR$1),FALSE)="",AR4,IF(AR4="","",(AR4/VLOOKUP(TRUE,$V$2:$AY$111,COUNTA($V$1:AR$1),FALSE))*100))</f>
        <v>100</v>
      </c>
      <c r="AK4" s="62">
        <f>IF(VLOOKUP(TRUE,$V$2:$AY$111,COUNTA($V$1:AS$1),FALSE)="",AS4,IF(AS4="","",(AS4/VLOOKUP(TRUE,$V$2:$AY$111,COUNTA($V$1:AS$1),FALSE))*100))</f>
        <v>100</v>
      </c>
      <c r="AL4" s="62">
        <f>IF(VLOOKUP(TRUE,$V$2:$AY$111,COUNTA($V$1:AT$1),FALSE)="",AT4,IF(AT4="","",(AT4/VLOOKUP(TRUE,$V$2:$AY$111,COUNTA($V$1:AT$1),FALSE))*100))</f>
        <v>100</v>
      </c>
      <c r="AM4" s="62">
        <f>IF(VLOOKUP(TRUE,$V$2:$AY$111,COUNTA($V$1:AU$1),FALSE)="",AU4,IF(AU4="","",(AU4/VLOOKUP(TRUE,$V$2:$AY$111,COUNTA($V$1:AU$1),FALSE))*100))</f>
        <v>100</v>
      </c>
      <c r="AN4" s="62">
        <f>IF(VLOOKUP(TRUE,$V$2:$AY$111,COUNTA($V$1:AV$1),FALSE)="",AV4,IF(AV4="","",(AV4/VLOOKUP(TRUE,$V$2:$AY$111,COUNTA($V$1:AV$1),FALSE))*100))</f>
        <v>100</v>
      </c>
      <c r="AO4" s="62">
        <f>IF(VLOOKUP(TRUE,$V$2:$AY$111,COUNTA($V$1:AW$1),FALSE)="",AW4,IF(AW4="","",(AW4/VLOOKUP(TRUE,$V$2:$AY$111,COUNTA($V$1:AW$1),FALSE))*100))</f>
        <v>100</v>
      </c>
      <c r="AP4" s="62">
        <f>IF(VLOOKUP(TRUE,$V$2:$AY$111,COUNTA($V$1:AX$1),FALSE)="",AX4,IF(AX4="","",(AX4/VLOOKUP(TRUE,$V$2:$AY$111,COUNTA($V$1:AX$1),FALSE))*100))</f>
        <v>100</v>
      </c>
      <c r="AQ4" s="65">
        <f>IF(VLOOKUP(TRUE,$V$2:$AY$111,COUNTA($V$1:AY$1),FALSE)="",AY4,IF(AY4="","",(AY4/VLOOKUP(TRUE,$V$2:$AY$111,COUNTA($V$1:AY$1),FALSE))*100))</f>
        <v>100</v>
      </c>
      <c r="AR4" s="66">
        <f>IF(BS4="","",BS4*VLOOKUP("UQ",IndexCalc[],3,FALSE))</f>
        <v>100</v>
      </c>
      <c r="AS4" s="62">
        <f>IF(BT4="","",BT4*VLOOKUP("Fneg",IndexCalc[],3,FALSE))</f>
        <v>100</v>
      </c>
      <c r="AT4" s="62">
        <f>IF(BU4="","",BU4*VLOOKUP("ABS",IndexCalc[],3,FALSE))</f>
        <v>100</v>
      </c>
      <c r="AU4" s="62">
        <f>IF(BV4="","",BV4*VLOOKUP("Cnrs",IndexCalc[],3,FALSE))</f>
        <v>100</v>
      </c>
      <c r="AV4" s="62">
        <f>IF(BO4="","",BO4*VLOOKUP("HEC",IndexCalc[],3,FALSE))</f>
        <v>100</v>
      </c>
      <c r="AW4" s="62">
        <f>IF(BP4="","",BP4*VLOOKUP("Aeres",IndexCalc[],3,FALSE))</f>
        <v>100</v>
      </c>
      <c r="AX4" s="62">
        <f>IF(BQ4="","",BQ4*VLOOKUP("Abdc",IndexCalc[],3,FALSE))</f>
        <v>100</v>
      </c>
      <c r="AY4" s="65">
        <f>IF(BR4="","",BR4*VLOOKUP("Vhb",IndexCalc[],3,FALSE))</f>
        <v>100</v>
      </c>
      <c r="AZ4" s="25">
        <v>3.1E-2</v>
      </c>
      <c r="BA4" s="16">
        <v>2.7</v>
      </c>
      <c r="BB4" s="12">
        <v>78</v>
      </c>
      <c r="BC4" s="25">
        <v>3.7280000000000002</v>
      </c>
      <c r="BD4" s="25">
        <v>4.3840000000000003</v>
      </c>
      <c r="BE4" s="26">
        <v>2.6680000000000001</v>
      </c>
      <c r="BF4" s="18" t="s">
        <v>127</v>
      </c>
      <c r="BG4" s="12" t="s">
        <v>127</v>
      </c>
      <c r="BH4" s="12" t="s">
        <v>139</v>
      </c>
      <c r="BI4" s="12" t="s">
        <v>128</v>
      </c>
      <c r="BJ4" s="19" t="s">
        <v>640</v>
      </c>
      <c r="BK4" s="18">
        <v>1</v>
      </c>
      <c r="BL4" s="12" t="s">
        <v>130</v>
      </c>
      <c r="BM4" s="12" t="s">
        <v>129</v>
      </c>
      <c r="BN4" s="12" t="s">
        <v>130</v>
      </c>
      <c r="BO4" s="7">
        <v>4</v>
      </c>
      <c r="BP4" s="5">
        <v>3</v>
      </c>
      <c r="BQ4" s="92">
        <v>4</v>
      </c>
      <c r="BR4" s="5">
        <v>6</v>
      </c>
      <c r="BS4" s="5">
        <v>4</v>
      </c>
      <c r="BT4" s="5">
        <v>4</v>
      </c>
      <c r="BU4" s="5">
        <v>5</v>
      </c>
      <c r="BV4" s="8">
        <v>4</v>
      </c>
    </row>
    <row r="5" spans="1:75" ht="15" customHeight="1" x14ac:dyDescent="0.25">
      <c r="A5" s="13" t="s">
        <v>367</v>
      </c>
      <c r="B5" s="11" t="s">
        <v>643</v>
      </c>
      <c r="C5" s="71" t="s">
        <v>147</v>
      </c>
      <c r="D5" s="11" t="s">
        <v>722</v>
      </c>
      <c r="E5" s="59">
        <f t="shared" si="0"/>
        <v>1</v>
      </c>
      <c r="F5" s="59">
        <f t="shared" si="1"/>
        <v>10</v>
      </c>
      <c r="G5" s="65">
        <f t="shared" si="2"/>
        <v>0</v>
      </c>
      <c r="H5" s="98" t="b">
        <f t="shared" si="3"/>
        <v>1</v>
      </c>
      <c r="I5" s="108">
        <f t="shared" si="4"/>
        <v>2.8000000000000001E-2</v>
      </c>
      <c r="J5" s="108">
        <f t="shared" si="5"/>
        <v>5.7</v>
      </c>
      <c r="K5" s="108">
        <f t="shared" si="6"/>
        <v>77</v>
      </c>
      <c r="L5" s="108">
        <f t="shared" si="7"/>
        <v>10.587999999999999</v>
      </c>
      <c r="M5" s="108">
        <f t="shared" si="8"/>
        <v>10.317</v>
      </c>
      <c r="N5" s="108">
        <f t="shared" si="9"/>
        <v>3.9380000000000002</v>
      </c>
      <c r="O5" s="62" t="b">
        <f t="shared" si="10"/>
        <v>1</v>
      </c>
      <c r="P5" s="59">
        <f t="shared" si="11"/>
        <v>2</v>
      </c>
      <c r="Q5" s="59">
        <f t="shared" si="12"/>
        <v>8</v>
      </c>
      <c r="R5" s="149">
        <f t="shared" si="13"/>
        <v>100</v>
      </c>
      <c r="S5" s="66">
        <f t="shared" si="14"/>
        <v>100</v>
      </c>
      <c r="T5" s="65">
        <f t="shared" si="15"/>
        <v>100</v>
      </c>
      <c r="U5" s="62">
        <f t="shared" si="16"/>
        <v>99.62</v>
      </c>
      <c r="V5" s="62" t="b">
        <f t="shared" si="17"/>
        <v>1</v>
      </c>
      <c r="W5" s="120">
        <f t="shared" si="18"/>
        <v>100</v>
      </c>
      <c r="X5" s="66">
        <f t="shared" si="19"/>
        <v>100</v>
      </c>
      <c r="Y5" s="66">
        <f t="shared" si="20"/>
        <v>100</v>
      </c>
      <c r="Z5" s="66">
        <f t="shared" si="21"/>
        <v>100</v>
      </c>
      <c r="AA5" s="66">
        <f t="shared" si="22"/>
        <v>100</v>
      </c>
      <c r="AB5" s="66">
        <f t="shared" si="23"/>
        <v>100</v>
      </c>
      <c r="AC5" s="65">
        <f t="shared" si="24"/>
        <v>100</v>
      </c>
      <c r="AD5" s="62">
        <f t="shared" si="25"/>
        <v>96.2</v>
      </c>
      <c r="AE5" s="62">
        <f t="shared" si="26"/>
        <v>97.399999999999991</v>
      </c>
      <c r="AF5" s="62">
        <f t="shared" si="27"/>
        <v>96.2</v>
      </c>
      <c r="AG5" s="62">
        <f t="shared" si="28"/>
        <v>98.7</v>
      </c>
      <c r="AH5" s="62">
        <f t="shared" si="29"/>
        <v>99</v>
      </c>
      <c r="AI5" s="62">
        <f t="shared" si="30"/>
        <v>97.2</v>
      </c>
      <c r="AJ5" s="66">
        <f>IF(VLOOKUP(TRUE,$V$2:$AY$111,COUNTA($V$1:AR$1),FALSE)="",AR5,IF(AR5="","",(AR5/VLOOKUP(TRUE,$V$2:$AY$111,COUNTA($V$1:AR$1),FALSE))*100))</f>
        <v>100</v>
      </c>
      <c r="AK5" s="62">
        <f>IF(VLOOKUP(TRUE,$V$2:$AY$111,COUNTA($V$1:AS$1),FALSE)="",AS5,IF(AS5="","",(AS5/VLOOKUP(TRUE,$V$2:$AY$111,COUNTA($V$1:AS$1),FALSE))*100))</f>
        <v>100</v>
      </c>
      <c r="AL5" s="62">
        <f>IF(VLOOKUP(TRUE,$V$2:$AY$111,COUNTA($V$1:AT$1),FALSE)="",AT5,IF(AT5="","",(AT5/VLOOKUP(TRUE,$V$2:$AY$111,COUNTA($V$1:AT$1),FALSE))*100))</f>
        <v>100</v>
      </c>
      <c r="AM5" s="62">
        <f>IF(VLOOKUP(TRUE,$V$2:$AY$111,COUNTA($V$1:AU$1),FALSE)="",AU5,IF(AU5="","",(AU5/VLOOKUP(TRUE,$V$2:$AY$111,COUNTA($V$1:AU$1),FALSE))*100))</f>
        <v>100</v>
      </c>
      <c r="AN5" s="62">
        <f>IF(VLOOKUP(TRUE,$V$2:$AY$111,COUNTA($V$1:AV$1),FALSE)="",AV5,IF(AV5="","",(AV5/VLOOKUP(TRUE,$V$2:$AY$111,COUNTA($V$1:AV$1),FALSE))*100))</f>
        <v>100</v>
      </c>
      <c r="AO5" s="62">
        <f>IF(VLOOKUP(TRUE,$V$2:$AY$111,COUNTA($V$1:AW$1),FALSE)="",AW5,IF(AW5="","",(AW5/VLOOKUP(TRUE,$V$2:$AY$111,COUNTA($V$1:AW$1),FALSE))*100))</f>
        <v>100</v>
      </c>
      <c r="AP5" s="62">
        <f>IF(VLOOKUP(TRUE,$V$2:$AY$111,COUNTA($V$1:AX$1),FALSE)="",AX5,IF(AX5="","",(AX5/VLOOKUP(TRUE,$V$2:$AY$111,COUNTA($V$1:AX$1),FALSE))*100))</f>
        <v>100</v>
      </c>
      <c r="AQ5" s="65">
        <f>IF(VLOOKUP(TRUE,$V$2:$AY$111,COUNTA($V$1:AY$1),FALSE)="",AY5,IF(AY5="","",(AY5/VLOOKUP(TRUE,$V$2:$AY$111,COUNTA($V$1:AY$1),FALSE))*100))</f>
        <v>100</v>
      </c>
      <c r="AR5" s="66">
        <f>IF(BS5="","",BS5*VLOOKUP("UQ",IndexCalc[],3,FALSE))</f>
        <v>100</v>
      </c>
      <c r="AS5" s="62">
        <f>IF(BT5="","",BT5*VLOOKUP("Fneg",IndexCalc[],3,FALSE))</f>
        <v>100</v>
      </c>
      <c r="AT5" s="62">
        <f>IF(BU5="","",BU5*VLOOKUP("ABS",IndexCalc[],3,FALSE))</f>
        <v>100</v>
      </c>
      <c r="AU5" s="62">
        <f>IF(BV5="","",BV5*VLOOKUP("Cnrs",IndexCalc[],3,FALSE))</f>
        <v>100</v>
      </c>
      <c r="AV5" s="62">
        <f>IF(BO5="","",BO5*VLOOKUP("HEC",IndexCalc[],3,FALSE))</f>
        <v>100</v>
      </c>
      <c r="AW5" s="62">
        <f>IF(BP5="","",BP5*VLOOKUP("Aeres",IndexCalc[],3,FALSE))</f>
        <v>100</v>
      </c>
      <c r="AX5" s="62">
        <f>IF(BQ5="","",BQ5*VLOOKUP("Abdc",IndexCalc[],3,FALSE))</f>
        <v>100</v>
      </c>
      <c r="AY5" s="65">
        <f>IF(BR5="","",BR5*VLOOKUP("Vhb",IndexCalc[],3,FALSE))</f>
        <v>100</v>
      </c>
      <c r="AZ5" s="25">
        <v>2.8000000000000001E-2</v>
      </c>
      <c r="BA5" s="16">
        <v>5.7</v>
      </c>
      <c r="BB5" s="12">
        <v>77</v>
      </c>
      <c r="BC5" s="25">
        <v>10.587999999999999</v>
      </c>
      <c r="BD5" s="25">
        <v>10.317</v>
      </c>
      <c r="BE5" s="26">
        <v>3.9380000000000002</v>
      </c>
      <c r="BF5" s="18" t="s">
        <v>127</v>
      </c>
      <c r="BG5" s="12" t="s">
        <v>127</v>
      </c>
      <c r="BH5" s="12" t="s">
        <v>139</v>
      </c>
      <c r="BI5" s="12" t="s">
        <v>128</v>
      </c>
      <c r="BJ5" s="19" t="s">
        <v>640</v>
      </c>
      <c r="BK5" s="18">
        <v>1</v>
      </c>
      <c r="BL5" s="12">
        <v>1</v>
      </c>
      <c r="BM5" s="12" t="s">
        <v>129</v>
      </c>
      <c r="BN5" s="12">
        <v>1</v>
      </c>
      <c r="BO5" s="7">
        <v>4</v>
      </c>
      <c r="BP5" s="5">
        <v>3</v>
      </c>
      <c r="BQ5" s="92">
        <v>4</v>
      </c>
      <c r="BR5" s="5">
        <v>6</v>
      </c>
      <c r="BS5" s="5">
        <v>4</v>
      </c>
      <c r="BT5" s="5">
        <v>4</v>
      </c>
      <c r="BU5" s="5">
        <v>5</v>
      </c>
      <c r="BV5" s="8">
        <v>4</v>
      </c>
    </row>
    <row r="6" spans="1:75" ht="15" customHeight="1" x14ac:dyDescent="0.25">
      <c r="A6" s="13" t="s">
        <v>371</v>
      </c>
      <c r="B6" s="11" t="s">
        <v>647</v>
      </c>
      <c r="C6" s="71" t="s">
        <v>151</v>
      </c>
      <c r="D6" s="11" t="s">
        <v>722</v>
      </c>
      <c r="E6" s="59">
        <f t="shared" si="0"/>
        <v>1</v>
      </c>
      <c r="F6" s="59">
        <f t="shared" si="1"/>
        <v>10</v>
      </c>
      <c r="G6" s="65">
        <f t="shared" si="2"/>
        <v>0</v>
      </c>
      <c r="H6" s="98" t="b">
        <f t="shared" si="3"/>
        <v>1</v>
      </c>
      <c r="I6" s="108">
        <f t="shared" si="4"/>
        <v>2.5000000000000001E-2</v>
      </c>
      <c r="J6" s="108">
        <f t="shared" si="5"/>
        <v>3.8</v>
      </c>
      <c r="K6" s="108">
        <f t="shared" si="6"/>
        <v>67</v>
      </c>
      <c r="L6" s="108">
        <f t="shared" si="7"/>
        <v>6.1369999999999996</v>
      </c>
      <c r="M6" s="108">
        <f t="shared" si="8"/>
        <v>7.0369999999999999</v>
      </c>
      <c r="N6" s="108">
        <f t="shared" si="9"/>
        <v>2.2599999999999998</v>
      </c>
      <c r="O6" s="62" t="b">
        <f t="shared" si="10"/>
        <v>0</v>
      </c>
      <c r="P6" s="59">
        <f t="shared" si="11"/>
        <v>2</v>
      </c>
      <c r="Q6" s="59">
        <f t="shared" si="12"/>
        <v>8</v>
      </c>
      <c r="R6" s="149">
        <f t="shared" si="13"/>
        <v>100</v>
      </c>
      <c r="S6" s="66">
        <f t="shared" si="14"/>
        <v>100</v>
      </c>
      <c r="T6" s="65">
        <f t="shared" si="15"/>
        <v>100</v>
      </c>
      <c r="U6" s="62">
        <f t="shared" si="16"/>
        <v>97.51</v>
      </c>
      <c r="V6" s="62" t="b">
        <f t="shared" si="17"/>
        <v>0</v>
      </c>
      <c r="W6" s="120">
        <f t="shared" si="18"/>
        <v>100</v>
      </c>
      <c r="X6" s="66">
        <f t="shared" si="19"/>
        <v>100</v>
      </c>
      <c r="Y6" s="66">
        <f t="shared" si="20"/>
        <v>100</v>
      </c>
      <c r="Z6" s="66">
        <f t="shared" si="21"/>
        <v>100</v>
      </c>
      <c r="AA6" s="66">
        <f t="shared" si="22"/>
        <v>100</v>
      </c>
      <c r="AB6" s="66">
        <f t="shared" si="23"/>
        <v>100</v>
      </c>
      <c r="AC6" s="65">
        <f t="shared" si="24"/>
        <v>100</v>
      </c>
      <c r="AD6" s="62">
        <f t="shared" si="25"/>
        <v>94.899999999999991</v>
      </c>
      <c r="AE6" s="62">
        <f t="shared" si="26"/>
        <v>93.600000000000009</v>
      </c>
      <c r="AF6" s="62">
        <f t="shared" si="27"/>
        <v>90.100000000000009</v>
      </c>
      <c r="AG6" s="62">
        <f t="shared" si="28"/>
        <v>87.3</v>
      </c>
      <c r="AH6" s="62">
        <f t="shared" si="29"/>
        <v>97.2</v>
      </c>
      <c r="AI6" s="62">
        <f t="shared" si="30"/>
        <v>77.900000000000006</v>
      </c>
      <c r="AJ6" s="66">
        <f>IF(VLOOKUP(TRUE,$V$2:$AY$111,COUNTA($V$1:AR$1),FALSE)="",AR6,IF(AR6="","",(AR6/VLOOKUP(TRUE,$V$2:$AY$111,COUNTA($V$1:AR$1),FALSE))*100))</f>
        <v>100</v>
      </c>
      <c r="AK6" s="62">
        <f>IF(VLOOKUP(TRUE,$V$2:$AY$111,COUNTA($V$1:AS$1),FALSE)="",AS6,IF(AS6="","",(AS6/VLOOKUP(TRUE,$V$2:$AY$111,COUNTA($V$1:AS$1),FALSE))*100))</f>
        <v>100</v>
      </c>
      <c r="AL6" s="62">
        <f>IF(VLOOKUP(TRUE,$V$2:$AY$111,COUNTA($V$1:AT$1),FALSE)="",AT6,IF(AT6="","",(AT6/VLOOKUP(TRUE,$V$2:$AY$111,COUNTA($V$1:AT$1),FALSE))*100))</f>
        <v>100</v>
      </c>
      <c r="AM6" s="62">
        <f>IF(VLOOKUP(TRUE,$V$2:$AY$111,COUNTA($V$1:AU$1),FALSE)="",AU6,IF(AU6="","",(AU6/VLOOKUP(TRUE,$V$2:$AY$111,COUNTA($V$1:AU$1),FALSE))*100))</f>
        <v>100</v>
      </c>
      <c r="AN6" s="62">
        <f>IF(VLOOKUP(TRUE,$V$2:$AY$111,COUNTA($V$1:AV$1),FALSE)="",AV6,IF(AV6="","",(AV6/VLOOKUP(TRUE,$V$2:$AY$111,COUNTA($V$1:AV$1),FALSE))*100))</f>
        <v>100</v>
      </c>
      <c r="AO6" s="62">
        <f>IF(VLOOKUP(TRUE,$V$2:$AY$111,COUNTA($V$1:AW$1),FALSE)="",AW6,IF(AW6="","",(AW6/VLOOKUP(TRUE,$V$2:$AY$111,COUNTA($V$1:AW$1),FALSE))*100))</f>
        <v>100</v>
      </c>
      <c r="AP6" s="62">
        <f>IF(VLOOKUP(TRUE,$V$2:$AY$111,COUNTA($V$1:AX$1),FALSE)="",AX6,IF(AX6="","",(AX6/VLOOKUP(TRUE,$V$2:$AY$111,COUNTA($V$1:AX$1),FALSE))*100))</f>
        <v>100</v>
      </c>
      <c r="AQ6" s="65">
        <f>IF(VLOOKUP(TRUE,$V$2:$AY$111,COUNTA($V$1:AY$1),FALSE)="",AY6,IF(AY6="","",(AY6/VLOOKUP(TRUE,$V$2:$AY$111,COUNTA($V$1:AY$1),FALSE))*100))</f>
        <v>100</v>
      </c>
      <c r="AR6" s="66">
        <f>IF(BS6="","",BS6*VLOOKUP("UQ",IndexCalc[],3,FALSE))</f>
        <v>100</v>
      </c>
      <c r="AS6" s="62">
        <f>IF(BT6="","",BT6*VLOOKUP("Fneg",IndexCalc[],3,FALSE))</f>
        <v>100</v>
      </c>
      <c r="AT6" s="62">
        <f>IF(BU6="","",BU6*VLOOKUP("ABS",IndexCalc[],3,FALSE))</f>
        <v>100</v>
      </c>
      <c r="AU6" s="62">
        <f>IF(BV6="","",BV6*VLOOKUP("Cnrs",IndexCalc[],3,FALSE))</f>
        <v>100</v>
      </c>
      <c r="AV6" s="62">
        <f>IF(BO6="","",BO6*VLOOKUP("HEC",IndexCalc[],3,FALSE))</f>
        <v>100</v>
      </c>
      <c r="AW6" s="62">
        <f>IF(BP6="","",BP6*VLOOKUP("Aeres",IndexCalc[],3,FALSE))</f>
        <v>100</v>
      </c>
      <c r="AX6" s="62">
        <f>IF(BQ6="","",BQ6*VLOOKUP("Abdc",IndexCalc[],3,FALSE))</f>
        <v>100</v>
      </c>
      <c r="AY6" s="65">
        <f>IF(BR6="","",BR6*VLOOKUP("Vhb",IndexCalc[],3,FALSE))</f>
        <v>100</v>
      </c>
      <c r="AZ6" s="25">
        <v>2.5000000000000001E-2</v>
      </c>
      <c r="BA6" s="16">
        <v>3.8</v>
      </c>
      <c r="BB6" s="27">
        <v>67</v>
      </c>
      <c r="BC6" s="25">
        <v>6.1369999999999996</v>
      </c>
      <c r="BD6" s="25">
        <v>7.0369999999999999</v>
      </c>
      <c r="BE6" s="26">
        <v>2.2599999999999998</v>
      </c>
      <c r="BF6" s="18" t="s">
        <v>127</v>
      </c>
      <c r="BG6" s="12" t="s">
        <v>127</v>
      </c>
      <c r="BH6" s="12" t="s">
        <v>139</v>
      </c>
      <c r="BI6" s="12" t="s">
        <v>128</v>
      </c>
      <c r="BJ6" s="19" t="s">
        <v>640</v>
      </c>
      <c r="BK6" s="18">
        <v>1</v>
      </c>
      <c r="BL6" s="12">
        <v>1</v>
      </c>
      <c r="BM6" s="12" t="s">
        <v>129</v>
      </c>
      <c r="BN6" s="12">
        <v>1</v>
      </c>
      <c r="BO6" s="7">
        <v>4</v>
      </c>
      <c r="BP6" s="5">
        <v>3</v>
      </c>
      <c r="BQ6" s="92">
        <v>4</v>
      </c>
      <c r="BR6" s="5">
        <v>6</v>
      </c>
      <c r="BS6" s="5">
        <v>4</v>
      </c>
      <c r="BT6" s="5">
        <v>4</v>
      </c>
      <c r="BU6" s="5">
        <v>5</v>
      </c>
      <c r="BV6" s="8">
        <v>4</v>
      </c>
    </row>
    <row r="7" spans="1:75" ht="15" customHeight="1" x14ac:dyDescent="0.25">
      <c r="A7" s="13" t="s">
        <v>366</v>
      </c>
      <c r="B7" s="11" t="s">
        <v>642</v>
      </c>
      <c r="C7" s="71" t="s">
        <v>146</v>
      </c>
      <c r="D7" s="11" t="s">
        <v>722</v>
      </c>
      <c r="E7" s="59">
        <f t="shared" si="0"/>
        <v>6</v>
      </c>
      <c r="F7" s="59">
        <f t="shared" si="1"/>
        <v>10</v>
      </c>
      <c r="G7" s="65">
        <f t="shared" si="2"/>
        <v>5.2704627669472961</v>
      </c>
      <c r="H7" s="98" t="b">
        <f t="shared" si="3"/>
        <v>0</v>
      </c>
      <c r="I7" s="108">
        <f t="shared" si="4"/>
        <v>10000</v>
      </c>
      <c r="J7" s="108">
        <f t="shared" si="5"/>
        <v>10000</v>
      </c>
      <c r="K7" s="108">
        <f t="shared" si="6"/>
        <v>10000</v>
      </c>
      <c r="L7" s="108">
        <f t="shared" si="7"/>
        <v>10000</v>
      </c>
      <c r="M7" s="108">
        <f t="shared" si="8"/>
        <v>10000</v>
      </c>
      <c r="N7" s="108">
        <f t="shared" si="9"/>
        <v>10000</v>
      </c>
      <c r="O7" s="62" t="b">
        <f t="shared" si="10"/>
        <v>0</v>
      </c>
      <c r="P7" s="59">
        <f t="shared" si="11"/>
        <v>2</v>
      </c>
      <c r="Q7" s="59">
        <f t="shared" si="12"/>
        <v>8</v>
      </c>
      <c r="R7" s="149">
        <f t="shared" si="13"/>
        <v>98.333333333333343</v>
      </c>
      <c r="S7" s="66">
        <f t="shared" si="14"/>
        <v>100</v>
      </c>
      <c r="T7" s="65">
        <f t="shared" si="15"/>
        <v>97.916666666666671</v>
      </c>
      <c r="U7" s="62">
        <f t="shared" si="16"/>
        <v>97.223333333333329</v>
      </c>
      <c r="V7" s="62" t="b">
        <f t="shared" si="17"/>
        <v>0</v>
      </c>
      <c r="W7" s="120">
        <f t="shared" si="18"/>
        <v>98.333333333333343</v>
      </c>
      <c r="X7" s="66">
        <f t="shared" si="19"/>
        <v>100</v>
      </c>
      <c r="Y7" s="66">
        <f t="shared" si="20"/>
        <v>100</v>
      </c>
      <c r="Z7" s="66">
        <f t="shared" si="21"/>
        <v>100</v>
      </c>
      <c r="AA7" s="66">
        <f t="shared" si="22"/>
        <v>100</v>
      </c>
      <c r="AB7" s="66">
        <f t="shared" si="23"/>
        <v>100</v>
      </c>
      <c r="AC7" s="65">
        <f t="shared" si="24"/>
        <v>100</v>
      </c>
      <c r="AD7" s="62">
        <f t="shared" si="25"/>
        <v>91.100000000000009</v>
      </c>
      <c r="AE7" s="62">
        <f t="shared" si="26"/>
        <v>91.100000000000009</v>
      </c>
      <c r="AF7" s="62">
        <f t="shared" si="27"/>
        <v>92.5</v>
      </c>
      <c r="AG7" s="62">
        <f t="shared" si="28"/>
        <v>84.8</v>
      </c>
      <c r="AH7" s="62">
        <f t="shared" si="29"/>
        <v>95.399999999999991</v>
      </c>
      <c r="AI7" s="62">
        <f t="shared" si="30"/>
        <v>93.5</v>
      </c>
      <c r="AJ7" s="66">
        <f>IF(VLOOKUP(TRUE,$V$2:$AY$111,COUNTA($V$1:AR$1),FALSE)="",AR7,IF(AR7="","",(AR7/VLOOKUP(TRUE,$V$2:$AY$111,COUNTA($V$1:AR$1),FALSE))*100))</f>
        <v>100</v>
      </c>
      <c r="AK7" s="62">
        <f>IF(VLOOKUP(TRUE,$V$2:$AY$111,COUNTA($V$1:AS$1),FALSE)="",AS7,IF(AS7="","",(AS7/VLOOKUP(TRUE,$V$2:$AY$111,COUNTA($V$1:AS$1),FALSE))*100))</f>
        <v>100</v>
      </c>
      <c r="AL7" s="62">
        <f>IF(VLOOKUP(TRUE,$V$2:$AY$111,COUNTA($V$1:AT$1),FALSE)="",AT7,IF(AT7="","",(AT7/VLOOKUP(TRUE,$V$2:$AY$111,COUNTA($V$1:AT$1),FALSE))*100))</f>
        <v>100</v>
      </c>
      <c r="AM7" s="62">
        <f>IF(VLOOKUP(TRUE,$V$2:$AY$111,COUNTA($V$1:AU$1),FALSE)="",AU7,IF(AU7="","",(AU7/VLOOKUP(TRUE,$V$2:$AY$111,COUNTA($V$1:AU$1),FALSE))*100))</f>
        <v>100</v>
      </c>
      <c r="AN7" s="62">
        <f>IF(VLOOKUP(TRUE,$V$2:$AY$111,COUNTA($V$1:AV$1),FALSE)="",AV7,IF(AV7="","",(AV7/VLOOKUP(TRUE,$V$2:$AY$111,COUNTA($V$1:AV$1),FALSE))*100))</f>
        <v>100</v>
      </c>
      <c r="AO7" s="62">
        <f>IF(VLOOKUP(TRUE,$V$2:$AY$111,COUNTA($V$1:AW$1),FALSE)="",AW7,IF(AW7="","",(AW7/VLOOKUP(TRUE,$V$2:$AY$111,COUNTA($V$1:AW$1),FALSE))*100))</f>
        <v>100</v>
      </c>
      <c r="AP7" s="62">
        <f>IF(VLOOKUP(TRUE,$V$2:$AY$111,COUNTA($V$1:AX$1),FALSE)="",AX7,IF(AX7="","",(AX7/VLOOKUP(TRUE,$V$2:$AY$111,COUNTA($V$1:AX$1),FALSE))*100))</f>
        <v>100</v>
      </c>
      <c r="AQ7" s="65">
        <f>IF(VLOOKUP(TRUE,$V$2:$AY$111,COUNTA($V$1:AY$1),FALSE)="",AY7,IF(AY7="","",(AY7/VLOOKUP(TRUE,$V$2:$AY$111,COUNTA($V$1:AY$1),FALSE))*100))</f>
        <v>83.333333333333343</v>
      </c>
      <c r="AR7" s="66">
        <f>IF(BS7="","",BS7*VLOOKUP("UQ",IndexCalc[],3,FALSE))</f>
        <v>100</v>
      </c>
      <c r="AS7" s="62">
        <f>IF(BT7="","",BT7*VLOOKUP("Fneg",IndexCalc[],3,FALSE))</f>
        <v>100</v>
      </c>
      <c r="AT7" s="62">
        <f>IF(BU7="","",BU7*VLOOKUP("ABS",IndexCalc[],3,FALSE))</f>
        <v>100</v>
      </c>
      <c r="AU7" s="62">
        <f>IF(BV7="","",BV7*VLOOKUP("Cnrs",IndexCalc[],3,FALSE))</f>
        <v>100</v>
      </c>
      <c r="AV7" s="62">
        <f>IF(BO7="","",BO7*VLOOKUP("HEC",IndexCalc[],3,FALSE))</f>
        <v>100</v>
      </c>
      <c r="AW7" s="62">
        <f>IF(BP7="","",BP7*VLOOKUP("Aeres",IndexCalc[],3,FALSE))</f>
        <v>100</v>
      </c>
      <c r="AX7" s="62">
        <f>IF(BQ7="","",BQ7*VLOOKUP("Abdc",IndexCalc[],3,FALSE))</f>
        <v>100</v>
      </c>
      <c r="AY7" s="65">
        <f>IF(BR7="","",BR7*VLOOKUP("Vhb",IndexCalc[],3,FALSE))</f>
        <v>83.333333333333343</v>
      </c>
      <c r="AZ7" s="25">
        <v>1.9E-2</v>
      </c>
      <c r="BA7" s="16">
        <v>3.2</v>
      </c>
      <c r="BB7" s="12">
        <v>71</v>
      </c>
      <c r="BC7" s="25">
        <v>5.9720000000000004</v>
      </c>
      <c r="BD7" s="25">
        <v>6.2779999999999996</v>
      </c>
      <c r="BE7" s="26">
        <v>3.0270000000000001</v>
      </c>
      <c r="BF7" s="18" t="s">
        <v>127</v>
      </c>
      <c r="BG7" s="12" t="s">
        <v>127</v>
      </c>
      <c r="BH7" s="12" t="s">
        <v>139</v>
      </c>
      <c r="BI7" s="12" t="s">
        <v>127</v>
      </c>
      <c r="BJ7" s="19" t="s">
        <v>640</v>
      </c>
      <c r="BK7" s="18">
        <v>1</v>
      </c>
      <c r="BL7" s="12" t="s">
        <v>130</v>
      </c>
      <c r="BM7" s="12" t="s">
        <v>129</v>
      </c>
      <c r="BN7" s="12" t="s">
        <v>130</v>
      </c>
      <c r="BO7" s="7">
        <v>4</v>
      </c>
      <c r="BP7" s="5">
        <v>3</v>
      </c>
      <c r="BQ7" s="92">
        <v>4</v>
      </c>
      <c r="BR7" s="5">
        <v>5</v>
      </c>
      <c r="BS7" s="5">
        <v>4</v>
      </c>
      <c r="BT7" s="5">
        <v>4</v>
      </c>
      <c r="BU7" s="5">
        <v>5</v>
      </c>
      <c r="BV7" s="8">
        <v>4</v>
      </c>
    </row>
    <row r="8" spans="1:75" ht="15" customHeight="1" x14ac:dyDescent="0.25">
      <c r="A8" s="13" t="s">
        <v>373</v>
      </c>
      <c r="B8" s="11" t="s">
        <v>649</v>
      </c>
      <c r="C8" s="71" t="s">
        <v>153</v>
      </c>
      <c r="D8" s="11" t="s">
        <v>722</v>
      </c>
      <c r="E8" s="59">
        <f t="shared" si="0"/>
        <v>6</v>
      </c>
      <c r="F8" s="59">
        <f t="shared" si="1"/>
        <v>10</v>
      </c>
      <c r="G8" s="65">
        <f t="shared" si="2"/>
        <v>5.2704627669472961</v>
      </c>
      <c r="H8" s="98" t="b">
        <f t="shared" si="3"/>
        <v>0</v>
      </c>
      <c r="I8" s="108">
        <f t="shared" si="4"/>
        <v>10000</v>
      </c>
      <c r="J8" s="108">
        <f t="shared" si="5"/>
        <v>10000</v>
      </c>
      <c r="K8" s="108">
        <f t="shared" si="6"/>
        <v>10000</v>
      </c>
      <c r="L8" s="108">
        <f t="shared" si="7"/>
        <v>10000</v>
      </c>
      <c r="M8" s="108">
        <f t="shared" si="8"/>
        <v>10000</v>
      </c>
      <c r="N8" s="108">
        <f t="shared" si="9"/>
        <v>10000</v>
      </c>
      <c r="O8" s="62" t="b">
        <f t="shared" si="10"/>
        <v>0</v>
      </c>
      <c r="P8" s="59">
        <f t="shared" si="11"/>
        <v>2</v>
      </c>
      <c r="Q8" s="59">
        <f t="shared" si="12"/>
        <v>8</v>
      </c>
      <c r="R8" s="149">
        <f t="shared" si="13"/>
        <v>98.333333333333343</v>
      </c>
      <c r="S8" s="66">
        <f t="shared" si="14"/>
        <v>100</v>
      </c>
      <c r="T8" s="65">
        <f t="shared" si="15"/>
        <v>97.916666666666671</v>
      </c>
      <c r="U8" s="62">
        <f t="shared" si="16"/>
        <v>97.043333333333337</v>
      </c>
      <c r="V8" s="62" t="b">
        <f t="shared" si="17"/>
        <v>0</v>
      </c>
      <c r="W8" s="120">
        <f t="shared" si="18"/>
        <v>98.333333333333343</v>
      </c>
      <c r="X8" s="66">
        <f t="shared" si="19"/>
        <v>87.5</v>
      </c>
      <c r="Y8" s="66">
        <f t="shared" si="20"/>
        <v>85.185185185185176</v>
      </c>
      <c r="Z8" s="66">
        <f t="shared" si="21"/>
        <v>100</v>
      </c>
      <c r="AA8" s="66">
        <f t="shared" si="22"/>
        <v>100</v>
      </c>
      <c r="AB8" s="66">
        <f t="shared" si="23"/>
        <v>100</v>
      </c>
      <c r="AC8" s="65">
        <f t="shared" si="24"/>
        <v>100</v>
      </c>
      <c r="AD8" s="62">
        <f t="shared" si="25"/>
        <v>63.2</v>
      </c>
      <c r="AE8" s="62">
        <f t="shared" si="26"/>
        <v>83.5</v>
      </c>
      <c r="AF8" s="62">
        <f t="shared" si="27"/>
        <v>77.7</v>
      </c>
      <c r="AG8" s="62">
        <f t="shared" si="28"/>
        <v>96.2</v>
      </c>
      <c r="AH8" s="62">
        <f t="shared" si="29"/>
        <v>91.7</v>
      </c>
      <c r="AI8" s="62">
        <f t="shared" si="30"/>
        <v>95.399999999999991</v>
      </c>
      <c r="AJ8" s="66">
        <f>IF(VLOOKUP(TRUE,$V$2:$AY$111,COUNTA($V$1:AR$1),FALSE)="",AR8,IF(AR8="","",(AR8/VLOOKUP(TRUE,$V$2:$AY$111,COUNTA($V$1:AR$1),FALSE))*100))</f>
        <v>100</v>
      </c>
      <c r="AK8" s="62">
        <f>IF(VLOOKUP(TRUE,$V$2:$AY$111,COUNTA($V$1:AS$1),FALSE)="",AS8,IF(AS8="","",(AS8/VLOOKUP(TRUE,$V$2:$AY$111,COUNTA($V$1:AS$1),FALSE))*100))</f>
        <v>100</v>
      </c>
      <c r="AL8" s="62">
        <f>IF(VLOOKUP(TRUE,$V$2:$AY$111,COUNTA($V$1:AT$1),FALSE)="",AT8,IF(AT8="","",(AT8/VLOOKUP(TRUE,$V$2:$AY$111,COUNTA($V$1:AT$1),FALSE))*100))</f>
        <v>100</v>
      </c>
      <c r="AM8" s="62">
        <f>IF(VLOOKUP(TRUE,$V$2:$AY$111,COUNTA($V$1:AU$1),FALSE)="",AU8,IF(AU8="","",(AU8/VLOOKUP(TRUE,$V$2:$AY$111,COUNTA($V$1:AU$1),FALSE))*100))</f>
        <v>100</v>
      </c>
      <c r="AN8" s="62">
        <f>IF(VLOOKUP(TRUE,$V$2:$AY$111,COUNTA($V$1:AV$1),FALSE)="",AV8,IF(AV8="","",(AV8/VLOOKUP(TRUE,$V$2:$AY$111,COUNTA($V$1:AV$1),FALSE))*100))</f>
        <v>100</v>
      </c>
      <c r="AO8" s="62">
        <f>IF(VLOOKUP(TRUE,$V$2:$AY$111,COUNTA($V$1:AW$1),FALSE)="",AW8,IF(AW8="","",(AW8/VLOOKUP(TRUE,$V$2:$AY$111,COUNTA($V$1:AW$1),FALSE))*100))</f>
        <v>100</v>
      </c>
      <c r="AP8" s="62">
        <f>IF(VLOOKUP(TRUE,$V$2:$AY$111,COUNTA($V$1:AX$1),FALSE)="",AX8,IF(AX8="","",(AX8/VLOOKUP(TRUE,$V$2:$AY$111,COUNTA($V$1:AX$1),FALSE))*100))</f>
        <v>100</v>
      </c>
      <c r="AQ8" s="65">
        <f>IF(VLOOKUP(TRUE,$V$2:$AY$111,COUNTA($V$1:AY$1),FALSE)="",AY8,IF(AY8="","",(AY8/VLOOKUP(TRUE,$V$2:$AY$111,COUNTA($V$1:AY$1),FALSE))*100))</f>
        <v>83.333333333333343</v>
      </c>
      <c r="AR8" s="66">
        <f>IF(BS8="","",BS8*VLOOKUP("UQ",IndexCalc[],3,FALSE))</f>
        <v>100</v>
      </c>
      <c r="AS8" s="62">
        <f>IF(BT8="","",BT8*VLOOKUP("Fneg",IndexCalc[],3,FALSE))</f>
        <v>100</v>
      </c>
      <c r="AT8" s="62">
        <f>IF(BU8="","",BU8*VLOOKUP("ABS",IndexCalc[],3,FALSE))</f>
        <v>100</v>
      </c>
      <c r="AU8" s="62">
        <f>IF(BV8="","",BV8*VLOOKUP("Cnrs",IndexCalc[],3,FALSE))</f>
        <v>100</v>
      </c>
      <c r="AV8" s="62">
        <f>IF(BO8="","",BO8*VLOOKUP("HEC",IndexCalc[],3,FALSE))</f>
        <v>100</v>
      </c>
      <c r="AW8" s="62">
        <f>IF(BP8="","",BP8*VLOOKUP("Aeres",IndexCalc[],3,FALSE))</f>
        <v>100</v>
      </c>
      <c r="AX8" s="62">
        <f>IF(BQ8="","",BQ8*VLOOKUP("Abdc",IndexCalc[],3,FALSE))</f>
        <v>100</v>
      </c>
      <c r="AY8" s="65">
        <f>IF(BR8="","",BR8*VLOOKUP("Vhb",IndexCalc[],3,FALSE))</f>
        <v>83.333333333333343</v>
      </c>
      <c r="AZ8" s="25">
        <v>7.0000000000000001E-3</v>
      </c>
      <c r="BA8" s="16">
        <v>2.2999999999999998</v>
      </c>
      <c r="BB8" s="12">
        <v>53</v>
      </c>
      <c r="BC8" s="25">
        <v>8.2289999999999992</v>
      </c>
      <c r="BD8" s="25">
        <v>5.0519999999999996</v>
      </c>
      <c r="BE8" s="26">
        <v>3.29</v>
      </c>
      <c r="BF8" s="18" t="s">
        <v>127</v>
      </c>
      <c r="BG8" s="12" t="s">
        <v>127</v>
      </c>
      <c r="BH8" s="12" t="s">
        <v>139</v>
      </c>
      <c r="BI8" s="12" t="s">
        <v>127</v>
      </c>
      <c r="BJ8" s="19" t="s">
        <v>640</v>
      </c>
      <c r="BK8" s="18">
        <v>1</v>
      </c>
      <c r="BL8" s="12">
        <v>1</v>
      </c>
      <c r="BM8" s="12" t="s">
        <v>129</v>
      </c>
      <c r="BN8" s="12">
        <v>1</v>
      </c>
      <c r="BO8" s="7">
        <v>4</v>
      </c>
      <c r="BP8" s="5">
        <v>3</v>
      </c>
      <c r="BQ8" s="92">
        <v>4</v>
      </c>
      <c r="BR8" s="5">
        <v>5</v>
      </c>
      <c r="BS8" s="5">
        <v>4</v>
      </c>
      <c r="BT8" s="5">
        <v>4</v>
      </c>
      <c r="BU8" s="5">
        <v>5</v>
      </c>
      <c r="BV8" s="8">
        <v>4</v>
      </c>
    </row>
    <row r="9" spans="1:75" ht="15" customHeight="1" x14ac:dyDescent="0.25">
      <c r="A9" s="13" t="s">
        <v>380</v>
      </c>
      <c r="B9" s="11" t="s">
        <v>657</v>
      </c>
      <c r="C9" s="73" t="s">
        <v>160</v>
      </c>
      <c r="D9" s="11" t="s">
        <v>722</v>
      </c>
      <c r="E9" s="59">
        <f t="shared" si="0"/>
        <v>8</v>
      </c>
      <c r="F9" s="59">
        <f t="shared" si="1"/>
        <v>10</v>
      </c>
      <c r="G9" s="65">
        <f t="shared" si="2"/>
        <v>5.2822901826224724</v>
      </c>
      <c r="H9" s="98" t="b">
        <f t="shared" si="3"/>
        <v>0</v>
      </c>
      <c r="I9" s="108">
        <f t="shared" si="4"/>
        <v>10000</v>
      </c>
      <c r="J9" s="108">
        <f t="shared" si="5"/>
        <v>10000</v>
      </c>
      <c r="K9" s="108">
        <f t="shared" si="6"/>
        <v>10000</v>
      </c>
      <c r="L9" s="108">
        <f t="shared" si="7"/>
        <v>10000</v>
      </c>
      <c r="M9" s="108">
        <f t="shared" si="8"/>
        <v>10000</v>
      </c>
      <c r="N9" s="108">
        <f t="shared" si="9"/>
        <v>10000</v>
      </c>
      <c r="O9" s="62" t="b">
        <f t="shared" si="10"/>
        <v>0</v>
      </c>
      <c r="P9" s="59">
        <f t="shared" si="11"/>
        <v>2</v>
      </c>
      <c r="Q9" s="59">
        <f t="shared" si="12"/>
        <v>8</v>
      </c>
      <c r="R9" s="149">
        <f t="shared" si="13"/>
        <v>97.931873479318739</v>
      </c>
      <c r="S9" s="66">
        <f t="shared" si="14"/>
        <v>97.992700729927009</v>
      </c>
      <c r="T9" s="65">
        <f t="shared" si="15"/>
        <v>97.916666666666671</v>
      </c>
      <c r="U9" s="62">
        <f t="shared" si="16"/>
        <v>95.203333333333347</v>
      </c>
      <c r="V9" s="62" t="b">
        <f t="shared" si="17"/>
        <v>0</v>
      </c>
      <c r="W9" s="120">
        <f t="shared" si="18"/>
        <v>97.931873479318739</v>
      </c>
      <c r="X9" s="66">
        <f t="shared" si="19"/>
        <v>100</v>
      </c>
      <c r="Y9" s="66">
        <f t="shared" si="20"/>
        <v>81.481481481481495</v>
      </c>
      <c r="Z9" s="66">
        <f t="shared" si="21"/>
        <v>100</v>
      </c>
      <c r="AA9" s="66">
        <f t="shared" si="22"/>
        <v>100</v>
      </c>
      <c r="AB9" s="66">
        <f t="shared" si="23"/>
        <v>95.985401459854018</v>
      </c>
      <c r="AC9" s="65">
        <f t="shared" si="24"/>
        <v>100</v>
      </c>
      <c r="AD9" s="62">
        <f t="shared" si="25"/>
        <v>79.7</v>
      </c>
      <c r="AE9" s="62">
        <f t="shared" si="26"/>
        <v>81</v>
      </c>
      <c r="AF9" s="62">
        <f t="shared" si="27"/>
        <v>70.3</v>
      </c>
      <c r="AG9" s="62">
        <f t="shared" si="28"/>
        <v>82.199999999999989</v>
      </c>
      <c r="AH9" s="62">
        <f t="shared" si="29"/>
        <v>85.3</v>
      </c>
      <c r="AI9" s="62">
        <f t="shared" si="30"/>
        <v>83.399999999999991</v>
      </c>
      <c r="AJ9" s="66">
        <f>IF(VLOOKUP(TRUE,$V$2:$AY$111,COUNTA($V$1:AR$1),FALSE)="",AR9,IF(AR9="","",(AR9/VLOOKUP(TRUE,$V$2:$AY$111,COUNTA($V$1:AR$1),FALSE))*100))</f>
        <v>100</v>
      </c>
      <c r="AK9" s="62">
        <f>IF(VLOOKUP(TRUE,$V$2:$AY$111,COUNTA($V$1:AS$1),FALSE)="",AS9,IF(AS9="","",(AS9/VLOOKUP(TRUE,$V$2:$AY$111,COUNTA($V$1:AS$1),FALSE))*100))</f>
        <v>100</v>
      </c>
      <c r="AL9" s="62">
        <f>IF(VLOOKUP(TRUE,$V$2:$AY$111,COUNTA($V$1:AT$1),FALSE)="",AT9,IF(AT9="","",(AT9/VLOOKUP(TRUE,$V$2:$AY$111,COUNTA($V$1:AT$1),FALSE))*100))</f>
        <v>100</v>
      </c>
      <c r="AM9" s="62">
        <f>IF(VLOOKUP(TRUE,$V$2:$AY$111,COUNTA($V$1:AU$1),FALSE)="",AU9,IF(AU9="","",(AU9/VLOOKUP(TRUE,$V$2:$AY$111,COUNTA($V$1:AU$1),FALSE))*100))</f>
        <v>100</v>
      </c>
      <c r="AN9" s="62">
        <f>IF(VLOOKUP(TRUE,$V$2:$AY$111,COUNTA($V$1:AV$1),FALSE)="",AV9,IF(AV9="","",(AV9/VLOOKUP(TRUE,$V$2:$AY$111,COUNTA($V$1:AV$1),FALSE))*100))</f>
        <v>100</v>
      </c>
      <c r="AO9" s="62">
        <f>IF(VLOOKUP(TRUE,$V$2:$AY$111,COUNTA($V$1:AW$1),FALSE)="",AW9,IF(AW9="","",(AW9/VLOOKUP(TRUE,$V$2:$AY$111,COUNTA($V$1:AW$1),FALSE))*100))</f>
        <v>100</v>
      </c>
      <c r="AP9" s="62">
        <f>IF(VLOOKUP(TRUE,$V$2:$AY$111,COUNTA($V$1:AX$1),FALSE)="",AX9,IF(AX9="","",(AX9/VLOOKUP(TRUE,$V$2:$AY$111,COUNTA($V$1:AX$1),FALSE))*100))</f>
        <v>100</v>
      </c>
      <c r="AQ9" s="65">
        <f>IF(VLOOKUP(TRUE,$V$2:$AY$111,COUNTA($V$1:AY$1),FALSE)="",AY9,IF(AY9="","",(AY9/VLOOKUP(TRUE,$V$2:$AY$111,COUNTA($V$1:AY$1),FALSE))*100))</f>
        <v>83.333333333333343</v>
      </c>
      <c r="AR9" s="66">
        <f>IF(BS9="","",BS9*VLOOKUP("UQ",IndexCalc[],3,FALSE))</f>
        <v>100</v>
      </c>
      <c r="AS9" s="62">
        <f>IF(BT9="","",BT9*VLOOKUP("Fneg",IndexCalc[],3,FALSE))</f>
        <v>100</v>
      </c>
      <c r="AT9" s="62">
        <f>IF(BU9="","",BU9*VLOOKUP("ABS",IndexCalc[],3,FALSE))</f>
        <v>100</v>
      </c>
      <c r="AU9" s="62">
        <f>IF(BV9="","",BV9*VLOOKUP("Cnrs",IndexCalc[],3,FALSE))</f>
        <v>100</v>
      </c>
      <c r="AV9" s="62">
        <f>IF(BO9="","",BO9*VLOOKUP("HEC",IndexCalc[],3,FALSE))</f>
        <v>100</v>
      </c>
      <c r="AW9" s="62">
        <f>IF(BP9="","",BP9*VLOOKUP("Aeres",IndexCalc[],3,FALSE))</f>
        <v>100</v>
      </c>
      <c r="AX9" s="62">
        <f>IF(BQ9="","",BQ9*VLOOKUP("Abdc",IndexCalc[],3,FALSE))</f>
        <v>100</v>
      </c>
      <c r="AY9" s="65">
        <f>IF(BR9="","",BR9*VLOOKUP("Vhb",IndexCalc[],3,FALSE))</f>
        <v>83.333333333333343</v>
      </c>
      <c r="AZ9" s="25">
        <v>1.0999999999999999E-2</v>
      </c>
      <c r="BA9" s="16">
        <v>2.2000000000000002</v>
      </c>
      <c r="BB9" s="12">
        <v>48</v>
      </c>
      <c r="BC9" s="25">
        <v>5.6589999999999998</v>
      </c>
      <c r="BD9" s="25">
        <v>4.2080000000000002</v>
      </c>
      <c r="BE9" s="26">
        <v>2.4500000000000002</v>
      </c>
      <c r="BF9" s="18" t="s">
        <v>127</v>
      </c>
      <c r="BG9" s="12" t="s">
        <v>127</v>
      </c>
      <c r="BH9" s="12" t="s">
        <v>139</v>
      </c>
      <c r="BI9" s="12" t="s">
        <v>127</v>
      </c>
      <c r="BJ9" s="19" t="s">
        <v>640</v>
      </c>
      <c r="BK9" s="18">
        <v>1</v>
      </c>
      <c r="BL9" s="12">
        <v>1</v>
      </c>
      <c r="BM9" s="12" t="s">
        <v>129</v>
      </c>
      <c r="BN9" s="12">
        <v>1</v>
      </c>
      <c r="BO9" s="7">
        <v>4</v>
      </c>
      <c r="BP9" s="5">
        <v>3</v>
      </c>
      <c r="BQ9" s="92">
        <v>4</v>
      </c>
      <c r="BR9" s="5">
        <v>5</v>
      </c>
      <c r="BS9" s="5">
        <v>4</v>
      </c>
      <c r="BT9" s="5">
        <v>4</v>
      </c>
      <c r="BU9" s="5">
        <v>5</v>
      </c>
      <c r="BV9" s="8">
        <v>4</v>
      </c>
    </row>
    <row r="10" spans="1:75" ht="15" customHeight="1" x14ac:dyDescent="0.25">
      <c r="A10" s="13" t="s">
        <v>370</v>
      </c>
      <c r="B10" s="11" t="s">
        <v>646</v>
      </c>
      <c r="C10" s="71" t="s">
        <v>150</v>
      </c>
      <c r="D10" s="11" t="s">
        <v>722</v>
      </c>
      <c r="E10" s="59">
        <f t="shared" si="0"/>
        <v>9</v>
      </c>
      <c r="F10" s="59">
        <f t="shared" si="1"/>
        <v>10</v>
      </c>
      <c r="G10" s="65">
        <f t="shared" si="2"/>
        <v>7.7698372164653717</v>
      </c>
      <c r="H10" s="98" t="b">
        <f t="shared" si="3"/>
        <v>0</v>
      </c>
      <c r="I10" s="108">
        <f t="shared" si="4"/>
        <v>10000</v>
      </c>
      <c r="J10" s="108">
        <f t="shared" si="5"/>
        <v>10000</v>
      </c>
      <c r="K10" s="108">
        <f t="shared" si="6"/>
        <v>10000</v>
      </c>
      <c r="L10" s="108">
        <f t="shared" si="7"/>
        <v>10000</v>
      </c>
      <c r="M10" s="108">
        <f t="shared" si="8"/>
        <v>10000</v>
      </c>
      <c r="N10" s="108">
        <f t="shared" si="9"/>
        <v>10000</v>
      </c>
      <c r="O10" s="62" t="b">
        <f t="shared" si="10"/>
        <v>0</v>
      </c>
      <c r="P10" s="59">
        <f t="shared" si="11"/>
        <v>2</v>
      </c>
      <c r="Q10" s="59">
        <f t="shared" si="12"/>
        <v>8</v>
      </c>
      <c r="R10" s="149">
        <f t="shared" si="13"/>
        <v>96.333333333333343</v>
      </c>
      <c r="S10" s="66">
        <f t="shared" si="14"/>
        <v>100</v>
      </c>
      <c r="T10" s="65">
        <f t="shared" si="15"/>
        <v>95.416666666666671</v>
      </c>
      <c r="U10" s="62">
        <f t="shared" si="16"/>
        <v>94.483333333333334</v>
      </c>
      <c r="V10" s="62" t="b">
        <f t="shared" si="17"/>
        <v>0</v>
      </c>
      <c r="W10" s="120">
        <f t="shared" si="18"/>
        <v>96.333333333333343</v>
      </c>
      <c r="X10" s="66">
        <f t="shared" si="19"/>
        <v>100</v>
      </c>
      <c r="Y10" s="66">
        <f t="shared" si="20"/>
        <v>100</v>
      </c>
      <c r="Z10" s="66">
        <f t="shared" si="21"/>
        <v>100</v>
      </c>
      <c r="AA10" s="66">
        <f t="shared" si="22"/>
        <v>100</v>
      </c>
      <c r="AB10" s="66">
        <f t="shared" si="23"/>
        <v>100</v>
      </c>
      <c r="AC10" s="65">
        <f t="shared" si="24"/>
        <v>100</v>
      </c>
      <c r="AD10" s="62">
        <f t="shared" si="25"/>
        <v>96.2</v>
      </c>
      <c r="AE10" s="62">
        <f t="shared" si="26"/>
        <v>94.899999999999991</v>
      </c>
      <c r="AF10" s="62">
        <f t="shared" si="27"/>
        <v>91.3</v>
      </c>
      <c r="AG10" s="62">
        <f t="shared" si="28"/>
        <v>93.600000000000009</v>
      </c>
      <c r="AH10" s="62">
        <f t="shared" si="29"/>
        <v>88.9</v>
      </c>
      <c r="AI10" s="62">
        <f t="shared" si="30"/>
        <v>92.600000000000009</v>
      </c>
      <c r="AJ10" s="66">
        <f>IF(VLOOKUP(TRUE,$V$2:$AY$111,COUNTA($V$1:AR$1),FALSE)="",AR10,IF(AR10="","",(AR10/VLOOKUP(TRUE,$V$2:$AY$111,COUNTA($V$1:AR$1),FALSE))*100))</f>
        <v>100</v>
      </c>
      <c r="AK10" s="62">
        <f>IF(VLOOKUP(TRUE,$V$2:$AY$111,COUNTA($V$1:AS$1),FALSE)="",AS10,IF(AS10="","",(AS10/VLOOKUP(TRUE,$V$2:$AY$111,COUNTA($V$1:AS$1),FALSE))*100))</f>
        <v>100</v>
      </c>
      <c r="AL10" s="62">
        <f>IF(VLOOKUP(TRUE,$V$2:$AY$111,COUNTA($V$1:AT$1),FALSE)="",AT10,IF(AT10="","",(AT10/VLOOKUP(TRUE,$V$2:$AY$111,COUNTA($V$1:AT$1),FALSE))*100))</f>
        <v>80</v>
      </c>
      <c r="AM10" s="62">
        <f>IF(VLOOKUP(TRUE,$V$2:$AY$111,COUNTA($V$1:AU$1),FALSE)="",AU10,IF(AU10="","",(AU10/VLOOKUP(TRUE,$V$2:$AY$111,COUNTA($V$1:AU$1),FALSE))*100))</f>
        <v>100</v>
      </c>
      <c r="AN10" s="62">
        <f>IF(VLOOKUP(TRUE,$V$2:$AY$111,COUNTA($V$1:AV$1),FALSE)="",AV10,IF(AV10="","",(AV10/VLOOKUP(TRUE,$V$2:$AY$111,COUNTA($V$1:AV$1),FALSE))*100))</f>
        <v>100</v>
      </c>
      <c r="AO10" s="62">
        <f>IF(VLOOKUP(TRUE,$V$2:$AY$111,COUNTA($V$1:AW$1),FALSE)="",AW10,IF(AW10="","",(AW10/VLOOKUP(TRUE,$V$2:$AY$111,COUNTA($V$1:AW$1),FALSE))*100))</f>
        <v>100</v>
      </c>
      <c r="AP10" s="62">
        <f>IF(VLOOKUP(TRUE,$V$2:$AY$111,COUNTA($V$1:AX$1),FALSE)="",AX10,IF(AX10="","",(AX10/VLOOKUP(TRUE,$V$2:$AY$111,COUNTA($V$1:AX$1),FALSE))*100))</f>
        <v>100</v>
      </c>
      <c r="AQ10" s="65">
        <f>IF(VLOOKUP(TRUE,$V$2:$AY$111,COUNTA($V$1:AY$1),FALSE)="",AY10,IF(AY10="","",(AY10/VLOOKUP(TRUE,$V$2:$AY$111,COUNTA($V$1:AY$1),FALSE))*100))</f>
        <v>83.333333333333343</v>
      </c>
      <c r="AR10" s="66">
        <f>IF(BS10="","",BS10*VLOOKUP("UQ",IndexCalc[],3,FALSE))</f>
        <v>100</v>
      </c>
      <c r="AS10" s="62">
        <f>IF(BT10="","",BT10*VLOOKUP("Fneg",IndexCalc[],3,FALSE))</f>
        <v>100</v>
      </c>
      <c r="AT10" s="62">
        <f>IF(BU10="","",BU10*VLOOKUP("ABS",IndexCalc[],3,FALSE))</f>
        <v>80</v>
      </c>
      <c r="AU10" s="62">
        <f>IF(BV10="","",BV10*VLOOKUP("Cnrs",IndexCalc[],3,FALSE))</f>
        <v>100</v>
      </c>
      <c r="AV10" s="62">
        <f>IF(BO10="","",BO10*VLOOKUP("HEC",IndexCalc[],3,FALSE))</f>
        <v>100</v>
      </c>
      <c r="AW10" s="62">
        <f>IF(BP10="","",BP10*VLOOKUP("Aeres",IndexCalc[],3,FALSE))</f>
        <v>100</v>
      </c>
      <c r="AX10" s="62">
        <f>IF(BQ10="","",BQ10*VLOOKUP("Abdc",IndexCalc[],3,FALSE))</f>
        <v>100</v>
      </c>
      <c r="AY10" s="65">
        <f>IF(BR10="","",BR10*VLOOKUP("Vhb",IndexCalc[],3,FALSE))</f>
        <v>83.333333333333343</v>
      </c>
      <c r="AZ10" s="25">
        <v>2.8000000000000001E-2</v>
      </c>
      <c r="BA10" s="16">
        <v>3.9</v>
      </c>
      <c r="BB10" s="27">
        <v>69</v>
      </c>
      <c r="BC10" s="25">
        <v>7.13</v>
      </c>
      <c r="BD10" s="25">
        <v>4.641</v>
      </c>
      <c r="BE10" s="26">
        <v>2.9340000000000002</v>
      </c>
      <c r="BF10" s="18" t="s">
        <v>127</v>
      </c>
      <c r="BG10" s="12"/>
      <c r="BH10" s="12" t="s">
        <v>139</v>
      </c>
      <c r="BI10" s="12" t="s">
        <v>127</v>
      </c>
      <c r="BJ10" s="19" t="s">
        <v>640</v>
      </c>
      <c r="BK10" s="18">
        <v>1</v>
      </c>
      <c r="BL10" s="12">
        <v>1</v>
      </c>
      <c r="BM10" s="12">
        <v>4</v>
      </c>
      <c r="BN10" s="12">
        <v>1</v>
      </c>
      <c r="BO10" s="7">
        <v>4</v>
      </c>
      <c r="BP10" s="258">
        <v>3</v>
      </c>
      <c r="BQ10" s="92">
        <v>4</v>
      </c>
      <c r="BR10" s="5">
        <v>5</v>
      </c>
      <c r="BS10" s="5">
        <v>4</v>
      </c>
      <c r="BT10" s="5">
        <v>4</v>
      </c>
      <c r="BU10" s="5">
        <v>4</v>
      </c>
      <c r="BV10" s="8">
        <v>4</v>
      </c>
    </row>
    <row r="11" spans="1:75" ht="15" customHeight="1" x14ac:dyDescent="0.25">
      <c r="A11" s="13" t="s">
        <v>375</v>
      </c>
      <c r="B11" s="11" t="s">
        <v>651</v>
      </c>
      <c r="C11" s="71" t="s">
        <v>155</v>
      </c>
      <c r="D11" s="11" t="s">
        <v>722</v>
      </c>
      <c r="E11" s="59">
        <f t="shared" si="0"/>
        <v>9</v>
      </c>
      <c r="F11" s="59">
        <f t="shared" si="1"/>
        <v>10</v>
      </c>
      <c r="G11" s="65">
        <f t="shared" si="2"/>
        <v>7.7698372164653717</v>
      </c>
      <c r="H11" s="98" t="b">
        <f t="shared" si="3"/>
        <v>0</v>
      </c>
      <c r="I11" s="108">
        <f t="shared" si="4"/>
        <v>10000</v>
      </c>
      <c r="J11" s="108">
        <f t="shared" si="5"/>
        <v>10000</v>
      </c>
      <c r="K11" s="108">
        <f t="shared" si="6"/>
        <v>10000</v>
      </c>
      <c r="L11" s="108">
        <f t="shared" si="7"/>
        <v>10000</v>
      </c>
      <c r="M11" s="108">
        <f t="shared" si="8"/>
        <v>10000</v>
      </c>
      <c r="N11" s="108">
        <f t="shared" si="9"/>
        <v>10000</v>
      </c>
      <c r="O11" s="62" t="b">
        <f t="shared" si="10"/>
        <v>0</v>
      </c>
      <c r="P11" s="59">
        <f t="shared" si="11"/>
        <v>2</v>
      </c>
      <c r="Q11" s="59">
        <f t="shared" si="12"/>
        <v>8</v>
      </c>
      <c r="R11" s="149">
        <f t="shared" si="13"/>
        <v>96.333333333333343</v>
      </c>
      <c r="S11" s="66">
        <f t="shared" si="14"/>
        <v>100</v>
      </c>
      <c r="T11" s="65">
        <f t="shared" si="15"/>
        <v>95.416666666666671</v>
      </c>
      <c r="U11" s="62">
        <f t="shared" si="16"/>
        <v>94.763333333333335</v>
      </c>
      <c r="V11" s="62" t="b">
        <f t="shared" si="17"/>
        <v>0</v>
      </c>
      <c r="W11" s="120">
        <f t="shared" si="18"/>
        <v>96.333333333333343</v>
      </c>
      <c r="X11" s="66">
        <f t="shared" si="19"/>
        <v>87.5</v>
      </c>
      <c r="Y11" s="66">
        <f t="shared" si="20"/>
        <v>81.481481481481495</v>
      </c>
      <c r="Z11" s="66">
        <f t="shared" si="21"/>
        <v>100</v>
      </c>
      <c r="AA11" s="66">
        <f t="shared" si="22"/>
        <v>100</v>
      </c>
      <c r="AB11" s="66">
        <f t="shared" si="23"/>
        <v>100</v>
      </c>
      <c r="AC11" s="65">
        <f t="shared" si="24"/>
        <v>100</v>
      </c>
      <c r="AD11" s="62">
        <f t="shared" si="25"/>
        <v>63.2</v>
      </c>
      <c r="AE11" s="62">
        <f t="shared" si="26"/>
        <v>81</v>
      </c>
      <c r="AF11" s="62">
        <f t="shared" si="27"/>
        <v>88.8</v>
      </c>
      <c r="AG11" s="62">
        <f t="shared" si="28"/>
        <v>86</v>
      </c>
      <c r="AH11" s="62">
        <f t="shared" si="29"/>
        <v>89.9</v>
      </c>
      <c r="AI11" s="62">
        <f t="shared" si="30"/>
        <v>94.399999999999991</v>
      </c>
      <c r="AJ11" s="66">
        <f>IF(VLOOKUP(TRUE,$V$2:$AY$111,COUNTA($V$1:AR$1),FALSE)="",AR11,IF(AR11="","",(AR11/VLOOKUP(TRUE,$V$2:$AY$111,COUNTA($V$1:AR$1),FALSE))*100))</f>
        <v>100</v>
      </c>
      <c r="AK11" s="62">
        <f>IF(VLOOKUP(TRUE,$V$2:$AY$111,COUNTA($V$1:AS$1),FALSE)="",AS11,IF(AS11="","",(AS11/VLOOKUP(TRUE,$V$2:$AY$111,COUNTA($V$1:AS$1),FALSE))*100))</f>
        <v>100</v>
      </c>
      <c r="AL11" s="62">
        <f>IF(VLOOKUP(TRUE,$V$2:$AY$111,COUNTA($V$1:AT$1),FALSE)="",AT11,IF(AT11="","",(AT11/VLOOKUP(TRUE,$V$2:$AY$111,COUNTA($V$1:AT$1),FALSE))*100))</f>
        <v>80</v>
      </c>
      <c r="AM11" s="62">
        <f>IF(VLOOKUP(TRUE,$V$2:$AY$111,COUNTA($V$1:AU$1),FALSE)="",AU11,IF(AU11="","",(AU11/VLOOKUP(TRUE,$V$2:$AY$111,COUNTA($V$1:AU$1),FALSE))*100))</f>
        <v>100</v>
      </c>
      <c r="AN11" s="62">
        <f>IF(VLOOKUP(TRUE,$V$2:$AY$111,COUNTA($V$1:AV$1),FALSE)="",AV11,IF(AV11="","",(AV11/VLOOKUP(TRUE,$V$2:$AY$111,COUNTA($V$1:AV$1),FALSE))*100))</f>
        <v>100</v>
      </c>
      <c r="AO11" s="62">
        <f>IF(VLOOKUP(TRUE,$V$2:$AY$111,COUNTA($V$1:AW$1),FALSE)="",AW11,IF(AW11="","",(AW11/VLOOKUP(TRUE,$V$2:$AY$111,COUNTA($V$1:AW$1),FALSE))*100))</f>
        <v>100</v>
      </c>
      <c r="AP11" s="62">
        <f>IF(VLOOKUP(TRUE,$V$2:$AY$111,COUNTA($V$1:AX$1),FALSE)="",AX11,IF(AX11="","",(AX11/VLOOKUP(TRUE,$V$2:$AY$111,COUNTA($V$1:AX$1),FALSE))*100))</f>
        <v>100</v>
      </c>
      <c r="AQ11" s="65">
        <f>IF(VLOOKUP(TRUE,$V$2:$AY$111,COUNTA($V$1:AY$1),FALSE)="",AY11,IF(AY11="","",(AY11/VLOOKUP(TRUE,$V$2:$AY$111,COUNTA($V$1:AY$1),FALSE))*100))</f>
        <v>83.333333333333343</v>
      </c>
      <c r="AR11" s="66">
        <f>IF(BS11="","",BS11*VLOOKUP("UQ",IndexCalc[],3,FALSE))</f>
        <v>100</v>
      </c>
      <c r="AS11" s="62">
        <f>IF(BT11="","",BT11*VLOOKUP("Fneg",IndexCalc[],3,FALSE))</f>
        <v>100</v>
      </c>
      <c r="AT11" s="62">
        <f>IF(BU11="","",BU11*VLOOKUP("ABS",IndexCalc[],3,FALSE))</f>
        <v>80</v>
      </c>
      <c r="AU11" s="62">
        <f>IF(BV11="","",BV11*VLOOKUP("Cnrs",IndexCalc[],3,FALSE))</f>
        <v>100</v>
      </c>
      <c r="AV11" s="62">
        <f>IF(BO11="","",BO11*VLOOKUP("HEC",IndexCalc[],3,FALSE))</f>
        <v>100</v>
      </c>
      <c r="AW11" s="62">
        <f>IF(BP11="","",BP11*VLOOKUP("Aeres",IndexCalc[],3,FALSE))</f>
        <v>100</v>
      </c>
      <c r="AX11" s="62">
        <f>IF(BQ11="","",BQ11*VLOOKUP("Abdc",IndexCalc[],3,FALSE))</f>
        <v>100</v>
      </c>
      <c r="AY11" s="65">
        <f>IF(BR11="","",BR11*VLOOKUP("Vhb",IndexCalc[],3,FALSE))</f>
        <v>83.333333333333343</v>
      </c>
      <c r="AZ11" s="25">
        <v>7.0000000000000001E-3</v>
      </c>
      <c r="BA11" s="16">
        <v>2.2000000000000002</v>
      </c>
      <c r="BB11" s="12">
        <v>63</v>
      </c>
      <c r="BC11" s="25">
        <v>6.0970000000000004</v>
      </c>
      <c r="BD11" s="25">
        <v>4.923</v>
      </c>
      <c r="BE11" s="26">
        <v>3.27</v>
      </c>
      <c r="BF11" s="18" t="s">
        <v>127</v>
      </c>
      <c r="BG11" s="12" t="s">
        <v>127</v>
      </c>
      <c r="BH11" s="12" t="s">
        <v>139</v>
      </c>
      <c r="BI11" s="12" t="s">
        <v>127</v>
      </c>
      <c r="BJ11" s="19" t="s">
        <v>640</v>
      </c>
      <c r="BK11" s="18">
        <v>1</v>
      </c>
      <c r="BL11" s="12">
        <v>1</v>
      </c>
      <c r="BM11" s="12">
        <v>4</v>
      </c>
      <c r="BN11" s="12">
        <v>1</v>
      </c>
      <c r="BO11" s="7">
        <v>4</v>
      </c>
      <c r="BP11" s="5">
        <v>3</v>
      </c>
      <c r="BQ11" s="92">
        <v>4</v>
      </c>
      <c r="BR11" s="5">
        <v>5</v>
      </c>
      <c r="BS11" s="5">
        <v>4</v>
      </c>
      <c r="BT11" s="5">
        <v>4</v>
      </c>
      <c r="BU11" s="5">
        <v>4</v>
      </c>
      <c r="BV11" s="8">
        <v>4</v>
      </c>
    </row>
    <row r="12" spans="1:75" ht="15" customHeight="1" x14ac:dyDescent="0.25">
      <c r="A12" s="277" t="s">
        <v>1025</v>
      </c>
      <c r="B12" s="11" t="s">
        <v>651</v>
      </c>
      <c r="C12" s="147" t="s">
        <v>241</v>
      </c>
      <c r="D12" s="11" t="s">
        <v>722</v>
      </c>
      <c r="E12" s="59">
        <f t="shared" si="0"/>
        <v>9</v>
      </c>
      <c r="F12" s="59">
        <f t="shared" si="1"/>
        <v>10</v>
      </c>
      <c r="G12" s="65">
        <f t="shared" si="2"/>
        <v>7.7698372164653717</v>
      </c>
      <c r="H12" s="98" t="b">
        <f t="shared" si="3"/>
        <v>0</v>
      </c>
      <c r="I12" s="108">
        <f t="shared" si="4"/>
        <v>10000</v>
      </c>
      <c r="J12" s="108">
        <f t="shared" si="5"/>
        <v>10000</v>
      </c>
      <c r="K12" s="108">
        <f t="shared" si="6"/>
        <v>10000</v>
      </c>
      <c r="L12" s="108">
        <f t="shared" si="7"/>
        <v>10000</v>
      </c>
      <c r="M12" s="108">
        <f t="shared" si="8"/>
        <v>10000</v>
      </c>
      <c r="N12" s="108">
        <f t="shared" si="9"/>
        <v>10000</v>
      </c>
      <c r="O12" s="62" t="b">
        <f t="shared" si="10"/>
        <v>0</v>
      </c>
      <c r="P12" s="59">
        <f t="shared" si="11"/>
        <v>2</v>
      </c>
      <c r="Q12" s="59">
        <f t="shared" si="12"/>
        <v>8</v>
      </c>
      <c r="R12" s="149">
        <f t="shared" si="13"/>
        <v>96.333333333333343</v>
      </c>
      <c r="S12" s="66">
        <f t="shared" si="14"/>
        <v>100</v>
      </c>
      <c r="T12" s="65">
        <f t="shared" si="15"/>
        <v>95.416666666666671</v>
      </c>
      <c r="U12" s="62">
        <f t="shared" si="16"/>
        <v>95.583333333333343</v>
      </c>
      <c r="V12" s="62" t="b">
        <f t="shared" si="17"/>
        <v>0</v>
      </c>
      <c r="W12" s="120">
        <f t="shared" si="18"/>
        <v>96.333333333333343</v>
      </c>
      <c r="X12" s="66" t="str">
        <f t="shared" si="19"/>
        <v/>
      </c>
      <c r="Y12" s="66" t="str">
        <f t="shared" si="20"/>
        <v/>
      </c>
      <c r="Z12" s="66" t="str">
        <f t="shared" si="21"/>
        <v/>
      </c>
      <c r="AA12" s="66" t="str">
        <f t="shared" si="22"/>
        <v/>
      </c>
      <c r="AB12" s="66">
        <f t="shared" si="23"/>
        <v>100</v>
      </c>
      <c r="AC12" s="65">
        <f t="shared" si="24"/>
        <v>100</v>
      </c>
      <c r="AD12" s="62" t="str">
        <f t="shared" si="25"/>
        <v/>
      </c>
      <c r="AE12" s="62" t="str">
        <f t="shared" si="26"/>
        <v/>
      </c>
      <c r="AF12" s="62" t="str">
        <f t="shared" si="27"/>
        <v/>
      </c>
      <c r="AG12" s="62" t="str">
        <f t="shared" si="28"/>
        <v/>
      </c>
      <c r="AH12" s="62">
        <f t="shared" si="29"/>
        <v>94.399999999999991</v>
      </c>
      <c r="AI12" s="62">
        <f t="shared" si="30"/>
        <v>98.1</v>
      </c>
      <c r="AJ12" s="66">
        <f>IF(VLOOKUP(TRUE,$V$2:$AY$111,COUNTA($V$1:AR$1),FALSE)="",AR12,IF(AR12="","",(AR12/VLOOKUP(TRUE,$V$2:$AY$111,COUNTA($V$1:AR$1),FALSE))*100))</f>
        <v>100</v>
      </c>
      <c r="AK12" s="62">
        <f>IF(VLOOKUP(TRUE,$V$2:$AY$111,COUNTA($V$1:AS$1),FALSE)="",AS12,IF(AS12="","",(AS12/VLOOKUP(TRUE,$V$2:$AY$111,COUNTA($V$1:AS$1),FALSE))*100))</f>
        <v>100</v>
      </c>
      <c r="AL12" s="62">
        <f>IF(VLOOKUP(TRUE,$V$2:$AY$111,COUNTA($V$1:AT$1),FALSE)="",AT12,IF(AT12="","",(AT12/VLOOKUP(TRUE,$V$2:$AY$111,COUNTA($V$1:AT$1),FALSE))*100))</f>
        <v>80</v>
      </c>
      <c r="AM12" s="62">
        <f>IF(VLOOKUP(TRUE,$V$2:$AY$111,COUNTA($V$1:AU$1),FALSE)="",AU12,IF(AU12="","",(AU12/VLOOKUP(TRUE,$V$2:$AY$111,COUNTA($V$1:AU$1),FALSE))*100))</f>
        <v>100</v>
      </c>
      <c r="AN12" s="62">
        <f>IF(VLOOKUP(TRUE,$V$2:$AY$111,COUNTA($V$1:AV$1),FALSE)="",AV12,IF(AV12="","",(AV12/VLOOKUP(TRUE,$V$2:$AY$111,COUNTA($V$1:AV$1),FALSE))*100))</f>
        <v>100</v>
      </c>
      <c r="AO12" s="62">
        <f>IF(VLOOKUP(TRUE,$V$2:$AY$111,COUNTA($V$1:AW$1),FALSE)="",AW12,IF(AW12="","",(AW12/VLOOKUP(TRUE,$V$2:$AY$111,COUNTA($V$1:AW$1),FALSE))*100))</f>
        <v>100</v>
      </c>
      <c r="AP12" s="111">
        <f>IF(VLOOKUP(TRUE,$V$2:$AY$111,COUNTA($V$1:AX$1),FALSE)="",AX12,IF(AX12="","",(AX12/VLOOKUP(TRUE,$V$2:$AY$111,COUNTA($V$1:AX$1),FALSE))*100))</f>
        <v>100</v>
      </c>
      <c r="AQ12" s="65">
        <f>IF(VLOOKUP(TRUE,$V$2:$AY$111,COUNTA($V$1:AY$1),FALSE)="",AY12,IF(AY12="","",(AY12/VLOOKUP(TRUE,$V$2:$AY$111,COUNTA($V$1:AY$1),FALSE))*100))</f>
        <v>83.333333333333343</v>
      </c>
      <c r="AR12" s="66">
        <f>IF(BS12="","",BS12*VLOOKUP("UQ",IndexCalc[],3,FALSE))</f>
        <v>100</v>
      </c>
      <c r="AS12" s="62">
        <f>IF(BT12="","",BT12*VLOOKUP("Fneg",IndexCalc[],3,FALSE))</f>
        <v>100</v>
      </c>
      <c r="AT12" s="62">
        <f>IF(BU12="","",BU12*VLOOKUP("ABS",IndexCalc[],3,FALSE))</f>
        <v>80</v>
      </c>
      <c r="AU12" s="62">
        <f>IF(BV12="","",BV12*VLOOKUP("Cnrs",IndexCalc[],3,FALSE))</f>
        <v>100</v>
      </c>
      <c r="AV12" s="62">
        <f>IF(BO12="","",BO12*VLOOKUP("HEC",IndexCalc[],3,FALSE))</f>
        <v>100</v>
      </c>
      <c r="AW12" s="62">
        <f>IF(BP12="","",BP12*VLOOKUP("Aeres",IndexCalc[],3,FALSE))</f>
        <v>100</v>
      </c>
      <c r="AX12" s="62">
        <f>IF(BQ12="","",BQ12*VLOOKUP("Abdc",IndexCalc[],3,FALSE))</f>
        <v>100</v>
      </c>
      <c r="AY12" s="65">
        <f>IF(BR12="","",BR12*VLOOKUP("Vhb",IndexCalc[],3,FALSE))</f>
        <v>83.333333333333343</v>
      </c>
      <c r="AZ12" s="25"/>
      <c r="BA12" s="16"/>
      <c r="BB12" s="12"/>
      <c r="BC12" s="25"/>
      <c r="BD12" s="25">
        <v>5.7709999999999999</v>
      </c>
      <c r="BE12" s="83">
        <v>4.0359999999999996</v>
      </c>
      <c r="BF12" s="18" t="s">
        <v>127</v>
      </c>
      <c r="BG12" s="12" t="s">
        <v>127</v>
      </c>
      <c r="BH12" s="181" t="s">
        <v>139</v>
      </c>
      <c r="BI12" s="12" t="s">
        <v>127</v>
      </c>
      <c r="BJ12" s="19" t="s">
        <v>640</v>
      </c>
      <c r="BK12" s="18">
        <v>1</v>
      </c>
      <c r="BL12" s="12">
        <v>1</v>
      </c>
      <c r="BM12" s="12">
        <v>4</v>
      </c>
      <c r="BN12" s="12"/>
      <c r="BO12" s="7">
        <v>4</v>
      </c>
      <c r="BP12" s="5">
        <v>3</v>
      </c>
      <c r="BQ12" s="92">
        <v>4</v>
      </c>
      <c r="BR12" s="5">
        <v>5</v>
      </c>
      <c r="BS12" s="5">
        <v>4</v>
      </c>
      <c r="BT12" s="5">
        <v>4</v>
      </c>
      <c r="BU12" s="5">
        <v>4</v>
      </c>
      <c r="BV12" s="261">
        <v>4</v>
      </c>
    </row>
    <row r="13" spans="1:75" ht="15" customHeight="1" x14ac:dyDescent="0.25">
      <c r="A13" s="13" t="s">
        <v>379</v>
      </c>
      <c r="B13" s="41" t="s">
        <v>656</v>
      </c>
      <c r="C13" s="73" t="s">
        <v>159</v>
      </c>
      <c r="D13" s="11" t="s">
        <v>722</v>
      </c>
      <c r="E13" s="59">
        <f t="shared" si="0"/>
        <v>9</v>
      </c>
      <c r="F13" s="59">
        <f t="shared" si="1"/>
        <v>10</v>
      </c>
      <c r="G13" s="65">
        <f t="shared" si="2"/>
        <v>7.7698372164653717</v>
      </c>
      <c r="H13" s="98" t="b">
        <f t="shared" si="3"/>
        <v>0</v>
      </c>
      <c r="I13" s="108">
        <f t="shared" si="4"/>
        <v>10000</v>
      </c>
      <c r="J13" s="108">
        <f t="shared" si="5"/>
        <v>10000</v>
      </c>
      <c r="K13" s="108">
        <f t="shared" si="6"/>
        <v>10000</v>
      </c>
      <c r="L13" s="108">
        <f t="shared" si="7"/>
        <v>10000</v>
      </c>
      <c r="M13" s="108">
        <f t="shared" si="8"/>
        <v>10000</v>
      </c>
      <c r="N13" s="108">
        <f t="shared" si="9"/>
        <v>10000</v>
      </c>
      <c r="O13" s="62" t="b">
        <f t="shared" si="10"/>
        <v>0</v>
      </c>
      <c r="P13" s="59">
        <f t="shared" si="11"/>
        <v>2</v>
      </c>
      <c r="Q13" s="59">
        <f t="shared" si="12"/>
        <v>8</v>
      </c>
      <c r="R13" s="149">
        <f t="shared" si="13"/>
        <v>96.333333333333343</v>
      </c>
      <c r="S13" s="66">
        <f t="shared" si="14"/>
        <v>100</v>
      </c>
      <c r="T13" s="65">
        <f t="shared" si="15"/>
        <v>95.416666666666671</v>
      </c>
      <c r="U13" s="62">
        <f t="shared" si="16"/>
        <v>94.583333333333343</v>
      </c>
      <c r="V13" s="62" t="b">
        <f t="shared" si="17"/>
        <v>0</v>
      </c>
      <c r="W13" s="120">
        <f t="shared" si="18"/>
        <v>96.333333333333343</v>
      </c>
      <c r="X13" s="66">
        <f t="shared" si="19"/>
        <v>100</v>
      </c>
      <c r="Y13" s="66">
        <f t="shared" si="20"/>
        <v>96.296296296296291</v>
      </c>
      <c r="Z13" s="66">
        <f t="shared" si="21"/>
        <v>100</v>
      </c>
      <c r="AA13" s="66">
        <f t="shared" si="22"/>
        <v>100</v>
      </c>
      <c r="AB13" s="66">
        <f t="shared" si="23"/>
        <v>100</v>
      </c>
      <c r="AC13" s="65">
        <f t="shared" si="24"/>
        <v>100</v>
      </c>
      <c r="AD13" s="62">
        <f t="shared" si="25"/>
        <v>84.8</v>
      </c>
      <c r="AE13" s="62">
        <f t="shared" si="26"/>
        <v>87.3</v>
      </c>
      <c r="AF13" s="62">
        <f t="shared" si="27"/>
        <v>87.6</v>
      </c>
      <c r="AG13" s="62">
        <f t="shared" si="28"/>
        <v>91.100000000000009</v>
      </c>
      <c r="AH13" s="62">
        <f t="shared" si="29"/>
        <v>90.8</v>
      </c>
      <c r="AI13" s="62">
        <f t="shared" si="30"/>
        <v>91.7</v>
      </c>
      <c r="AJ13" s="66">
        <f>IF(VLOOKUP(TRUE,$V$2:$AY$111,COUNTA($V$1:AR$1),FALSE)="",AR13,IF(AR13="","",(AR13/VLOOKUP(TRUE,$V$2:$AY$111,COUNTA($V$1:AR$1),FALSE))*100))</f>
        <v>100</v>
      </c>
      <c r="AK13" s="62">
        <f>IF(VLOOKUP(TRUE,$V$2:$AY$111,COUNTA($V$1:AS$1),FALSE)="",AS13,IF(AS13="","",(AS13/VLOOKUP(TRUE,$V$2:$AY$111,COUNTA($V$1:AS$1),FALSE))*100))</f>
        <v>100</v>
      </c>
      <c r="AL13" s="62">
        <f>IF(VLOOKUP(TRUE,$V$2:$AY$111,COUNTA($V$1:AT$1),FALSE)="",AT13,IF(AT13="","",(AT13/VLOOKUP(TRUE,$V$2:$AY$111,COUNTA($V$1:AT$1),FALSE))*100))</f>
        <v>80</v>
      </c>
      <c r="AM13" s="62">
        <f>IF(VLOOKUP(TRUE,$V$2:$AY$111,COUNTA($V$1:AU$1),FALSE)="",AU13,IF(AU13="","",(AU13/VLOOKUP(TRUE,$V$2:$AY$111,COUNTA($V$1:AU$1),FALSE))*100))</f>
        <v>100</v>
      </c>
      <c r="AN13" s="62">
        <f>IF(VLOOKUP(TRUE,$V$2:$AY$111,COUNTA($V$1:AV$1),FALSE)="",AV13,IF(AV13="","",(AV13/VLOOKUP(TRUE,$V$2:$AY$111,COUNTA($V$1:AV$1),FALSE))*100))</f>
        <v>100</v>
      </c>
      <c r="AO13" s="62">
        <f>IF(VLOOKUP(TRUE,$V$2:$AY$111,COUNTA($V$1:AW$1),FALSE)="",AW13,IF(AW13="","",(AW13/VLOOKUP(TRUE,$V$2:$AY$111,COUNTA($V$1:AW$1),FALSE))*100))</f>
        <v>100</v>
      </c>
      <c r="AP13" s="62">
        <f>IF(VLOOKUP(TRUE,$V$2:$AY$111,COUNTA($V$1:AX$1),FALSE)="",AX13,IF(AX13="","",(AX13/VLOOKUP(TRUE,$V$2:$AY$111,COUNTA($V$1:AX$1),FALSE))*100))</f>
        <v>100</v>
      </c>
      <c r="AQ13" s="65">
        <f>IF(VLOOKUP(TRUE,$V$2:$AY$111,COUNTA($V$1:AY$1),FALSE)="",AY13,IF(AY13="","",(AY13/VLOOKUP(TRUE,$V$2:$AY$111,COUNTA($V$1:AY$1),FALSE))*100))</f>
        <v>83.333333333333343</v>
      </c>
      <c r="AR13" s="66">
        <f>IF(BS13="","",BS13*VLOOKUP("UQ",IndexCalc[],3,FALSE))</f>
        <v>100</v>
      </c>
      <c r="AS13" s="62">
        <f>IF(BT13="","",BT13*VLOOKUP("Fneg",IndexCalc[],3,FALSE))</f>
        <v>100</v>
      </c>
      <c r="AT13" s="62">
        <f>IF(BU13="","",BU13*VLOOKUP("ABS",IndexCalc[],3,FALSE))</f>
        <v>80</v>
      </c>
      <c r="AU13" s="62">
        <f>IF(BV13="","",BV13*VLOOKUP("Cnrs",IndexCalc[],3,FALSE))</f>
        <v>100</v>
      </c>
      <c r="AV13" s="62">
        <f>IF(BO13="","",BO13*VLOOKUP("HEC",IndexCalc[],3,FALSE))</f>
        <v>100</v>
      </c>
      <c r="AW13" s="62">
        <f>IF(BP13="","",BP13*VLOOKUP("Aeres",IndexCalc[],3,FALSE))</f>
        <v>100</v>
      </c>
      <c r="AX13" s="62">
        <f>IF(BQ13="","",BQ13*VLOOKUP("Abdc",IndexCalc[],3,FALSE))</f>
        <v>100</v>
      </c>
      <c r="AY13" s="65">
        <f>IF(BR13="","",BR13*VLOOKUP("Vhb",IndexCalc[],3,FALSE))</f>
        <v>83.333333333333343</v>
      </c>
      <c r="AZ13" s="25">
        <v>1.2E-2</v>
      </c>
      <c r="BA13" s="16">
        <v>2.6</v>
      </c>
      <c r="BB13" s="12">
        <v>62</v>
      </c>
      <c r="BC13" s="25">
        <v>6.5629999999999997</v>
      </c>
      <c r="BD13" s="25">
        <v>4.931</v>
      </c>
      <c r="BE13" s="26">
        <v>2.927</v>
      </c>
      <c r="BF13" s="42" t="s">
        <v>127</v>
      </c>
      <c r="BG13" s="27" t="s">
        <v>127</v>
      </c>
      <c r="BH13" s="27" t="s">
        <v>139</v>
      </c>
      <c r="BI13" s="27" t="s">
        <v>127</v>
      </c>
      <c r="BJ13" s="43" t="s">
        <v>640</v>
      </c>
      <c r="BK13" s="42">
        <v>1</v>
      </c>
      <c r="BL13" s="27">
        <v>1</v>
      </c>
      <c r="BM13" s="27">
        <v>4</v>
      </c>
      <c r="BN13" s="27">
        <v>1</v>
      </c>
      <c r="BO13" s="7">
        <v>4</v>
      </c>
      <c r="BP13" s="5">
        <v>3</v>
      </c>
      <c r="BQ13" s="92">
        <v>4</v>
      </c>
      <c r="BR13" s="5">
        <v>5</v>
      </c>
      <c r="BS13" s="5">
        <v>4</v>
      </c>
      <c r="BT13" s="5">
        <v>4</v>
      </c>
      <c r="BU13" s="5">
        <v>4</v>
      </c>
      <c r="BV13" s="8">
        <v>4</v>
      </c>
    </row>
    <row r="14" spans="1:75" ht="15" customHeight="1" x14ac:dyDescent="0.25">
      <c r="A14" s="30" t="s">
        <v>381</v>
      </c>
      <c r="B14" s="28" t="s">
        <v>658</v>
      </c>
      <c r="C14" s="73" t="s">
        <v>161</v>
      </c>
      <c r="D14" s="28" t="s">
        <v>722</v>
      </c>
      <c r="E14" s="61">
        <f t="shared" si="0"/>
        <v>9</v>
      </c>
      <c r="F14" s="61">
        <f t="shared" si="1"/>
        <v>10</v>
      </c>
      <c r="G14" s="68">
        <f t="shared" si="2"/>
        <v>7.7698372164653717</v>
      </c>
      <c r="H14" s="99" t="b">
        <f t="shared" si="3"/>
        <v>0</v>
      </c>
      <c r="I14" s="108">
        <f t="shared" si="4"/>
        <v>10000</v>
      </c>
      <c r="J14" s="108">
        <f t="shared" si="5"/>
        <v>10000</v>
      </c>
      <c r="K14" s="108">
        <f t="shared" si="6"/>
        <v>10000</v>
      </c>
      <c r="L14" s="108">
        <f t="shared" si="7"/>
        <v>10000</v>
      </c>
      <c r="M14" s="108">
        <f t="shared" si="8"/>
        <v>10000</v>
      </c>
      <c r="N14" s="108">
        <f t="shared" si="9"/>
        <v>10000</v>
      </c>
      <c r="O14" s="69" t="b">
        <f t="shared" si="10"/>
        <v>0</v>
      </c>
      <c r="P14" s="61">
        <f t="shared" si="11"/>
        <v>2</v>
      </c>
      <c r="Q14" s="61">
        <f t="shared" si="12"/>
        <v>8</v>
      </c>
      <c r="R14" s="150">
        <f t="shared" si="13"/>
        <v>96.333333333333343</v>
      </c>
      <c r="S14" s="69">
        <f t="shared" si="14"/>
        <v>100</v>
      </c>
      <c r="T14" s="68">
        <f t="shared" si="15"/>
        <v>95.416666666666671</v>
      </c>
      <c r="U14" s="63">
        <f t="shared" si="16"/>
        <v>94.673333333333332</v>
      </c>
      <c r="V14" s="62" t="b">
        <f t="shared" si="17"/>
        <v>0</v>
      </c>
      <c r="W14" s="121">
        <f t="shared" si="18"/>
        <v>96.333333333333343</v>
      </c>
      <c r="X14" s="69">
        <f t="shared" si="19"/>
        <v>87.5</v>
      </c>
      <c r="Y14" s="69">
        <f t="shared" si="20"/>
        <v>100</v>
      </c>
      <c r="Z14" s="69">
        <f t="shared" si="21"/>
        <v>100</v>
      </c>
      <c r="AA14" s="69">
        <f t="shared" si="22"/>
        <v>100</v>
      </c>
      <c r="AB14" s="69">
        <f t="shared" si="23"/>
        <v>100</v>
      </c>
      <c r="AC14" s="68">
        <f t="shared" si="24"/>
        <v>100</v>
      </c>
      <c r="AD14" s="63">
        <f t="shared" si="25"/>
        <v>63.2</v>
      </c>
      <c r="AE14" s="63">
        <f t="shared" si="26"/>
        <v>92.4</v>
      </c>
      <c r="AF14" s="63">
        <f t="shared" si="27"/>
        <v>61.7</v>
      </c>
      <c r="AG14" s="63">
        <f t="shared" si="28"/>
        <v>88.6</v>
      </c>
      <c r="AH14" s="63">
        <f t="shared" si="29"/>
        <v>93.5</v>
      </c>
      <c r="AI14" s="63">
        <f t="shared" si="30"/>
        <v>89.9</v>
      </c>
      <c r="AJ14" s="69">
        <f>IF(VLOOKUP(TRUE,$V$2:$AY$111,COUNTA($V$1:AR$1),FALSE)="",AR14,IF(AR14="","",(AR14/VLOOKUP(TRUE,$V$2:$AY$111,COUNTA($V$1:AR$1),FALSE))*100))</f>
        <v>100</v>
      </c>
      <c r="AK14" s="63">
        <f>IF(VLOOKUP(TRUE,$V$2:$AY$111,COUNTA($V$1:AS$1),FALSE)="",AS14,IF(AS14="","",(AS14/VLOOKUP(TRUE,$V$2:$AY$111,COUNTA($V$1:AS$1),FALSE))*100))</f>
        <v>100</v>
      </c>
      <c r="AL14" s="63">
        <f>IF(VLOOKUP(TRUE,$V$2:$AY$111,COUNTA($V$1:AT$1),FALSE)="",AT14,IF(AT14="","",(AT14/VLOOKUP(TRUE,$V$2:$AY$111,COUNTA($V$1:AT$1),FALSE))*100))</f>
        <v>80</v>
      </c>
      <c r="AM14" s="63">
        <f>IF(VLOOKUP(TRUE,$V$2:$AY$111,COUNTA($V$1:AU$1),FALSE)="",AU14,IF(AU14="","",(AU14/VLOOKUP(TRUE,$V$2:$AY$111,COUNTA($V$1:AU$1),FALSE))*100))</f>
        <v>100</v>
      </c>
      <c r="AN14" s="63">
        <f>IF(VLOOKUP(TRUE,$V$2:$AY$111,COUNTA($V$1:AV$1),FALSE)="",AV14,IF(AV14="","",(AV14/VLOOKUP(TRUE,$V$2:$AY$111,COUNTA($V$1:AV$1),FALSE))*100))</f>
        <v>100</v>
      </c>
      <c r="AO14" s="63">
        <f>IF(VLOOKUP(TRUE,$V$2:$AY$111,COUNTA($V$1:AW$1),FALSE)="",AW14,IF(AW14="","",(AW14/VLOOKUP(TRUE,$V$2:$AY$111,COUNTA($V$1:AW$1),FALSE))*100))</f>
        <v>100</v>
      </c>
      <c r="AP14" s="63">
        <f>IF(VLOOKUP(TRUE,$V$2:$AY$111,COUNTA($V$1:AX$1),FALSE)="",AX14,IF(AX14="","",(AX14/VLOOKUP(TRUE,$V$2:$AY$111,COUNTA($V$1:AX$1),FALSE))*100))</f>
        <v>100</v>
      </c>
      <c r="AQ14" s="68">
        <f>IF(VLOOKUP(TRUE,$V$2:$AY$111,COUNTA($V$1:AY$1),FALSE)="",AY14,IF(AY14="","",(AY14/VLOOKUP(TRUE,$V$2:$AY$111,COUNTA($V$1:AY$1),FALSE))*100))</f>
        <v>83.333333333333343</v>
      </c>
      <c r="AR14" s="69">
        <f>IF(BS14="","",BS14*VLOOKUP("UQ",IndexCalc[],3,FALSE))</f>
        <v>100</v>
      </c>
      <c r="AS14" s="63">
        <f>IF(BT14="","",BT14*VLOOKUP("Fneg",IndexCalc[],3,FALSE))</f>
        <v>100</v>
      </c>
      <c r="AT14" s="63">
        <f>IF(BU14="","",BU14*VLOOKUP("ABS",IndexCalc[],3,FALSE))</f>
        <v>80</v>
      </c>
      <c r="AU14" s="63">
        <f>IF(BV14="","",BV14*VLOOKUP("Cnrs",IndexCalc[],3,FALSE))</f>
        <v>100</v>
      </c>
      <c r="AV14" s="63">
        <f>IF(BO14="","",BO14*VLOOKUP("HEC",IndexCalc[],3,FALSE))</f>
        <v>100</v>
      </c>
      <c r="AW14" s="63">
        <f>IF(BP14="","",BP14*VLOOKUP("Aeres",IndexCalc[],3,FALSE))</f>
        <v>100</v>
      </c>
      <c r="AX14" s="63">
        <f>IF(BQ14="","",BQ14*VLOOKUP("Abdc",IndexCalc[],3,FALSE))</f>
        <v>100</v>
      </c>
      <c r="AY14" s="68">
        <f>IF(BR14="","",BR14*VLOOKUP("Vhb",IndexCalc[],3,FALSE))</f>
        <v>83.333333333333343</v>
      </c>
      <c r="AZ14" s="36">
        <v>7.0000000000000001E-3</v>
      </c>
      <c r="BA14" s="32">
        <v>3.4</v>
      </c>
      <c r="BB14" s="29">
        <v>42</v>
      </c>
      <c r="BC14" s="36">
        <v>6.3979999999999997</v>
      </c>
      <c r="BD14" s="36">
        <v>5.7439999999999998</v>
      </c>
      <c r="BE14" s="37">
        <v>2.8290000000000002</v>
      </c>
      <c r="BF14" s="34" t="s">
        <v>127</v>
      </c>
      <c r="BG14" s="29" t="s">
        <v>127</v>
      </c>
      <c r="BH14" s="29" t="s">
        <v>139</v>
      </c>
      <c r="BI14" s="29" t="s">
        <v>127</v>
      </c>
      <c r="BJ14" s="35" t="s">
        <v>278</v>
      </c>
      <c r="BK14" s="34">
        <v>1</v>
      </c>
      <c r="BL14" s="29">
        <v>1</v>
      </c>
      <c r="BM14" s="29">
        <v>4</v>
      </c>
      <c r="BN14" s="29">
        <v>1</v>
      </c>
      <c r="BO14" s="9">
        <v>4</v>
      </c>
      <c r="BP14" s="6">
        <v>3</v>
      </c>
      <c r="BQ14" s="93">
        <v>4</v>
      </c>
      <c r="BR14" s="6">
        <v>5</v>
      </c>
      <c r="BS14" s="6">
        <v>4</v>
      </c>
      <c r="BT14" s="6">
        <v>4</v>
      </c>
      <c r="BU14" s="6">
        <v>4</v>
      </c>
      <c r="BV14" s="10">
        <v>4</v>
      </c>
    </row>
    <row r="15" spans="1:75" ht="15" customHeight="1" x14ac:dyDescent="0.25">
      <c r="A15" s="39" t="s">
        <v>374</v>
      </c>
      <c r="B15" s="38" t="s">
        <v>650</v>
      </c>
      <c r="C15" s="600" t="s">
        <v>154</v>
      </c>
      <c r="D15" s="11" t="s">
        <v>722</v>
      </c>
      <c r="E15" s="59">
        <f t="shared" si="0"/>
        <v>14</v>
      </c>
      <c r="F15" s="59">
        <f t="shared" si="1"/>
        <v>10</v>
      </c>
      <c r="G15" s="67">
        <f t="shared" si="2"/>
        <v>9.0010287477886948</v>
      </c>
      <c r="H15" s="98" t="b">
        <f t="shared" si="3"/>
        <v>0</v>
      </c>
      <c r="I15" s="108">
        <f t="shared" si="4"/>
        <v>10000</v>
      </c>
      <c r="J15" s="108">
        <f t="shared" si="5"/>
        <v>10000</v>
      </c>
      <c r="K15" s="108">
        <f t="shared" si="6"/>
        <v>10000</v>
      </c>
      <c r="L15" s="108">
        <f t="shared" si="7"/>
        <v>10000</v>
      </c>
      <c r="M15" s="108">
        <f t="shared" si="8"/>
        <v>10000</v>
      </c>
      <c r="N15" s="108">
        <f t="shared" si="9"/>
        <v>10000</v>
      </c>
      <c r="O15" s="62" t="b">
        <f t="shared" si="10"/>
        <v>0</v>
      </c>
      <c r="P15" s="59">
        <f t="shared" si="11"/>
        <v>2</v>
      </c>
      <c r="Q15" s="59">
        <f t="shared" si="12"/>
        <v>8</v>
      </c>
      <c r="R15" s="149">
        <f t="shared" si="13"/>
        <v>95.833333333333343</v>
      </c>
      <c r="S15" s="66">
        <f t="shared" si="14"/>
        <v>100</v>
      </c>
      <c r="T15" s="65">
        <f t="shared" si="15"/>
        <v>94.791666666666671</v>
      </c>
      <c r="U15" s="62">
        <f t="shared" si="16"/>
        <v>95.36333333333333</v>
      </c>
      <c r="V15" s="67" t="b">
        <f t="shared" si="17"/>
        <v>0</v>
      </c>
      <c r="W15" s="120">
        <f t="shared" si="18"/>
        <v>95.833333333333343</v>
      </c>
      <c r="X15" s="66">
        <f t="shared" si="19"/>
        <v>100</v>
      </c>
      <c r="Y15" s="66">
        <f t="shared" si="20"/>
        <v>100</v>
      </c>
      <c r="Z15" s="66">
        <f t="shared" si="21"/>
        <v>100</v>
      </c>
      <c r="AA15" s="66">
        <f t="shared" si="22"/>
        <v>100</v>
      </c>
      <c r="AB15" s="70">
        <f t="shared" si="23"/>
        <v>100</v>
      </c>
      <c r="AC15" s="65">
        <f t="shared" si="24"/>
        <v>100</v>
      </c>
      <c r="AD15" s="64">
        <f t="shared" si="25"/>
        <v>93.600000000000009</v>
      </c>
      <c r="AE15" s="64">
        <f t="shared" si="26"/>
        <v>96.2</v>
      </c>
      <c r="AF15" s="64">
        <f t="shared" si="27"/>
        <v>100</v>
      </c>
      <c r="AG15" s="64">
        <f t="shared" si="28"/>
        <v>97.399999999999991</v>
      </c>
      <c r="AH15" s="64">
        <f t="shared" si="29"/>
        <v>96.3</v>
      </c>
      <c r="AI15" s="64">
        <f t="shared" si="30"/>
        <v>99</v>
      </c>
      <c r="AJ15" s="70">
        <f>IF(VLOOKUP(TRUE,$V$2:$AY$111,COUNTA($V$1:AR$1),FALSE)="",AR15,IF(AR15="","",(AR15/VLOOKUP(TRUE,$V$2:$AY$111,COUNTA($V$1:AR$1),FALSE))*100))</f>
        <v>100</v>
      </c>
      <c r="AK15" s="64">
        <f>IF(VLOOKUP(TRUE,$V$2:$AY$111,COUNTA($V$1:AS$1),FALSE)="",AS15,IF(AS15="","",(AS15/VLOOKUP(TRUE,$V$2:$AY$111,COUNTA($V$1:AS$1),FALSE))*100))</f>
        <v>100</v>
      </c>
      <c r="AL15" s="64">
        <f>IF(VLOOKUP(TRUE,$V$2:$AY$111,COUNTA($V$1:AT$1),FALSE)="",AT15,IF(AT15="","",(AT15/VLOOKUP(TRUE,$V$2:$AY$111,COUNTA($V$1:AT$1),FALSE))*100))</f>
        <v>100</v>
      </c>
      <c r="AM15" s="64">
        <f>IF(VLOOKUP(TRUE,$V$2:$AY$111,COUNTA($V$1:AU$1),FALSE)="",AU15,IF(AU15="","",(AU15/VLOOKUP(TRUE,$V$2:$AY$111,COUNTA($V$1:AU$1),FALSE))*100))</f>
        <v>100</v>
      </c>
      <c r="AN15" s="64">
        <f>IF(VLOOKUP(TRUE,$V$2:$AY$111,COUNTA($V$1:AV$1),FALSE)="",AV15,IF(AV15="","",(AV15/VLOOKUP(TRUE,$V$2:$AY$111,COUNTA($V$1:AV$1),FALSE))*100))</f>
        <v>75</v>
      </c>
      <c r="AO15" s="64">
        <f>IF(VLOOKUP(TRUE,$V$2:$AY$111,COUNTA($V$1:AW$1),FALSE)="",AW15,IF(AW15="","",(AW15/VLOOKUP(TRUE,$V$2:$AY$111,COUNTA($V$1:AW$1),FALSE))*100))</f>
        <v>100</v>
      </c>
      <c r="AP15" s="64">
        <f>IF(VLOOKUP(TRUE,$V$2:$AY$111,COUNTA($V$1:AX$1),FALSE)="",AX15,IF(AX15="","",(AX15/VLOOKUP(TRUE,$V$2:$AY$111,COUNTA($V$1:AX$1),FALSE))*100))</f>
        <v>100</v>
      </c>
      <c r="AQ15" s="67">
        <f>IF(VLOOKUP(TRUE,$V$2:$AY$111,COUNTA($V$1:AY$1),FALSE)="",AY15,IF(AY15="","",(AY15/VLOOKUP(TRUE,$V$2:$AY$111,COUNTA($V$1:AY$1),FALSE))*100))</f>
        <v>83.333333333333343</v>
      </c>
      <c r="AR15" s="66">
        <f>IF(BS15="","",BS15*VLOOKUP("UQ",IndexCalc[],3,FALSE))</f>
        <v>100</v>
      </c>
      <c r="AS15" s="62">
        <f>IF(BT15="","",BT15*VLOOKUP("Fneg",IndexCalc[],3,FALSE))</f>
        <v>100</v>
      </c>
      <c r="AT15" s="62">
        <f>IF(BU15="","",BU15*VLOOKUP("ABS",IndexCalc[],3,FALSE))</f>
        <v>100</v>
      </c>
      <c r="AU15" s="62">
        <f>IF(BV15="","",BV15*VLOOKUP("Cnrs",IndexCalc[],3,FALSE))</f>
        <v>100</v>
      </c>
      <c r="AV15" s="62">
        <f>IF(BO15="","",BO15*VLOOKUP("HEC",IndexCalc[],3,FALSE))</f>
        <v>75</v>
      </c>
      <c r="AW15" s="62">
        <f>IF(BP15="","",BP15*VLOOKUP("Aeres",IndexCalc[],3,FALSE))</f>
        <v>100</v>
      </c>
      <c r="AX15" s="62">
        <f>IF(BQ15="","",BQ15*VLOOKUP("Abdc",IndexCalc[],3,FALSE))</f>
        <v>100</v>
      </c>
      <c r="AY15" s="65">
        <f>IF(BR15="","",BR15*VLOOKUP("Vhb",IndexCalc[],3,FALSE))</f>
        <v>83.333333333333343</v>
      </c>
      <c r="AZ15" s="20">
        <v>2.1000000000000001E-2</v>
      </c>
      <c r="BA15" s="21">
        <v>4.5999999999999996</v>
      </c>
      <c r="BB15" s="22">
        <v>79</v>
      </c>
      <c r="BC15" s="20">
        <v>10.48</v>
      </c>
      <c r="BD15" s="20">
        <v>6.617</v>
      </c>
      <c r="BE15" s="23">
        <v>4.5380000000000003</v>
      </c>
      <c r="BF15" s="24" t="s">
        <v>134</v>
      </c>
      <c r="BG15" s="22" t="s">
        <v>127</v>
      </c>
      <c r="BH15" s="22" t="s">
        <v>139</v>
      </c>
      <c r="BI15" s="22" t="s">
        <v>127</v>
      </c>
      <c r="BJ15" s="40" t="s">
        <v>640</v>
      </c>
      <c r="BK15" s="24">
        <v>1</v>
      </c>
      <c r="BL15" s="22">
        <v>1</v>
      </c>
      <c r="BM15" s="22" t="s">
        <v>129</v>
      </c>
      <c r="BN15" s="22">
        <v>1</v>
      </c>
      <c r="BO15" s="7">
        <v>3</v>
      </c>
      <c r="BP15" s="5">
        <v>3</v>
      </c>
      <c r="BQ15" s="92">
        <v>4</v>
      </c>
      <c r="BR15" s="5">
        <v>5</v>
      </c>
      <c r="BS15" s="5">
        <v>4</v>
      </c>
      <c r="BT15" s="5">
        <v>4</v>
      </c>
      <c r="BU15" s="5">
        <v>5</v>
      </c>
      <c r="BV15" s="8">
        <v>4</v>
      </c>
    </row>
    <row r="16" spans="1:75" ht="15" customHeight="1" x14ac:dyDescent="0.25">
      <c r="A16" s="13" t="s">
        <v>369</v>
      </c>
      <c r="B16" s="11" t="s">
        <v>645</v>
      </c>
      <c r="C16" s="71" t="s">
        <v>149</v>
      </c>
      <c r="D16" s="11" t="s">
        <v>722</v>
      </c>
      <c r="E16" s="59">
        <f t="shared" si="0"/>
        <v>15</v>
      </c>
      <c r="F16" s="59">
        <f t="shared" si="1"/>
        <v>10</v>
      </c>
      <c r="G16" s="65">
        <f t="shared" si="2"/>
        <v>9.4750817381813111</v>
      </c>
      <c r="H16" s="98" t="b">
        <f t="shared" si="3"/>
        <v>0</v>
      </c>
      <c r="I16" s="108">
        <f t="shared" si="4"/>
        <v>10000</v>
      </c>
      <c r="J16" s="108">
        <f t="shared" si="5"/>
        <v>10000</v>
      </c>
      <c r="K16" s="108">
        <f t="shared" si="6"/>
        <v>10000</v>
      </c>
      <c r="L16" s="108">
        <f t="shared" si="7"/>
        <v>10000</v>
      </c>
      <c r="M16" s="108">
        <f t="shared" si="8"/>
        <v>10000</v>
      </c>
      <c r="N16" s="108">
        <f t="shared" si="9"/>
        <v>10000</v>
      </c>
      <c r="O16" s="62" t="b">
        <f t="shared" si="10"/>
        <v>0</v>
      </c>
      <c r="P16" s="59">
        <f t="shared" si="11"/>
        <v>2</v>
      </c>
      <c r="Q16" s="59">
        <f t="shared" si="12"/>
        <v>8</v>
      </c>
      <c r="R16" s="149">
        <f t="shared" si="13"/>
        <v>95.547445255474457</v>
      </c>
      <c r="S16" s="66">
        <f t="shared" si="14"/>
        <v>90.237226277372258</v>
      </c>
      <c r="T16" s="65">
        <f t="shared" si="15"/>
        <v>96.875</v>
      </c>
      <c r="U16" s="62">
        <f t="shared" si="16"/>
        <v>93.539999999999992</v>
      </c>
      <c r="V16" s="65" t="b">
        <f t="shared" si="17"/>
        <v>0</v>
      </c>
      <c r="W16" s="120">
        <f t="shared" si="18"/>
        <v>95.547445255474457</v>
      </c>
      <c r="X16" s="66">
        <f t="shared" si="19"/>
        <v>100</v>
      </c>
      <c r="Y16" s="66">
        <f t="shared" si="20"/>
        <v>70.370370370370367</v>
      </c>
      <c r="Z16" s="66">
        <f t="shared" si="21"/>
        <v>100</v>
      </c>
      <c r="AA16" s="66">
        <f t="shared" si="22"/>
        <v>76.126609442060087</v>
      </c>
      <c r="AB16" s="66">
        <f t="shared" si="23"/>
        <v>80.474452554744531</v>
      </c>
      <c r="AC16" s="65">
        <f t="shared" si="24"/>
        <v>100</v>
      </c>
      <c r="AD16" s="62">
        <f t="shared" si="25"/>
        <v>89.8</v>
      </c>
      <c r="AE16" s="62">
        <f t="shared" si="26"/>
        <v>78.400000000000006</v>
      </c>
      <c r="AF16" s="62">
        <f t="shared" si="27"/>
        <v>66.600000000000009</v>
      </c>
      <c r="AG16" s="62">
        <f t="shared" si="28"/>
        <v>49.3</v>
      </c>
      <c r="AH16" s="62">
        <f t="shared" si="29"/>
        <v>82.5</v>
      </c>
      <c r="AI16" s="62">
        <f t="shared" si="30"/>
        <v>77.900000000000006</v>
      </c>
      <c r="AJ16" s="66">
        <f>IF(VLOOKUP(TRUE,$V$2:$AY$111,COUNTA($V$1:AR$1),FALSE)="",AR16,IF(AR16="","",(AR16/VLOOKUP(TRUE,$V$2:$AY$111,COUNTA($V$1:AR$1),FALSE))*100))</f>
        <v>100</v>
      </c>
      <c r="AK16" s="62">
        <f>IF(VLOOKUP(TRUE,$V$2:$AY$111,COUNTA($V$1:AS$1),FALSE)="",AS16,IF(AS16="","",(AS16/VLOOKUP(TRUE,$V$2:$AY$111,COUNTA($V$1:AS$1),FALSE))*100))</f>
        <v>100</v>
      </c>
      <c r="AL16" s="62">
        <f>IF(VLOOKUP(TRUE,$V$2:$AY$111,COUNTA($V$1:AT$1),FALSE)="",AT16,IF(AT16="","",(AT16/VLOOKUP(TRUE,$V$2:$AY$111,COUNTA($V$1:AT$1),FALSE))*100))</f>
        <v>100</v>
      </c>
      <c r="AM16" s="62">
        <f>IF(VLOOKUP(TRUE,$V$2:$AY$111,COUNTA($V$1:AU$1),FALSE)="",AU16,IF(AU16="","",(AU16/VLOOKUP(TRUE,$V$2:$AY$111,COUNTA($V$1:AU$1),FALSE))*100))</f>
        <v>100</v>
      </c>
      <c r="AN16" s="62">
        <f>IF(VLOOKUP(TRUE,$V$2:$AY$111,COUNTA($V$1:AV$1),FALSE)="",AV16,IF(AV16="","",(AV16/VLOOKUP(TRUE,$V$2:$AY$111,COUNTA($V$1:AV$1),FALSE))*100))</f>
        <v>100</v>
      </c>
      <c r="AO16" s="62">
        <f>IF(VLOOKUP(TRUE,$V$2:$AY$111,COUNTA($V$1:AW$1),FALSE)="",AW16,IF(AW16="","",(AW16/VLOOKUP(TRUE,$V$2:$AY$111,COUNTA($V$1:AW$1),FALSE))*100))</f>
        <v>100</v>
      </c>
      <c r="AP16" s="62">
        <f>IF(VLOOKUP(TRUE,$V$2:$AY$111,COUNTA($V$1:AX$1),FALSE)="",AX16,IF(AX16="","",(AX16/VLOOKUP(TRUE,$V$2:$AY$111,COUNTA($V$1:AX$1),FALSE))*100))</f>
        <v>75</v>
      </c>
      <c r="AQ16" s="65">
        <f>IF(VLOOKUP(TRUE,$V$2:$AY$111,COUNTA($V$1:AY$1),FALSE)="",AY16,IF(AY16="","",(AY16/VLOOKUP(TRUE,$V$2:$AY$111,COUNTA($V$1:AY$1),FALSE))*100))</f>
        <v>100</v>
      </c>
      <c r="AR16" s="66">
        <f>IF(BS16="","",BS16*VLOOKUP("UQ",IndexCalc[],3,FALSE))</f>
        <v>100</v>
      </c>
      <c r="AS16" s="62">
        <f>IF(BT16="","",BT16*VLOOKUP("Fneg",IndexCalc[],3,FALSE))</f>
        <v>100</v>
      </c>
      <c r="AT16" s="62">
        <f>IF(BU16="","",BU16*VLOOKUP("ABS",IndexCalc[],3,FALSE))</f>
        <v>100</v>
      </c>
      <c r="AU16" s="62">
        <f>IF(BV16="","",BV16*VLOOKUP("Cnrs",IndexCalc[],3,FALSE))</f>
        <v>100</v>
      </c>
      <c r="AV16" s="62">
        <f>IF(BO16="","",BO16*VLOOKUP("HEC",IndexCalc[],3,FALSE))</f>
        <v>100</v>
      </c>
      <c r="AW16" s="62">
        <f>IF(BP16="","",BP16*VLOOKUP("Aeres",IndexCalc[],3,FALSE))</f>
        <v>100</v>
      </c>
      <c r="AX16" s="62">
        <f>IF(BQ16="","",BQ16*VLOOKUP("Abdc",IndexCalc[],3,FALSE))</f>
        <v>75</v>
      </c>
      <c r="AY16" s="65">
        <f>IF(BR16="","",BR16*VLOOKUP("Vhb",IndexCalc[],3,FALSE))</f>
        <v>100</v>
      </c>
      <c r="AZ16" s="25">
        <v>1.7000000000000001E-2</v>
      </c>
      <c r="BA16" s="16">
        <v>1.9</v>
      </c>
      <c r="BB16" s="27">
        <v>45</v>
      </c>
      <c r="BC16" s="25">
        <v>2.8380000000000001</v>
      </c>
      <c r="BD16" s="25">
        <v>3.528</v>
      </c>
      <c r="BE16" s="26">
        <v>2.2599999999999998</v>
      </c>
      <c r="BF16" s="18" t="s">
        <v>127</v>
      </c>
      <c r="BG16" s="12" t="s">
        <v>127</v>
      </c>
      <c r="BH16" s="12" t="s">
        <v>127</v>
      </c>
      <c r="BI16" s="12" t="s">
        <v>128</v>
      </c>
      <c r="BJ16" s="19" t="s">
        <v>640</v>
      </c>
      <c r="BK16" s="18">
        <v>1</v>
      </c>
      <c r="BL16" s="12"/>
      <c r="BM16" s="12" t="s">
        <v>129</v>
      </c>
      <c r="BN16" s="12">
        <v>1</v>
      </c>
      <c r="BO16" s="7">
        <v>4</v>
      </c>
      <c r="BP16" s="5">
        <v>3</v>
      </c>
      <c r="BQ16" s="92">
        <v>3</v>
      </c>
      <c r="BR16" s="5">
        <v>6</v>
      </c>
      <c r="BS16" s="5">
        <v>4</v>
      </c>
      <c r="BT16" s="5">
        <v>4</v>
      </c>
      <c r="BU16" s="258">
        <v>5</v>
      </c>
      <c r="BV16" s="8">
        <v>4</v>
      </c>
      <c r="BW16" s="3"/>
    </row>
    <row r="17" spans="1:80" ht="15" customHeight="1" x14ac:dyDescent="0.25">
      <c r="A17" s="13" t="s">
        <v>385</v>
      </c>
      <c r="B17" s="11" t="s">
        <v>662</v>
      </c>
      <c r="C17" s="73" t="s">
        <v>165</v>
      </c>
      <c r="D17" s="11" t="s">
        <v>722</v>
      </c>
      <c r="E17" s="59">
        <f t="shared" si="0"/>
        <v>16</v>
      </c>
      <c r="F17" s="59">
        <f t="shared" si="1"/>
        <v>10</v>
      </c>
      <c r="G17" s="65">
        <f t="shared" si="2"/>
        <v>13.650608168972594</v>
      </c>
      <c r="H17" s="98" t="b">
        <f t="shared" si="3"/>
        <v>0</v>
      </c>
      <c r="I17" s="108">
        <f t="shared" si="4"/>
        <v>10000</v>
      </c>
      <c r="J17" s="108">
        <f t="shared" si="5"/>
        <v>10000</v>
      </c>
      <c r="K17" s="108">
        <f t="shared" si="6"/>
        <v>10000</v>
      </c>
      <c r="L17" s="108">
        <f t="shared" si="7"/>
        <v>10000</v>
      </c>
      <c r="M17" s="108">
        <f t="shared" si="8"/>
        <v>10000</v>
      </c>
      <c r="N17" s="108">
        <f t="shared" si="9"/>
        <v>10000</v>
      </c>
      <c r="O17" s="62" t="b">
        <f t="shared" si="10"/>
        <v>0</v>
      </c>
      <c r="P17" s="59">
        <f t="shared" si="11"/>
        <v>2</v>
      </c>
      <c r="Q17" s="59">
        <f t="shared" si="12"/>
        <v>8</v>
      </c>
      <c r="R17" s="149">
        <f t="shared" si="13"/>
        <v>91.493934855263902</v>
      </c>
      <c r="S17" s="66">
        <f t="shared" si="14"/>
        <v>79.596259124087595</v>
      </c>
      <c r="T17" s="65">
        <f t="shared" si="15"/>
        <v>94.468353788057968</v>
      </c>
      <c r="U17" s="62">
        <f t="shared" si="16"/>
        <v>91.254683030446373</v>
      </c>
      <c r="V17" s="65" t="b">
        <f t="shared" si="17"/>
        <v>0</v>
      </c>
      <c r="W17" s="120">
        <f t="shared" si="18"/>
        <v>91.493934855263902</v>
      </c>
      <c r="X17" s="66">
        <f t="shared" si="19"/>
        <v>100</v>
      </c>
      <c r="Y17" s="66">
        <f t="shared" si="20"/>
        <v>37.037037037037038</v>
      </c>
      <c r="Z17" s="66">
        <f t="shared" si="21"/>
        <v>100</v>
      </c>
      <c r="AA17" s="66">
        <f t="shared" si="22"/>
        <v>83.39592274678111</v>
      </c>
      <c r="AB17" s="66">
        <f t="shared" si="23"/>
        <v>59.192518248175183</v>
      </c>
      <c r="AC17" s="65">
        <f t="shared" si="24"/>
        <v>100</v>
      </c>
      <c r="AD17" s="62">
        <f t="shared" si="25"/>
        <v>100</v>
      </c>
      <c r="AE17" s="62">
        <f t="shared" si="26"/>
        <v>48.1</v>
      </c>
      <c r="AF17" s="62">
        <f t="shared" si="27"/>
        <v>93.8</v>
      </c>
      <c r="AG17" s="62">
        <f t="shared" si="28"/>
        <v>60.699999999999996</v>
      </c>
      <c r="AH17" s="62">
        <f t="shared" si="29"/>
        <v>76.099999999999994</v>
      </c>
      <c r="AI17" s="62">
        <f t="shared" si="30"/>
        <v>80.7</v>
      </c>
      <c r="AJ17" s="66">
        <f>IF(VLOOKUP(TRUE,$V$2:$AY$111,COUNTA($V$1:AR$1),FALSE)="",AR17,IF(AR17="","",(AR17/VLOOKUP(TRUE,$V$2:$AY$111,COUNTA($V$1:AR$1),FALSE))*100))</f>
        <v>92.413496971130371</v>
      </c>
      <c r="AK17" s="62">
        <f>IF(VLOOKUP(TRUE,$V$2:$AY$111,COUNTA($V$1:AS$1),FALSE)="",AS17,IF(AS17="","",(AS17/VLOOKUP(TRUE,$V$2:$AY$111,COUNTA($V$1:AS$1),FALSE))*100))</f>
        <v>100</v>
      </c>
      <c r="AL17" s="62">
        <f>IF(VLOOKUP(TRUE,$V$2:$AY$111,COUNTA($V$1:AT$1),FALSE)="",AT17,IF(AT17="","",(AT17/VLOOKUP(TRUE,$V$2:$AY$111,COUNTA($V$1:AT$1),FALSE))*100))</f>
        <v>80</v>
      </c>
      <c r="AM17" s="62">
        <f>IF(VLOOKUP(TRUE,$V$2:$AY$111,COUNTA($V$1:AU$1),FALSE)="",AU17,IF(AU17="","",(AU17/VLOOKUP(TRUE,$V$2:$AY$111,COUNTA($V$1:AU$1),FALSE))*100))</f>
        <v>100</v>
      </c>
      <c r="AN17" s="62">
        <f>IF(VLOOKUP(TRUE,$V$2:$AY$111,COUNTA($V$1:AV$1),FALSE)="",AV17,IF(AV17="","",(AV17/VLOOKUP(TRUE,$V$2:$AY$111,COUNTA($V$1:AV$1),FALSE))*100))</f>
        <v>100</v>
      </c>
      <c r="AO17" s="62">
        <f>IF(VLOOKUP(TRUE,$V$2:$AY$111,COUNTA($V$1:AW$1),FALSE)="",AW17,IF(AW17="","",(AW17/VLOOKUP(TRUE,$V$2:$AY$111,COUNTA($V$1:AW$1),FALSE))*100))</f>
        <v>100</v>
      </c>
      <c r="AP17" s="62">
        <f>IF(VLOOKUP(TRUE,$V$2:$AY$111,COUNTA($V$1:AX$1),FALSE)="",AX17,IF(AX17="","",(AX17/VLOOKUP(TRUE,$V$2:$AY$111,COUNTA($V$1:AX$1),FALSE))*100))</f>
        <v>100</v>
      </c>
      <c r="AQ17" s="65">
        <f>IF(VLOOKUP(TRUE,$V$2:$AY$111,COUNTA($V$1:AY$1),FALSE)="",AY17,IF(AY17="","",(AY17/VLOOKUP(TRUE,$V$2:$AY$111,COUNTA($V$1:AY$1),FALSE))*100))</f>
        <v>83.333333333333343</v>
      </c>
      <c r="AR17" s="66">
        <f>IF(BS17="","",BS17*VLOOKUP("UQ",IndexCalc[],3,FALSE))</f>
        <v>92.413496971130371</v>
      </c>
      <c r="AS17" s="62">
        <f>IF(BT17="","",BT17*VLOOKUP("Fneg",IndexCalc[],3,FALSE))</f>
        <v>100</v>
      </c>
      <c r="AT17" s="62">
        <f>IF(BU17="","",BU17*VLOOKUP("ABS",IndexCalc[],3,FALSE))</f>
        <v>80</v>
      </c>
      <c r="AU17" s="62">
        <f>IF(BV17="","",BV17*VLOOKUP("Cnrs",IndexCalc[],3,FALSE))</f>
        <v>100</v>
      </c>
      <c r="AV17" s="62">
        <f>IF(BO17="","",BO17*VLOOKUP("HEC",IndexCalc[],3,FALSE))</f>
        <v>100</v>
      </c>
      <c r="AW17" s="62">
        <f>IF(BP17="","",BP17*VLOOKUP("Aeres",IndexCalc[],3,FALSE))</f>
        <v>100</v>
      </c>
      <c r="AX17" s="62">
        <f>IF(BQ17="","",BQ17*VLOOKUP("Abdc",IndexCalc[],3,FALSE))</f>
        <v>100</v>
      </c>
      <c r="AY17" s="65">
        <f>IF(BR17="","",BR17*VLOOKUP("Vhb",IndexCalc[],3,FALSE))</f>
        <v>83.333333333333343</v>
      </c>
      <c r="AZ17" s="25">
        <v>4.7E-2</v>
      </c>
      <c r="BA17" s="16">
        <v>1</v>
      </c>
      <c r="BB17" s="12">
        <v>73</v>
      </c>
      <c r="BC17" s="25">
        <v>3.109</v>
      </c>
      <c r="BD17" s="25">
        <v>2.5950000000000002</v>
      </c>
      <c r="BE17" s="26">
        <v>2.2949999999999999</v>
      </c>
      <c r="BF17" s="18" t="s">
        <v>127</v>
      </c>
      <c r="BG17" s="12" t="s">
        <v>127</v>
      </c>
      <c r="BH17" s="12" t="s">
        <v>139</v>
      </c>
      <c r="BI17" s="12" t="s">
        <v>127</v>
      </c>
      <c r="BJ17" s="19" t="s">
        <v>278</v>
      </c>
      <c r="BK17" s="18"/>
      <c r="BL17" s="12"/>
      <c r="BM17" s="12">
        <v>4</v>
      </c>
      <c r="BN17" s="12">
        <v>1</v>
      </c>
      <c r="BO17" s="7">
        <v>4</v>
      </c>
      <c r="BP17" s="5">
        <v>3</v>
      </c>
      <c r="BQ17" s="92">
        <v>4</v>
      </c>
      <c r="BR17" s="5">
        <v>5</v>
      </c>
      <c r="BS17" s="258">
        <v>3.6965398788452148</v>
      </c>
      <c r="BT17" s="5">
        <v>4</v>
      </c>
      <c r="BU17" s="258">
        <v>4</v>
      </c>
      <c r="BV17" s="8">
        <v>4</v>
      </c>
      <c r="BY17" s="3"/>
      <c r="BZ17" s="3"/>
      <c r="CA17" s="3"/>
      <c r="CB17" s="3"/>
    </row>
    <row r="18" spans="1:80" ht="15" customHeight="1" x14ac:dyDescent="0.25">
      <c r="A18" s="13" t="s">
        <v>377</v>
      </c>
      <c r="B18" s="11" t="s">
        <v>653</v>
      </c>
      <c r="C18" s="71" t="s">
        <v>157</v>
      </c>
      <c r="D18" s="11" t="s">
        <v>722</v>
      </c>
      <c r="E18" s="59">
        <f t="shared" si="0"/>
        <v>17</v>
      </c>
      <c r="F18" s="59">
        <f t="shared" si="1"/>
        <v>10</v>
      </c>
      <c r="G18" s="65">
        <f t="shared" si="2"/>
        <v>11.202393199015539</v>
      </c>
      <c r="H18" s="98" t="b">
        <f t="shared" si="3"/>
        <v>0</v>
      </c>
      <c r="I18" s="108">
        <f t="shared" si="4"/>
        <v>10000</v>
      </c>
      <c r="J18" s="108">
        <f t="shared" si="5"/>
        <v>10000</v>
      </c>
      <c r="K18" s="108">
        <f t="shared" si="6"/>
        <v>10000</v>
      </c>
      <c r="L18" s="108">
        <f t="shared" si="7"/>
        <v>10000</v>
      </c>
      <c r="M18" s="108">
        <f t="shared" si="8"/>
        <v>10000</v>
      </c>
      <c r="N18" s="108">
        <f t="shared" si="9"/>
        <v>10000</v>
      </c>
      <c r="O18" s="62" t="b">
        <f t="shared" si="10"/>
        <v>0</v>
      </c>
      <c r="P18" s="59">
        <f t="shared" si="11"/>
        <v>2</v>
      </c>
      <c r="Q18" s="59">
        <f t="shared" si="12"/>
        <v>8</v>
      </c>
      <c r="R18" s="149">
        <f t="shared" si="13"/>
        <v>91.004866180048666</v>
      </c>
      <c r="S18" s="66">
        <f t="shared" si="14"/>
        <v>98.357664233576642</v>
      </c>
      <c r="T18" s="65">
        <f t="shared" si="15"/>
        <v>89.166666666666671</v>
      </c>
      <c r="U18" s="62">
        <f t="shared" si="16"/>
        <v>87.933333333333337</v>
      </c>
      <c r="V18" s="65" t="b">
        <f t="shared" si="17"/>
        <v>0</v>
      </c>
      <c r="W18" s="120">
        <f t="shared" si="18"/>
        <v>91.004866180048666</v>
      </c>
      <c r="X18" s="66">
        <f t="shared" si="19"/>
        <v>87.5</v>
      </c>
      <c r="Y18" s="66">
        <f t="shared" si="20"/>
        <v>59.259259259259252</v>
      </c>
      <c r="Z18" s="66">
        <f t="shared" si="21"/>
        <v>100</v>
      </c>
      <c r="AA18" s="66">
        <f t="shared" si="22"/>
        <v>100</v>
      </c>
      <c r="AB18" s="66">
        <f t="shared" si="23"/>
        <v>96.715328467153284</v>
      </c>
      <c r="AC18" s="65">
        <f t="shared" si="24"/>
        <v>100</v>
      </c>
      <c r="AD18" s="62">
        <f t="shared" si="25"/>
        <v>63.2</v>
      </c>
      <c r="AE18" s="62">
        <f t="shared" si="26"/>
        <v>72.099999999999994</v>
      </c>
      <c r="AF18" s="62">
        <f t="shared" si="27"/>
        <v>83.899999999999991</v>
      </c>
      <c r="AG18" s="62">
        <f t="shared" si="28"/>
        <v>83.5</v>
      </c>
      <c r="AH18" s="62">
        <f t="shared" si="29"/>
        <v>86.2</v>
      </c>
      <c r="AI18" s="62">
        <f t="shared" si="30"/>
        <v>79.800000000000011</v>
      </c>
      <c r="AJ18" s="66">
        <f>IF(VLOOKUP(TRUE,$V$2:$AY$111,COUNTA($V$1:AR$1),FALSE)="",AR18,IF(AR18="","",(AR18/VLOOKUP(TRUE,$V$2:$AY$111,COUNTA($V$1:AR$1),FALSE))*100))</f>
        <v>75</v>
      </c>
      <c r="AK18" s="62">
        <f>IF(VLOOKUP(TRUE,$V$2:$AY$111,COUNTA($V$1:AS$1),FALSE)="",AS18,IF(AS18="","",(AS18/VLOOKUP(TRUE,$V$2:$AY$111,COUNTA($V$1:AS$1),FALSE))*100))</f>
        <v>100</v>
      </c>
      <c r="AL18" s="62">
        <f>IF(VLOOKUP(TRUE,$V$2:$AY$111,COUNTA($V$1:AT$1),FALSE)="",AT18,IF(AT18="","",(AT18/VLOOKUP(TRUE,$V$2:$AY$111,COUNTA($V$1:AT$1),FALSE))*100))</f>
        <v>80</v>
      </c>
      <c r="AM18" s="62">
        <f>IF(VLOOKUP(TRUE,$V$2:$AY$111,COUNTA($V$1:AU$1),FALSE)="",AU18,IF(AU18="","",(AU18/VLOOKUP(TRUE,$V$2:$AY$111,COUNTA($V$1:AU$1),FALSE))*100))</f>
        <v>100</v>
      </c>
      <c r="AN18" s="62">
        <f>IF(VLOOKUP(TRUE,$V$2:$AY$111,COUNTA($V$1:AV$1),FALSE)="",AV18,IF(AV18="","",(AV18/VLOOKUP(TRUE,$V$2:$AY$111,COUNTA($V$1:AV$1),FALSE))*100))</f>
        <v>75</v>
      </c>
      <c r="AO18" s="62">
        <f>IF(VLOOKUP(TRUE,$V$2:$AY$111,COUNTA($V$1:AW$1),FALSE)="",AW18,IF(AW18="","",(AW18/VLOOKUP(TRUE,$V$2:$AY$111,COUNTA($V$1:AW$1),FALSE))*100))</f>
        <v>100</v>
      </c>
      <c r="AP18" s="62">
        <f>IF(VLOOKUP(TRUE,$V$2:$AY$111,COUNTA($V$1:AX$1),FALSE)="",AX18,IF(AX18="","",(AX18/VLOOKUP(TRUE,$V$2:$AY$111,COUNTA($V$1:AX$1),FALSE))*100))</f>
        <v>100</v>
      </c>
      <c r="AQ18" s="65">
        <f>IF(VLOOKUP(TRUE,$V$2:$AY$111,COUNTA($V$1:AY$1),FALSE)="",AY18,IF(AY18="","",(AY18/VLOOKUP(TRUE,$V$2:$AY$111,COUNTA($V$1:AY$1),FALSE))*100))</f>
        <v>83.333333333333343</v>
      </c>
      <c r="AR18" s="66">
        <f>IF(BS18="","",BS18*VLOOKUP("UQ",IndexCalc[],3,FALSE))</f>
        <v>75</v>
      </c>
      <c r="AS18" s="62">
        <f>IF(BT18="","",BT18*VLOOKUP("Fneg",IndexCalc[],3,FALSE))</f>
        <v>100</v>
      </c>
      <c r="AT18" s="62">
        <f>IF(BU18="","",BU18*VLOOKUP("ABS",IndexCalc[],3,FALSE))</f>
        <v>80</v>
      </c>
      <c r="AU18" s="62">
        <f>IF(BV18="","",BV18*VLOOKUP("Cnrs",IndexCalc[],3,FALSE))</f>
        <v>100</v>
      </c>
      <c r="AV18" s="62">
        <f>IF(BO18="","",BO18*VLOOKUP("HEC",IndexCalc[],3,FALSE))</f>
        <v>75</v>
      </c>
      <c r="AW18" s="62">
        <f>IF(BP18="","",BP18*VLOOKUP("Aeres",IndexCalc[],3,FALSE))</f>
        <v>100</v>
      </c>
      <c r="AX18" s="62">
        <f>IF(BQ18="","",BQ18*VLOOKUP("Abdc",IndexCalc[],3,FALSE))</f>
        <v>100</v>
      </c>
      <c r="AY18" s="65">
        <f>IF(BR18="","",BR18*VLOOKUP("Vhb",IndexCalc[],3,FALSE))</f>
        <v>83.333333333333343</v>
      </c>
      <c r="AZ18" s="25">
        <v>7.0000000000000001E-3</v>
      </c>
      <c r="BA18" s="16">
        <v>1.6</v>
      </c>
      <c r="BB18" s="12">
        <v>59</v>
      </c>
      <c r="BC18" s="25">
        <v>5.681</v>
      </c>
      <c r="BD18" s="25">
        <v>4.24</v>
      </c>
      <c r="BE18" s="26">
        <v>2.2690000000000001</v>
      </c>
      <c r="BF18" s="18" t="s">
        <v>134</v>
      </c>
      <c r="BG18" s="12" t="s">
        <v>127</v>
      </c>
      <c r="BH18" s="12" t="s">
        <v>139</v>
      </c>
      <c r="BI18" s="12" t="s">
        <v>127</v>
      </c>
      <c r="BJ18" s="19" t="s">
        <v>278</v>
      </c>
      <c r="BK18" s="18">
        <v>2</v>
      </c>
      <c r="BL18" s="12">
        <v>1</v>
      </c>
      <c r="BM18" s="12">
        <v>4</v>
      </c>
      <c r="BN18" s="12">
        <v>1</v>
      </c>
      <c r="BO18" s="7">
        <v>3</v>
      </c>
      <c r="BP18" s="5">
        <v>3</v>
      </c>
      <c r="BQ18" s="92">
        <v>4</v>
      </c>
      <c r="BR18" s="5">
        <v>5</v>
      </c>
      <c r="BS18" s="5">
        <v>3</v>
      </c>
      <c r="BT18" s="5">
        <v>4</v>
      </c>
      <c r="BU18" s="5">
        <v>4</v>
      </c>
      <c r="BV18" s="8">
        <v>4</v>
      </c>
    </row>
    <row r="19" spans="1:80" s="3" customFormat="1" ht="15" customHeight="1" x14ac:dyDescent="0.25">
      <c r="A19" s="13" t="s">
        <v>372</v>
      </c>
      <c r="B19" s="11" t="s">
        <v>648</v>
      </c>
      <c r="C19" s="71" t="s">
        <v>152</v>
      </c>
      <c r="D19" s="11" t="s">
        <v>722</v>
      </c>
      <c r="E19" s="59">
        <f t="shared" si="0"/>
        <v>18</v>
      </c>
      <c r="F19" s="59">
        <f t="shared" si="1"/>
        <v>10</v>
      </c>
      <c r="G19" s="65">
        <f t="shared" si="2"/>
        <v>14.843037674542765</v>
      </c>
      <c r="H19" s="98" t="b">
        <f t="shared" si="3"/>
        <v>0</v>
      </c>
      <c r="I19" s="108">
        <f t="shared" si="4"/>
        <v>10000</v>
      </c>
      <c r="J19" s="108">
        <f t="shared" si="5"/>
        <v>10000</v>
      </c>
      <c r="K19" s="108">
        <f t="shared" si="6"/>
        <v>10000</v>
      </c>
      <c r="L19" s="108">
        <f t="shared" si="7"/>
        <v>10000</v>
      </c>
      <c r="M19" s="108">
        <f t="shared" si="8"/>
        <v>10000</v>
      </c>
      <c r="N19" s="108">
        <f t="shared" si="9"/>
        <v>10000</v>
      </c>
      <c r="O19" s="62" t="b">
        <f t="shared" si="10"/>
        <v>0</v>
      </c>
      <c r="P19" s="59">
        <f t="shared" si="11"/>
        <v>2</v>
      </c>
      <c r="Q19" s="59">
        <f t="shared" si="12"/>
        <v>8</v>
      </c>
      <c r="R19" s="149">
        <f t="shared" si="13"/>
        <v>89.611077019141746</v>
      </c>
      <c r="S19" s="66">
        <f t="shared" si="14"/>
        <v>66.388718429042058</v>
      </c>
      <c r="T19" s="65">
        <f t="shared" si="15"/>
        <v>95.416666666666671</v>
      </c>
      <c r="U19" s="62">
        <f t="shared" si="16"/>
        <v>89.533333333333331</v>
      </c>
      <c r="V19" s="65" t="b">
        <f t="shared" si="17"/>
        <v>0</v>
      </c>
      <c r="W19" s="120">
        <f t="shared" si="18"/>
        <v>89.611077019141746</v>
      </c>
      <c r="X19" s="66">
        <f t="shared" si="19"/>
        <v>100</v>
      </c>
      <c r="Y19" s="66">
        <f t="shared" si="20"/>
        <v>92.592592592592581</v>
      </c>
      <c r="Z19" s="66">
        <f t="shared" si="21"/>
        <v>100</v>
      </c>
      <c r="AA19" s="66">
        <f t="shared" si="22"/>
        <v>100</v>
      </c>
      <c r="AB19" s="66">
        <f t="shared" si="23"/>
        <v>58.485401459854018</v>
      </c>
      <c r="AC19" s="65">
        <f t="shared" si="24"/>
        <v>74.292035398230098</v>
      </c>
      <c r="AD19" s="62">
        <f t="shared" si="25"/>
        <v>79.7</v>
      </c>
      <c r="AE19" s="62">
        <f t="shared" si="26"/>
        <v>86</v>
      </c>
      <c r="AF19" s="62">
        <f t="shared" si="27"/>
        <v>61.7</v>
      </c>
      <c r="AG19" s="62">
        <f t="shared" si="28"/>
        <v>77.2</v>
      </c>
      <c r="AH19" s="62">
        <f t="shared" si="29"/>
        <v>75.2</v>
      </c>
      <c r="AI19" s="62">
        <f t="shared" si="30"/>
        <v>56.8</v>
      </c>
      <c r="AJ19" s="66">
        <f>IF(VLOOKUP(TRUE,$V$2:$AY$111,COUNTA($V$1:AR$1),FALSE)="",AR19,IF(AR19="","",(AR19/VLOOKUP(TRUE,$V$2:$AY$111,COUNTA($V$1:AR$1),FALSE))*100))</f>
        <v>100</v>
      </c>
      <c r="AK19" s="62">
        <f>IF(VLOOKUP(TRUE,$V$2:$AY$111,COUNTA($V$1:AS$1),FALSE)="",AS19,IF(AS19="","",(AS19/VLOOKUP(TRUE,$V$2:$AY$111,COUNTA($V$1:AS$1),FALSE))*100))</f>
        <v>100</v>
      </c>
      <c r="AL19" s="62">
        <f>IF(VLOOKUP(TRUE,$V$2:$AY$111,COUNTA($V$1:AT$1),FALSE)="",AT19,IF(AT19="","",(AT19/VLOOKUP(TRUE,$V$2:$AY$111,COUNTA($V$1:AT$1),FALSE))*100))</f>
        <v>80</v>
      </c>
      <c r="AM19" s="62">
        <f>IF(VLOOKUP(TRUE,$V$2:$AY$111,COUNTA($V$1:AU$1),FALSE)="",AU19,IF(AU19="","",(AU19/VLOOKUP(TRUE,$V$2:$AY$111,COUNTA($V$1:AU$1),FALSE))*100))</f>
        <v>100</v>
      </c>
      <c r="AN19" s="62">
        <f>IF(VLOOKUP(TRUE,$V$2:$AY$111,COUNTA($V$1:AV$1),FALSE)="",AV19,IF(AV19="","",(AV19/VLOOKUP(TRUE,$V$2:$AY$111,COUNTA($V$1:AV$1),FALSE))*100))</f>
        <v>100</v>
      </c>
      <c r="AO19" s="62">
        <f>IF(VLOOKUP(TRUE,$V$2:$AY$111,COUNTA($V$1:AW$1),FALSE)="",AW19,IF(AW19="","",(AW19/VLOOKUP(TRUE,$V$2:$AY$111,COUNTA($V$1:AW$1),FALSE))*100))</f>
        <v>100</v>
      </c>
      <c r="AP19" s="62">
        <f>IF(VLOOKUP(TRUE,$V$2:$AY$111,COUNTA($V$1:AX$1),FALSE)="",AX19,IF(AX19="","",(AX19/VLOOKUP(TRUE,$V$2:$AY$111,COUNTA($V$1:AX$1),FALSE))*100))</f>
        <v>100</v>
      </c>
      <c r="AQ19" s="65">
        <f>IF(VLOOKUP(TRUE,$V$2:$AY$111,COUNTA($V$1:AY$1),FALSE)="",AY19,IF(AY19="","",(AY19/VLOOKUP(TRUE,$V$2:$AY$111,COUNTA($V$1:AY$1),FALSE))*100))</f>
        <v>83.333333333333343</v>
      </c>
      <c r="AR19" s="66">
        <f>IF(BS19="","",BS19*VLOOKUP("UQ",IndexCalc[],3,FALSE))</f>
        <v>100</v>
      </c>
      <c r="AS19" s="62">
        <f>IF(BT19="","",BT19*VLOOKUP("Fneg",IndexCalc[],3,FALSE))</f>
        <v>100</v>
      </c>
      <c r="AT19" s="62">
        <f>IF(BU19="","",BU19*VLOOKUP("ABS",IndexCalc[],3,FALSE))</f>
        <v>80</v>
      </c>
      <c r="AU19" s="62">
        <f>IF(BV19="","",BV19*VLOOKUP("Cnrs",IndexCalc[],3,FALSE))</f>
        <v>100</v>
      </c>
      <c r="AV19" s="62">
        <f>IF(BO19="","",BO19*VLOOKUP("HEC",IndexCalc[],3,FALSE))</f>
        <v>100</v>
      </c>
      <c r="AW19" s="62">
        <f>IF(BP19="","",BP19*VLOOKUP("Aeres",IndexCalc[],3,FALSE))</f>
        <v>100</v>
      </c>
      <c r="AX19" s="62">
        <f>IF(BQ19="","",BQ19*VLOOKUP("Abdc",IndexCalc[],3,FALSE))</f>
        <v>100</v>
      </c>
      <c r="AY19" s="65">
        <f>IF(BR19="","",BR19*VLOOKUP("Vhb",IndexCalc[],3,FALSE))</f>
        <v>83.333333333333343</v>
      </c>
      <c r="AZ19" s="25">
        <v>1.0999999999999999E-2</v>
      </c>
      <c r="BA19" s="16">
        <v>2.5</v>
      </c>
      <c r="BB19" s="12">
        <v>42</v>
      </c>
      <c r="BC19" s="25">
        <v>4.056</v>
      </c>
      <c r="BD19" s="25">
        <v>2.5640000000000001</v>
      </c>
      <c r="BE19" s="26">
        <v>1.679</v>
      </c>
      <c r="BF19" s="18" t="s">
        <v>127</v>
      </c>
      <c r="BG19" s="12" t="s">
        <v>127</v>
      </c>
      <c r="BH19" s="12" t="s">
        <v>139</v>
      </c>
      <c r="BI19" s="12" t="s">
        <v>127</v>
      </c>
      <c r="BJ19" s="19" t="s">
        <v>640</v>
      </c>
      <c r="BK19" s="18">
        <v>1</v>
      </c>
      <c r="BL19" s="12">
        <v>1</v>
      </c>
      <c r="BM19" s="12">
        <v>4</v>
      </c>
      <c r="BN19" s="12">
        <v>1</v>
      </c>
      <c r="BO19" s="7">
        <v>4</v>
      </c>
      <c r="BP19" s="5">
        <v>3</v>
      </c>
      <c r="BQ19" s="92">
        <v>4</v>
      </c>
      <c r="BR19" s="5">
        <v>5</v>
      </c>
      <c r="BS19" s="5">
        <v>4</v>
      </c>
      <c r="BT19" s="5">
        <v>4</v>
      </c>
      <c r="BU19" s="5">
        <v>4</v>
      </c>
      <c r="BV19" s="8">
        <v>4</v>
      </c>
      <c r="BW19" s="4"/>
      <c r="BY19" s="4"/>
      <c r="BZ19" s="4"/>
      <c r="CA19" s="4"/>
      <c r="CB19" s="4"/>
    </row>
    <row r="20" spans="1:80" ht="15" customHeight="1" x14ac:dyDescent="0.25">
      <c r="A20" s="13" t="s">
        <v>383</v>
      </c>
      <c r="B20" s="11" t="s">
        <v>660</v>
      </c>
      <c r="C20" s="73" t="s">
        <v>163</v>
      </c>
      <c r="D20" s="11" t="s">
        <v>722</v>
      </c>
      <c r="E20" s="59">
        <f t="shared" si="0"/>
        <v>19</v>
      </c>
      <c r="F20" s="59">
        <f t="shared" si="1"/>
        <v>10</v>
      </c>
      <c r="G20" s="65">
        <f t="shared" si="2"/>
        <v>15.493189565603705</v>
      </c>
      <c r="H20" s="98" t="b">
        <f t="shared" si="3"/>
        <v>0</v>
      </c>
      <c r="I20" s="108">
        <f t="shared" si="4"/>
        <v>10000</v>
      </c>
      <c r="J20" s="108">
        <f t="shared" si="5"/>
        <v>10000</v>
      </c>
      <c r="K20" s="108">
        <f t="shared" si="6"/>
        <v>10000</v>
      </c>
      <c r="L20" s="108">
        <f t="shared" si="7"/>
        <v>10000</v>
      </c>
      <c r="M20" s="108">
        <f t="shared" si="8"/>
        <v>10000</v>
      </c>
      <c r="N20" s="108">
        <f t="shared" si="9"/>
        <v>10000</v>
      </c>
      <c r="O20" s="62" t="b">
        <f t="shared" si="10"/>
        <v>0</v>
      </c>
      <c r="P20" s="59">
        <f t="shared" si="11"/>
        <v>2</v>
      </c>
      <c r="Q20" s="59">
        <f t="shared" si="12"/>
        <v>8</v>
      </c>
      <c r="R20" s="149">
        <f t="shared" si="13"/>
        <v>89.193565230497612</v>
      </c>
      <c r="S20" s="66">
        <f t="shared" si="14"/>
        <v>76.80115948582133</v>
      </c>
      <c r="T20" s="65">
        <f t="shared" si="15"/>
        <v>92.291666666666671</v>
      </c>
      <c r="U20" s="62">
        <f t="shared" si="16"/>
        <v>88.963333333333338</v>
      </c>
      <c r="V20" s="65" t="b">
        <f t="shared" si="17"/>
        <v>0</v>
      </c>
      <c r="W20" s="120">
        <f t="shared" si="18"/>
        <v>89.193565230497612</v>
      </c>
      <c r="X20" s="66">
        <f t="shared" si="19"/>
        <v>100</v>
      </c>
      <c r="Y20" s="66">
        <f t="shared" si="20"/>
        <v>85.185185185185176</v>
      </c>
      <c r="Z20" s="66">
        <f t="shared" si="21"/>
        <v>100</v>
      </c>
      <c r="AA20" s="66">
        <f t="shared" si="22"/>
        <v>100</v>
      </c>
      <c r="AB20" s="66">
        <f t="shared" si="23"/>
        <v>55.018248175182471</v>
      </c>
      <c r="AC20" s="65">
        <f t="shared" si="24"/>
        <v>98.584070796460196</v>
      </c>
      <c r="AD20" s="62">
        <f t="shared" si="25"/>
        <v>79.7</v>
      </c>
      <c r="AE20" s="62">
        <f t="shared" si="26"/>
        <v>83.5</v>
      </c>
      <c r="AF20" s="62">
        <f t="shared" si="27"/>
        <v>74</v>
      </c>
      <c r="AG20" s="62">
        <f t="shared" si="28"/>
        <v>81</v>
      </c>
      <c r="AH20" s="62">
        <f t="shared" si="29"/>
        <v>74.3</v>
      </c>
      <c r="AI20" s="62">
        <f t="shared" si="30"/>
        <v>77</v>
      </c>
      <c r="AJ20" s="66">
        <f>IF(VLOOKUP(TRUE,$V$2:$AY$111,COUNTA($V$1:AR$1),FALSE)="",AR20,IF(AR20="","",(AR20/VLOOKUP(TRUE,$V$2:$AY$111,COUNTA($V$1:AR$1),FALSE))*100))</f>
        <v>100</v>
      </c>
      <c r="AK20" s="62">
        <f>IF(VLOOKUP(TRUE,$V$2:$AY$111,COUNTA($V$1:AS$1),FALSE)="",AS20,IF(AS20="","",(AS20/VLOOKUP(TRUE,$V$2:$AY$111,COUNTA($V$1:AS$1),FALSE))*100))</f>
        <v>100</v>
      </c>
      <c r="AL20" s="62">
        <f>IF(VLOOKUP(TRUE,$V$2:$AY$111,COUNTA($V$1:AT$1),FALSE)="",AT20,IF(AT20="","",(AT20/VLOOKUP(TRUE,$V$2:$AY$111,COUNTA($V$1:AT$1),FALSE))*100))</f>
        <v>80</v>
      </c>
      <c r="AM20" s="62">
        <f>IF(VLOOKUP(TRUE,$V$2:$AY$111,COUNTA($V$1:AU$1),FALSE)="",AU20,IF(AU20="","",(AU20/VLOOKUP(TRUE,$V$2:$AY$111,COUNTA($V$1:AU$1),FALSE))*100))</f>
        <v>75</v>
      </c>
      <c r="AN20" s="62">
        <f>IF(VLOOKUP(TRUE,$V$2:$AY$111,COUNTA($V$1:AV$1),FALSE)="",AV20,IF(AV20="","",(AV20/VLOOKUP(TRUE,$V$2:$AY$111,COUNTA($V$1:AV$1),FALSE))*100))</f>
        <v>100</v>
      </c>
      <c r="AO20" s="62">
        <f>IF(VLOOKUP(TRUE,$V$2:$AY$111,COUNTA($V$1:AW$1),FALSE)="",AW20,IF(AW20="","",(AW20/VLOOKUP(TRUE,$V$2:$AY$111,COUNTA($V$1:AW$1),FALSE))*100))</f>
        <v>100</v>
      </c>
      <c r="AP20" s="62">
        <f>IF(VLOOKUP(TRUE,$V$2:$AY$111,COUNTA($V$1:AX$1),FALSE)="",AX20,IF(AX20="","",(AX20/VLOOKUP(TRUE,$V$2:$AY$111,COUNTA($V$1:AX$1),FALSE))*100))</f>
        <v>100</v>
      </c>
      <c r="AQ20" s="65">
        <f>IF(VLOOKUP(TRUE,$V$2:$AY$111,COUNTA($V$1:AY$1),FALSE)="",AY20,IF(AY20="","",(AY20/VLOOKUP(TRUE,$V$2:$AY$111,COUNTA($V$1:AY$1),FALSE))*100))</f>
        <v>83.333333333333343</v>
      </c>
      <c r="AR20" s="66">
        <f>IF(BS20="","",BS20*VLOOKUP("UQ",IndexCalc[],3,FALSE))</f>
        <v>100</v>
      </c>
      <c r="AS20" s="62">
        <f>IF(BT20="","",BT20*VLOOKUP("Fneg",IndexCalc[],3,FALSE))</f>
        <v>100</v>
      </c>
      <c r="AT20" s="62">
        <f>IF(BU20="","",BU20*VLOOKUP("ABS",IndexCalc[],3,FALSE))</f>
        <v>80</v>
      </c>
      <c r="AU20" s="62">
        <f>IF(BV20="","",BV20*VLOOKUP("Cnrs",IndexCalc[],3,FALSE))</f>
        <v>75</v>
      </c>
      <c r="AV20" s="62">
        <f>IF(BO20="","",BO20*VLOOKUP("HEC",IndexCalc[],3,FALSE))</f>
        <v>100</v>
      </c>
      <c r="AW20" s="62">
        <f>IF(BP20="","",BP20*VLOOKUP("Aeres",IndexCalc[],3,FALSE))</f>
        <v>100</v>
      </c>
      <c r="AX20" s="62">
        <f>IF(BQ20="","",BQ20*VLOOKUP("Abdc",IndexCalc[],3,FALSE))</f>
        <v>100</v>
      </c>
      <c r="AY20" s="65">
        <f>IF(BR20="","",BR20*VLOOKUP("Vhb",IndexCalc[],3,FALSE))</f>
        <v>83.333333333333343</v>
      </c>
      <c r="AZ20" s="25">
        <v>1.0999999999999999E-2</v>
      </c>
      <c r="BA20" s="16">
        <v>2.2999999999999998</v>
      </c>
      <c r="BB20" s="12">
        <v>51</v>
      </c>
      <c r="BC20" s="25">
        <v>4.8470000000000004</v>
      </c>
      <c r="BD20" s="25">
        <v>2.4119999999999999</v>
      </c>
      <c r="BE20" s="26">
        <v>2.2280000000000002</v>
      </c>
      <c r="BF20" s="18" t="s">
        <v>127</v>
      </c>
      <c r="BG20" s="12" t="s">
        <v>127</v>
      </c>
      <c r="BH20" s="12" t="s">
        <v>139</v>
      </c>
      <c r="BI20" s="12" t="s">
        <v>127</v>
      </c>
      <c r="BJ20" s="19" t="s">
        <v>278</v>
      </c>
      <c r="BK20" s="18">
        <v>1</v>
      </c>
      <c r="BL20" s="12">
        <v>1</v>
      </c>
      <c r="BM20" s="12">
        <v>4</v>
      </c>
      <c r="BN20" s="12">
        <v>2</v>
      </c>
      <c r="BO20" s="7">
        <v>4</v>
      </c>
      <c r="BP20" s="5">
        <v>3</v>
      </c>
      <c r="BQ20" s="92">
        <v>4</v>
      </c>
      <c r="BR20" s="5">
        <v>5</v>
      </c>
      <c r="BS20" s="5">
        <v>4</v>
      </c>
      <c r="BT20" s="5">
        <v>4</v>
      </c>
      <c r="BU20" s="5">
        <v>4</v>
      </c>
      <c r="BV20" s="8">
        <v>3</v>
      </c>
    </row>
    <row r="21" spans="1:80" ht="15" customHeight="1" x14ac:dyDescent="0.25">
      <c r="A21" s="13" t="s">
        <v>387</v>
      </c>
      <c r="B21" s="11" t="s">
        <v>665</v>
      </c>
      <c r="C21" s="73" t="s">
        <v>168</v>
      </c>
      <c r="D21" s="11" t="s">
        <v>722</v>
      </c>
      <c r="E21" s="59">
        <f t="shared" si="0"/>
        <v>20</v>
      </c>
      <c r="F21" s="59">
        <f t="shared" si="1"/>
        <v>10</v>
      </c>
      <c r="G21" s="65">
        <f t="shared" si="2"/>
        <v>13.503659261102836</v>
      </c>
      <c r="H21" s="98" t="b">
        <f t="shared" si="3"/>
        <v>0</v>
      </c>
      <c r="I21" s="108">
        <f t="shared" si="4"/>
        <v>10000</v>
      </c>
      <c r="J21" s="108">
        <f t="shared" si="5"/>
        <v>10000</v>
      </c>
      <c r="K21" s="108">
        <f t="shared" si="6"/>
        <v>10000</v>
      </c>
      <c r="L21" s="108">
        <f t="shared" si="7"/>
        <v>10000</v>
      </c>
      <c r="M21" s="108">
        <f t="shared" si="8"/>
        <v>10000</v>
      </c>
      <c r="N21" s="108">
        <f t="shared" si="9"/>
        <v>10000</v>
      </c>
      <c r="O21" s="62" t="b">
        <f t="shared" si="10"/>
        <v>0</v>
      </c>
      <c r="P21" s="59">
        <f t="shared" si="11"/>
        <v>2</v>
      </c>
      <c r="Q21" s="59">
        <f t="shared" si="12"/>
        <v>8</v>
      </c>
      <c r="R21" s="149">
        <f t="shared" si="13"/>
        <v>87.041144521241094</v>
      </c>
      <c r="S21" s="66">
        <f t="shared" si="14"/>
        <v>78.539055939538798</v>
      </c>
      <c r="T21" s="65">
        <f t="shared" si="15"/>
        <v>89.166666666666671</v>
      </c>
      <c r="U21" s="62">
        <f t="shared" si="16"/>
        <v>86.733333333333334</v>
      </c>
      <c r="V21" s="65" t="b">
        <f t="shared" si="17"/>
        <v>0</v>
      </c>
      <c r="W21" s="120">
        <f t="shared" si="18"/>
        <v>87.041144521241094</v>
      </c>
      <c r="X21" s="66">
        <f t="shared" si="19"/>
        <v>100</v>
      </c>
      <c r="Y21" s="66">
        <f t="shared" si="20"/>
        <v>51.851851851851848</v>
      </c>
      <c r="Z21" s="66">
        <f t="shared" si="21"/>
        <v>100</v>
      </c>
      <c r="AA21" s="66">
        <f t="shared" si="22"/>
        <v>100</v>
      </c>
      <c r="AB21" s="66">
        <f t="shared" si="23"/>
        <v>63.184306569343065</v>
      </c>
      <c r="AC21" s="65">
        <f t="shared" si="24"/>
        <v>93.893805309734518</v>
      </c>
      <c r="AD21" s="62">
        <f t="shared" si="25"/>
        <v>70.8</v>
      </c>
      <c r="AE21" s="62">
        <f t="shared" si="26"/>
        <v>67</v>
      </c>
      <c r="AF21" s="62">
        <f t="shared" si="27"/>
        <v>80.2</v>
      </c>
      <c r="AG21" s="62">
        <f t="shared" si="28"/>
        <v>78.400000000000006</v>
      </c>
      <c r="AH21" s="62">
        <f t="shared" si="29"/>
        <v>78.8</v>
      </c>
      <c r="AI21" s="62">
        <f t="shared" si="30"/>
        <v>75.2</v>
      </c>
      <c r="AJ21" s="66">
        <f>IF(VLOOKUP(TRUE,$V$2:$AY$111,COUNTA($V$1:AR$1),FALSE)="",AR21,IF(AR21="","",(AR21/VLOOKUP(TRUE,$V$2:$AY$111,COUNTA($V$1:AR$1),FALSE))*100))</f>
        <v>100</v>
      </c>
      <c r="AK21" s="62">
        <f>IF(VLOOKUP(TRUE,$V$2:$AY$111,COUNTA($V$1:AS$1),FALSE)="",AS21,IF(AS21="","",(AS21/VLOOKUP(TRUE,$V$2:$AY$111,COUNTA($V$1:AS$1),FALSE))*100))</f>
        <v>75</v>
      </c>
      <c r="AL21" s="62">
        <f>IF(VLOOKUP(TRUE,$V$2:$AY$111,COUNTA($V$1:AT$1),FALSE)="",AT21,IF(AT21="","",(AT21/VLOOKUP(TRUE,$V$2:$AY$111,COUNTA($V$1:AT$1),FALSE))*100))</f>
        <v>80</v>
      </c>
      <c r="AM21" s="62">
        <f>IF(VLOOKUP(TRUE,$V$2:$AY$111,COUNTA($V$1:AU$1),FALSE)="",AU21,IF(AU21="","",(AU21/VLOOKUP(TRUE,$V$2:$AY$111,COUNTA($V$1:AU$1),FALSE))*100))</f>
        <v>75</v>
      </c>
      <c r="AN21" s="62">
        <f>IF(VLOOKUP(TRUE,$V$2:$AY$111,COUNTA($V$1:AV$1),FALSE)="",AV21,IF(AV21="","",(AV21/VLOOKUP(TRUE,$V$2:$AY$111,COUNTA($V$1:AV$1),FALSE))*100))</f>
        <v>100</v>
      </c>
      <c r="AO21" s="62">
        <f>IF(VLOOKUP(TRUE,$V$2:$AY$111,COUNTA($V$1:AW$1),FALSE)="",AW21,IF(AW21="","",(AW21/VLOOKUP(TRUE,$V$2:$AY$111,COUNTA($V$1:AW$1),FALSE))*100))</f>
        <v>100</v>
      </c>
      <c r="AP21" s="62">
        <f>IF(VLOOKUP(TRUE,$V$2:$AY$111,COUNTA($V$1:AX$1),FALSE)="",AX21,IF(AX21="","",(AX21/VLOOKUP(TRUE,$V$2:$AY$111,COUNTA($V$1:AX$1),FALSE))*100))</f>
        <v>100</v>
      </c>
      <c r="AQ21" s="65">
        <f>IF(VLOOKUP(TRUE,$V$2:$AY$111,COUNTA($V$1:AY$1),FALSE)="",AY21,IF(AY21="","",(AY21/VLOOKUP(TRUE,$V$2:$AY$111,COUNTA($V$1:AY$1),FALSE))*100))</f>
        <v>83.333333333333343</v>
      </c>
      <c r="AR21" s="66">
        <f>IF(BS21="","",BS21*VLOOKUP("UQ",IndexCalc[],3,FALSE))</f>
        <v>100</v>
      </c>
      <c r="AS21" s="62">
        <f>IF(BT21="","",BT21*VLOOKUP("Fneg",IndexCalc[],3,FALSE))</f>
        <v>75</v>
      </c>
      <c r="AT21" s="62">
        <f>IF(BU21="","",BU21*VLOOKUP("ABS",IndexCalc[],3,FALSE))</f>
        <v>80</v>
      </c>
      <c r="AU21" s="62">
        <f>IF(BV21="","",BV21*VLOOKUP("Cnrs",IndexCalc[],3,FALSE))</f>
        <v>75</v>
      </c>
      <c r="AV21" s="62">
        <f>IF(BO21="","",BO21*VLOOKUP("HEC",IndexCalc[],3,FALSE))</f>
        <v>100</v>
      </c>
      <c r="AW21" s="62">
        <f>IF(BP21="","",BP21*VLOOKUP("Aeres",IndexCalc[],3,FALSE))</f>
        <v>100</v>
      </c>
      <c r="AX21" s="62">
        <f>IF(BQ21="","",BQ21*VLOOKUP("Abdc",IndexCalc[],3,FALSE))</f>
        <v>100</v>
      </c>
      <c r="AY21" s="65">
        <f>IF(BR21="","",BR21*VLOOKUP("Vhb",IndexCalc[],3,FALSE))</f>
        <v>83.333333333333343</v>
      </c>
      <c r="AZ21" s="25">
        <v>8.0000000000000002E-3</v>
      </c>
      <c r="BA21" s="16">
        <v>1.4</v>
      </c>
      <c r="BB21" s="12">
        <v>54</v>
      </c>
      <c r="BC21" s="25">
        <v>4.0650000000000004</v>
      </c>
      <c r="BD21" s="25">
        <v>2.77</v>
      </c>
      <c r="BE21" s="26">
        <v>2.1219999999999999</v>
      </c>
      <c r="BF21" s="18" t="s">
        <v>127</v>
      </c>
      <c r="BG21" s="12" t="s">
        <v>127</v>
      </c>
      <c r="BH21" s="12" t="s">
        <v>139</v>
      </c>
      <c r="BI21" s="12" t="s">
        <v>127</v>
      </c>
      <c r="BJ21" s="19" t="s">
        <v>278</v>
      </c>
      <c r="BK21" s="18">
        <v>1</v>
      </c>
      <c r="BL21" s="12">
        <v>2</v>
      </c>
      <c r="BM21" s="12">
        <v>4</v>
      </c>
      <c r="BN21" s="12">
        <v>2</v>
      </c>
      <c r="BO21" s="7">
        <v>4</v>
      </c>
      <c r="BP21" s="5">
        <v>3</v>
      </c>
      <c r="BQ21" s="92">
        <v>4</v>
      </c>
      <c r="BR21" s="5">
        <v>5</v>
      </c>
      <c r="BS21" s="5">
        <v>4</v>
      </c>
      <c r="BT21" s="5">
        <v>3</v>
      </c>
      <c r="BU21" s="5">
        <v>4</v>
      </c>
      <c r="BV21" s="8">
        <v>3</v>
      </c>
    </row>
    <row r="22" spans="1:80" ht="15" customHeight="1" x14ac:dyDescent="0.25">
      <c r="A22" s="13" t="s">
        <v>395</v>
      </c>
      <c r="B22" s="11" t="s">
        <v>675</v>
      </c>
      <c r="C22" s="73" t="s">
        <v>179</v>
      </c>
      <c r="D22" s="11" t="s">
        <v>722</v>
      </c>
      <c r="E22" s="59">
        <f t="shared" si="0"/>
        <v>21</v>
      </c>
      <c r="F22" s="59">
        <f t="shared" si="1"/>
        <v>10</v>
      </c>
      <c r="G22" s="65">
        <f t="shared" si="2"/>
        <v>12.002059925852114</v>
      </c>
      <c r="H22" s="98" t="b">
        <f t="shared" si="3"/>
        <v>0</v>
      </c>
      <c r="I22" s="108">
        <f t="shared" si="4"/>
        <v>10000</v>
      </c>
      <c r="J22" s="108">
        <f t="shared" si="5"/>
        <v>10000</v>
      </c>
      <c r="K22" s="108">
        <f t="shared" si="6"/>
        <v>10000</v>
      </c>
      <c r="L22" s="108">
        <f t="shared" si="7"/>
        <v>10000</v>
      </c>
      <c r="M22" s="108">
        <f t="shared" si="8"/>
        <v>10000</v>
      </c>
      <c r="N22" s="108">
        <f t="shared" si="9"/>
        <v>10000</v>
      </c>
      <c r="O22" s="62" t="b">
        <f t="shared" si="10"/>
        <v>0</v>
      </c>
      <c r="P22" s="59">
        <f t="shared" si="11"/>
        <v>2</v>
      </c>
      <c r="Q22" s="59">
        <f t="shared" si="12"/>
        <v>8</v>
      </c>
      <c r="R22" s="149">
        <f t="shared" si="13"/>
        <v>86.39462657769522</v>
      </c>
      <c r="S22" s="66">
        <f t="shared" si="14"/>
        <v>100</v>
      </c>
      <c r="T22" s="65">
        <f t="shared" si="15"/>
        <v>82.993283222119018</v>
      </c>
      <c r="U22" s="62">
        <f t="shared" si="16"/>
        <v>85.284626577695207</v>
      </c>
      <c r="V22" s="65" t="b">
        <f t="shared" si="17"/>
        <v>0</v>
      </c>
      <c r="W22" s="120">
        <f t="shared" si="18"/>
        <v>86.39462657769522</v>
      </c>
      <c r="X22" s="66">
        <f t="shared" si="19"/>
        <v>100</v>
      </c>
      <c r="Y22" s="66">
        <f t="shared" si="20"/>
        <v>100</v>
      </c>
      <c r="Z22" s="66">
        <f t="shared" si="21"/>
        <v>100</v>
      </c>
      <c r="AA22" s="66">
        <f t="shared" si="22"/>
        <v>100</v>
      </c>
      <c r="AB22" s="66">
        <f t="shared" si="23"/>
        <v>100</v>
      </c>
      <c r="AC22" s="65">
        <f t="shared" si="24"/>
        <v>100</v>
      </c>
      <c r="AD22" s="62">
        <f t="shared" si="25"/>
        <v>70.8</v>
      </c>
      <c r="AE22" s="62">
        <f t="shared" si="26"/>
        <v>89.8</v>
      </c>
      <c r="AF22" s="62">
        <f t="shared" si="27"/>
        <v>50.6</v>
      </c>
      <c r="AG22" s="62">
        <f t="shared" si="28"/>
        <v>89.8</v>
      </c>
      <c r="AH22" s="62">
        <f t="shared" si="29"/>
        <v>92.600000000000009</v>
      </c>
      <c r="AI22" s="62">
        <f t="shared" si="30"/>
        <v>96.3</v>
      </c>
      <c r="AJ22" s="66">
        <f>IF(VLOOKUP(TRUE,$V$2:$AY$111,COUNTA($V$1:AR$1),FALSE)="",AR22,IF(AR22="","",(AR22/VLOOKUP(TRUE,$V$2:$AY$111,COUNTA($V$1:AR$1),FALSE))*100))</f>
        <v>75</v>
      </c>
      <c r="AK22" s="62">
        <f>IF(VLOOKUP(TRUE,$V$2:$AY$111,COUNTA($V$1:AS$1),FALSE)="",AS22,IF(AS22="","",(AS22/VLOOKUP(TRUE,$V$2:$AY$111,COUNTA($V$1:AS$1),FALSE))*100))</f>
        <v>75</v>
      </c>
      <c r="AL22" s="62">
        <f>IF(VLOOKUP(TRUE,$V$2:$AY$111,COUNTA($V$1:AT$1),FALSE)="",AT22,IF(AT22="","",(AT22/VLOOKUP(TRUE,$V$2:$AY$111,COUNTA($V$1:AT$1),FALSE))*100))</f>
        <v>80</v>
      </c>
      <c r="AM22" s="62">
        <f>IF(VLOOKUP(TRUE,$V$2:$AY$111,COUNTA($V$1:AU$1),FALSE)="",AU22,IF(AU22="","",(AU22/VLOOKUP(TRUE,$V$2:$AY$111,COUNTA($V$1:AU$1),FALSE))*100))</f>
        <v>75</v>
      </c>
      <c r="AN22" s="62">
        <f>IF(VLOOKUP(TRUE,$V$2:$AY$111,COUNTA($V$1:AV$1),FALSE)="",AV22,IF(AV22="","",(AV22/VLOOKUP(TRUE,$V$2:$AY$111,COUNTA($V$1:AV$1),FALSE))*100))</f>
        <v>75.612932443618774</v>
      </c>
      <c r="AO22" s="62">
        <f>IF(VLOOKUP(TRUE,$V$2:$AY$111,COUNTA($V$1:AW$1),FALSE)="",AW22,IF(AW22="","",(AW22/VLOOKUP(TRUE,$V$2:$AY$111,COUNTA($V$1:AW$1),FALSE))*100))</f>
        <v>100</v>
      </c>
      <c r="AP22" s="62">
        <f>IF(VLOOKUP(TRUE,$V$2:$AY$111,COUNTA($V$1:AX$1),FALSE)="",AX22,IF(AX22="","",(AX22/VLOOKUP(TRUE,$V$2:$AY$111,COUNTA($V$1:AX$1),FALSE))*100))</f>
        <v>100</v>
      </c>
      <c r="AQ22" s="65">
        <f>IF(VLOOKUP(TRUE,$V$2:$AY$111,COUNTA($V$1:AY$1),FALSE)="",AY22,IF(AY22="","",(AY22/VLOOKUP(TRUE,$V$2:$AY$111,COUNTA($V$1:AY$1),FALSE))*100))</f>
        <v>83.333333333333343</v>
      </c>
      <c r="AR22" s="66">
        <f>IF(BS22="","",BS22*VLOOKUP("UQ",IndexCalc[],3,FALSE))</f>
        <v>75</v>
      </c>
      <c r="AS22" s="62">
        <f>IF(BT22="","",BT22*VLOOKUP("Fneg",IndexCalc[],3,FALSE))</f>
        <v>75</v>
      </c>
      <c r="AT22" s="62">
        <f>IF(BU22="","",BU22*VLOOKUP("ABS",IndexCalc[],3,FALSE))</f>
        <v>80</v>
      </c>
      <c r="AU22" s="62">
        <f>IF(BV22="","",BV22*VLOOKUP("Cnrs",IndexCalc[],3,FALSE))</f>
        <v>75</v>
      </c>
      <c r="AV22" s="62">
        <f>IF(BO22="","",BO22*VLOOKUP("HEC",IndexCalc[],3,FALSE))</f>
        <v>75.612932443618774</v>
      </c>
      <c r="AW22" s="62">
        <f>IF(BP22="","",BP22*VLOOKUP("Aeres",IndexCalc[],3,FALSE))</f>
        <v>100</v>
      </c>
      <c r="AX22" s="62">
        <f>IF(BQ22="","",BQ22*VLOOKUP("Abdc",IndexCalc[],3,FALSE))</f>
        <v>100</v>
      </c>
      <c r="AY22" s="65">
        <f>IF(BR22="","",BR22*VLOOKUP("Vhb",IndexCalc[],3,FALSE))</f>
        <v>83.333333333333343</v>
      </c>
      <c r="AZ22" s="25">
        <v>8.0000000000000002E-3</v>
      </c>
      <c r="BA22" s="16">
        <v>3.1</v>
      </c>
      <c r="BB22" s="12">
        <v>36</v>
      </c>
      <c r="BC22" s="25">
        <v>6.5069999999999997</v>
      </c>
      <c r="BD22" s="25">
        <v>5.7050000000000001</v>
      </c>
      <c r="BE22" s="26">
        <v>3.524</v>
      </c>
      <c r="BF22" s="18"/>
      <c r="BG22" s="12" t="s">
        <v>127</v>
      </c>
      <c r="BH22" s="12" t="s">
        <v>139</v>
      </c>
      <c r="BI22" s="12" t="s">
        <v>127</v>
      </c>
      <c r="BJ22" s="19" t="s">
        <v>278</v>
      </c>
      <c r="BK22" s="18">
        <v>2</v>
      </c>
      <c r="BL22" s="12">
        <v>2</v>
      </c>
      <c r="BM22" s="12">
        <v>4</v>
      </c>
      <c r="BN22" s="12">
        <v>2</v>
      </c>
      <c r="BO22" s="257">
        <v>3.024517297744751</v>
      </c>
      <c r="BP22" s="5">
        <v>3</v>
      </c>
      <c r="BQ22" s="92">
        <v>4</v>
      </c>
      <c r="BR22" s="5">
        <v>5</v>
      </c>
      <c r="BS22" s="5">
        <v>3</v>
      </c>
      <c r="BT22" s="5">
        <v>3</v>
      </c>
      <c r="BU22" s="5">
        <v>4</v>
      </c>
      <c r="BV22" s="8">
        <v>3</v>
      </c>
    </row>
    <row r="23" spans="1:80" ht="15" customHeight="1" x14ac:dyDescent="0.25">
      <c r="A23" s="13" t="s">
        <v>382</v>
      </c>
      <c r="B23" s="11" t="s">
        <v>659</v>
      </c>
      <c r="C23" s="73" t="s">
        <v>162</v>
      </c>
      <c r="D23" s="11" t="s">
        <v>722</v>
      </c>
      <c r="E23" s="59">
        <f t="shared" si="0"/>
        <v>22</v>
      </c>
      <c r="F23" s="59">
        <f t="shared" si="1"/>
        <v>10</v>
      </c>
      <c r="G23" s="65">
        <f t="shared" si="2"/>
        <v>19.403930320051536</v>
      </c>
      <c r="H23" s="98" t="b">
        <f t="shared" si="3"/>
        <v>0</v>
      </c>
      <c r="I23" s="108">
        <f t="shared" si="4"/>
        <v>10000</v>
      </c>
      <c r="J23" s="108">
        <f t="shared" si="5"/>
        <v>10000</v>
      </c>
      <c r="K23" s="108">
        <f t="shared" si="6"/>
        <v>10000</v>
      </c>
      <c r="L23" s="108">
        <f t="shared" si="7"/>
        <v>10000</v>
      </c>
      <c r="M23" s="108">
        <f t="shared" si="8"/>
        <v>10000</v>
      </c>
      <c r="N23" s="108">
        <f t="shared" si="9"/>
        <v>10000</v>
      </c>
      <c r="O23" s="62" t="b">
        <f t="shared" si="10"/>
        <v>0</v>
      </c>
      <c r="P23" s="59">
        <f t="shared" si="11"/>
        <v>2</v>
      </c>
      <c r="Q23" s="59">
        <f t="shared" si="12"/>
        <v>8</v>
      </c>
      <c r="R23" s="149">
        <f t="shared" si="13"/>
        <v>85.999329007922185</v>
      </c>
      <c r="S23" s="66">
        <f t="shared" si="14"/>
        <v>60.829978372944268</v>
      </c>
      <c r="T23" s="65">
        <f t="shared" si="15"/>
        <v>92.291666666666671</v>
      </c>
      <c r="U23" s="62">
        <f t="shared" si="16"/>
        <v>84.283333333333331</v>
      </c>
      <c r="V23" s="65" t="b">
        <f t="shared" si="17"/>
        <v>0</v>
      </c>
      <c r="W23" s="120">
        <f t="shared" si="18"/>
        <v>85.999329007922185</v>
      </c>
      <c r="X23" s="66">
        <f t="shared" si="19"/>
        <v>100</v>
      </c>
      <c r="Y23" s="66">
        <f t="shared" si="20"/>
        <v>66.666666666666657</v>
      </c>
      <c r="Z23" s="66">
        <f t="shared" si="21"/>
        <v>100</v>
      </c>
      <c r="AA23" s="66">
        <f t="shared" si="22"/>
        <v>100</v>
      </c>
      <c r="AB23" s="66">
        <f t="shared" si="23"/>
        <v>82.937008055457227</v>
      </c>
      <c r="AC23" s="65">
        <f t="shared" si="24"/>
        <v>38.722948690431316</v>
      </c>
      <c r="AD23" s="62">
        <f t="shared" si="25"/>
        <v>77.2</v>
      </c>
      <c r="AE23" s="62">
        <f t="shared" si="26"/>
        <v>77.2</v>
      </c>
      <c r="AF23" s="62">
        <f t="shared" si="27"/>
        <v>72.8</v>
      </c>
      <c r="AG23" s="62">
        <f t="shared" si="28"/>
        <v>74.599999999999994</v>
      </c>
      <c r="AH23" s="62">
        <f t="shared" si="29"/>
        <v>83.399999999999991</v>
      </c>
      <c r="AI23" s="62">
        <f t="shared" si="30"/>
        <v>21.099999999999998</v>
      </c>
      <c r="AJ23" s="66">
        <f>IF(VLOOKUP(TRUE,$V$2:$AY$111,COUNTA($V$1:AR$1),FALSE)="",AR23,IF(AR23="","",(AR23/VLOOKUP(TRUE,$V$2:$AY$111,COUNTA($V$1:AR$1),FALSE))*100))</f>
        <v>100</v>
      </c>
      <c r="AK23" s="62">
        <f>IF(VLOOKUP(TRUE,$V$2:$AY$111,COUNTA($V$1:AS$1),FALSE)="",AS23,IF(AS23="","",(AS23/VLOOKUP(TRUE,$V$2:$AY$111,COUNTA($V$1:AS$1),FALSE))*100))</f>
        <v>100</v>
      </c>
      <c r="AL23" s="62">
        <f>IF(VLOOKUP(TRUE,$V$2:$AY$111,COUNTA($V$1:AT$1),FALSE)="",AT23,IF(AT23="","",(AT23/VLOOKUP(TRUE,$V$2:$AY$111,COUNTA($V$1:AT$1),FALSE))*100))</f>
        <v>80</v>
      </c>
      <c r="AM23" s="62">
        <f>IF(VLOOKUP(TRUE,$V$2:$AY$111,COUNTA($V$1:AU$1),FALSE)="",AU23,IF(AU23="","",(AU23/VLOOKUP(TRUE,$V$2:$AY$111,COUNTA($V$1:AU$1),FALSE))*100))</f>
        <v>100</v>
      </c>
      <c r="AN23" s="62">
        <f>IF(VLOOKUP(TRUE,$V$2:$AY$111,COUNTA($V$1:AV$1),FALSE)="",AV23,IF(AV23="","",(AV23/VLOOKUP(TRUE,$V$2:$AY$111,COUNTA($V$1:AV$1),FALSE))*100))</f>
        <v>75</v>
      </c>
      <c r="AO23" s="62">
        <f>IF(VLOOKUP(TRUE,$V$2:$AY$111,COUNTA($V$1:AW$1),FALSE)="",AW23,IF(AW23="","",(AW23/VLOOKUP(TRUE,$V$2:$AY$111,COUNTA($V$1:AW$1),FALSE))*100))</f>
        <v>100</v>
      </c>
      <c r="AP23" s="62">
        <f>IF(VLOOKUP(TRUE,$V$2:$AY$111,COUNTA($V$1:AX$1),FALSE)="",AX23,IF(AX23="","",(AX23/VLOOKUP(TRUE,$V$2:$AY$111,COUNTA($V$1:AX$1),FALSE))*100))</f>
        <v>100</v>
      </c>
      <c r="AQ23" s="65">
        <f>IF(VLOOKUP(TRUE,$V$2:$AY$111,COUNTA($V$1:AY$1),FALSE)="",AY23,IF(AY23="","",(AY23/VLOOKUP(TRUE,$V$2:$AY$111,COUNTA($V$1:AY$1),FALSE))*100))</f>
        <v>83.333333333333343</v>
      </c>
      <c r="AR23" s="66">
        <f>IF(BS23="","",BS23*VLOOKUP("UQ",IndexCalc[],3,FALSE))</f>
        <v>100</v>
      </c>
      <c r="AS23" s="62">
        <f>IF(BT23="","",BT23*VLOOKUP("Fneg",IndexCalc[],3,FALSE))</f>
        <v>100</v>
      </c>
      <c r="AT23" s="62">
        <f>IF(BU23="","",BU23*VLOOKUP("ABS",IndexCalc[],3,FALSE))</f>
        <v>80</v>
      </c>
      <c r="AU23" s="62">
        <f>IF(BV23="","",BV23*VLOOKUP("Cnrs",IndexCalc[],3,FALSE))</f>
        <v>100</v>
      </c>
      <c r="AV23" s="62">
        <f>IF(BO23="","",BO23*VLOOKUP("HEC",IndexCalc[],3,FALSE))</f>
        <v>75</v>
      </c>
      <c r="AW23" s="62">
        <f>IF(BP23="","",BP23*VLOOKUP("Aeres",IndexCalc[],3,FALSE))</f>
        <v>100</v>
      </c>
      <c r="AX23" s="62">
        <f>IF(BQ23="","",BQ23*VLOOKUP("Abdc",IndexCalc[],3,FALSE))</f>
        <v>100</v>
      </c>
      <c r="AY23" s="65">
        <f>IF(BR23="","",BR23*VLOOKUP("Vhb",IndexCalc[],3,FALSE))</f>
        <v>83.333333333333343</v>
      </c>
      <c r="AZ23" s="25">
        <v>8.9999999999999993E-3</v>
      </c>
      <c r="BA23" s="16">
        <v>1.8</v>
      </c>
      <c r="BB23" s="12">
        <v>49</v>
      </c>
      <c r="BC23" s="25">
        <v>3.899</v>
      </c>
      <c r="BD23" s="253">
        <v>3.6359584331512451</v>
      </c>
      <c r="BE23" s="276">
        <v>0.87513864040374756</v>
      </c>
      <c r="BF23" s="18" t="s">
        <v>134</v>
      </c>
      <c r="BG23" s="12" t="s">
        <v>127</v>
      </c>
      <c r="BH23" s="12" t="s">
        <v>139</v>
      </c>
      <c r="BI23" s="12" t="s">
        <v>127</v>
      </c>
      <c r="BJ23" s="19" t="s">
        <v>640</v>
      </c>
      <c r="BK23" s="18">
        <v>1</v>
      </c>
      <c r="BL23" s="12">
        <v>1</v>
      </c>
      <c r="BM23" s="12">
        <v>4</v>
      </c>
      <c r="BN23" s="12">
        <v>1</v>
      </c>
      <c r="BO23" s="7">
        <v>3</v>
      </c>
      <c r="BP23" s="5">
        <v>3</v>
      </c>
      <c r="BQ23" s="92">
        <v>4</v>
      </c>
      <c r="BR23" s="5">
        <v>5</v>
      </c>
      <c r="BS23" s="5">
        <v>4</v>
      </c>
      <c r="BT23" s="5">
        <v>4</v>
      </c>
      <c r="BU23" s="5">
        <v>4</v>
      </c>
      <c r="BV23" s="8">
        <v>4</v>
      </c>
    </row>
    <row r="24" spans="1:80" ht="15" customHeight="1" x14ac:dyDescent="0.25">
      <c r="A24" s="277" t="s">
        <v>1021</v>
      </c>
      <c r="B24" s="11" t="s">
        <v>653</v>
      </c>
      <c r="C24" s="147" t="s">
        <v>235</v>
      </c>
      <c r="D24" s="11" t="s">
        <v>722</v>
      </c>
      <c r="E24" s="59">
        <f t="shared" si="0"/>
        <v>23</v>
      </c>
      <c r="F24" s="59">
        <f t="shared" si="1"/>
        <v>10</v>
      </c>
      <c r="G24" s="65">
        <f t="shared" si="2"/>
        <v>17.027758438318155</v>
      </c>
      <c r="H24" s="98" t="b">
        <f t="shared" si="3"/>
        <v>0</v>
      </c>
      <c r="I24" s="108">
        <f t="shared" si="4"/>
        <v>10000</v>
      </c>
      <c r="J24" s="108">
        <f t="shared" si="5"/>
        <v>10000</v>
      </c>
      <c r="K24" s="108">
        <f t="shared" si="6"/>
        <v>10000</v>
      </c>
      <c r="L24" s="108">
        <f t="shared" si="7"/>
        <v>10000</v>
      </c>
      <c r="M24" s="108">
        <f t="shared" si="8"/>
        <v>10000</v>
      </c>
      <c r="N24" s="108">
        <f t="shared" si="9"/>
        <v>10000</v>
      </c>
      <c r="O24" s="62" t="b">
        <f t="shared" si="10"/>
        <v>0</v>
      </c>
      <c r="P24" s="59">
        <f t="shared" si="11"/>
        <v>2</v>
      </c>
      <c r="Q24" s="59">
        <f t="shared" si="12"/>
        <v>8</v>
      </c>
      <c r="R24" s="149">
        <f t="shared" si="13"/>
        <v>83.737201778694086</v>
      </c>
      <c r="S24" s="66">
        <f t="shared" si="14"/>
        <v>62.019342226803772</v>
      </c>
      <c r="T24" s="65">
        <f t="shared" si="15"/>
        <v>89.166666666666671</v>
      </c>
      <c r="U24" s="62">
        <f t="shared" si="16"/>
        <v>82.513333333333335</v>
      </c>
      <c r="V24" s="65" t="b">
        <f t="shared" si="17"/>
        <v>0</v>
      </c>
      <c r="W24" s="120">
        <f t="shared" si="18"/>
        <v>83.737201778694086</v>
      </c>
      <c r="X24" s="66" t="str">
        <f t="shared" si="19"/>
        <v/>
      </c>
      <c r="Y24" s="66" t="str">
        <f t="shared" si="20"/>
        <v/>
      </c>
      <c r="Z24" s="66" t="str">
        <f t="shared" si="21"/>
        <v/>
      </c>
      <c r="AA24" s="66" t="str">
        <f t="shared" si="22"/>
        <v/>
      </c>
      <c r="AB24" s="66">
        <f t="shared" si="23"/>
        <v>76.876134768019625</v>
      </c>
      <c r="AC24" s="65">
        <f t="shared" si="24"/>
        <v>47.162549685587926</v>
      </c>
      <c r="AD24" s="62" t="str">
        <f t="shared" si="25"/>
        <v/>
      </c>
      <c r="AE24" s="62" t="str">
        <f t="shared" si="26"/>
        <v/>
      </c>
      <c r="AF24" s="62" t="str">
        <f t="shared" si="27"/>
        <v/>
      </c>
      <c r="AG24" s="62" t="str">
        <f t="shared" si="28"/>
        <v/>
      </c>
      <c r="AH24" s="62">
        <f t="shared" si="29"/>
        <v>80.7</v>
      </c>
      <c r="AI24" s="62">
        <f t="shared" si="30"/>
        <v>31.1</v>
      </c>
      <c r="AJ24" s="66">
        <f>IF(VLOOKUP(TRUE,$V$2:$AY$111,COUNTA($V$1:AR$1),FALSE)="",AR24,IF(AR24="","",(AR24/VLOOKUP(TRUE,$V$2:$AY$111,COUNTA($V$1:AR$1),FALSE))*100))</f>
        <v>75</v>
      </c>
      <c r="AK24" s="62">
        <f>IF(VLOOKUP(TRUE,$V$2:$AY$111,COUNTA($V$1:AS$1),FALSE)="",AS24,IF(AS24="","",(AS24/VLOOKUP(TRUE,$V$2:$AY$111,COUNTA($V$1:AS$1),FALSE))*100))</f>
        <v>100</v>
      </c>
      <c r="AL24" s="62">
        <f>IF(VLOOKUP(TRUE,$V$2:$AY$111,COUNTA($V$1:AT$1),FALSE)="",AT24,IF(AT24="","",(AT24/VLOOKUP(TRUE,$V$2:$AY$111,COUNTA($V$1:AT$1),FALSE))*100))</f>
        <v>80</v>
      </c>
      <c r="AM24" s="62">
        <f>IF(VLOOKUP(TRUE,$V$2:$AY$111,COUNTA($V$1:AU$1),FALSE)="",AU24,IF(AU24="","",(AU24/VLOOKUP(TRUE,$V$2:$AY$111,COUNTA($V$1:AU$1),FALSE))*100))</f>
        <v>100</v>
      </c>
      <c r="AN24" s="62">
        <f>IF(VLOOKUP(TRUE,$V$2:$AY$111,COUNTA($V$1:AV$1),FALSE)="",AV24,IF(AV24="","",(AV24/VLOOKUP(TRUE,$V$2:$AY$111,COUNTA($V$1:AV$1),FALSE))*100))</f>
        <v>75</v>
      </c>
      <c r="AO24" s="62">
        <f>IF(VLOOKUP(TRUE,$V$2:$AY$111,COUNTA($V$1:AW$1),FALSE)="",AW24,IF(AW24="","",(AW24/VLOOKUP(TRUE,$V$2:$AY$111,COUNTA($V$1:AW$1),FALSE))*100))</f>
        <v>100</v>
      </c>
      <c r="AP24" s="111">
        <f>IF(VLOOKUP(TRUE,$V$2:$AY$111,COUNTA($V$1:AX$1),FALSE)="",AX24,IF(AX24="","",(AX24/VLOOKUP(TRUE,$V$2:$AY$111,COUNTA($V$1:AX$1),FALSE))*100))</f>
        <v>100</v>
      </c>
      <c r="AQ24" s="65">
        <f>IF(VLOOKUP(TRUE,$V$2:$AY$111,COUNTA($V$1:AY$1),FALSE)="",AY24,IF(AY24="","",(AY24/VLOOKUP(TRUE,$V$2:$AY$111,COUNTA($V$1:AY$1),FALSE))*100))</f>
        <v>83.333333333333343</v>
      </c>
      <c r="AR24" s="66">
        <f>IF(BS24="","",BS24*VLOOKUP("UQ",IndexCalc[],3,FALSE))</f>
        <v>75</v>
      </c>
      <c r="AS24" s="62">
        <f>IF(BT24="","",BT24*VLOOKUP("Fneg",IndexCalc[],3,FALSE))</f>
        <v>100</v>
      </c>
      <c r="AT24" s="62">
        <f>IF(BU24="","",BU24*VLOOKUP("ABS",IndexCalc[],3,FALSE))</f>
        <v>80</v>
      </c>
      <c r="AU24" s="62">
        <f>IF(BV24="","",BV24*VLOOKUP("Cnrs",IndexCalc[],3,FALSE))</f>
        <v>100</v>
      </c>
      <c r="AV24" s="62">
        <f>IF(BO24="","",BO24*VLOOKUP("HEC",IndexCalc[],3,FALSE))</f>
        <v>75</v>
      </c>
      <c r="AW24" s="62">
        <f>IF(BP24="","",BP24*VLOOKUP("Aeres",IndexCalc[],3,FALSE))</f>
        <v>100</v>
      </c>
      <c r="AX24" s="62">
        <f>IF(BQ24="","",BQ24*VLOOKUP("Abdc",IndexCalc[],3,FALSE))</f>
        <v>100</v>
      </c>
      <c r="AY24" s="65">
        <f>IF(BR24="","",BR24*VLOOKUP("Vhb",IndexCalc[],3,FALSE))</f>
        <v>83.333333333333343</v>
      </c>
      <c r="AZ24" s="25"/>
      <c r="BA24" s="16"/>
      <c r="BB24" s="12"/>
      <c r="BC24" s="25"/>
      <c r="BD24" s="253">
        <v>3.3702497482299805</v>
      </c>
      <c r="BE24" s="254">
        <v>1.0658736228942871</v>
      </c>
      <c r="BF24" s="18" t="s">
        <v>134</v>
      </c>
      <c r="BG24" s="12" t="s">
        <v>127</v>
      </c>
      <c r="BH24" s="181" t="s">
        <v>139</v>
      </c>
      <c r="BI24" s="12" t="s">
        <v>127</v>
      </c>
      <c r="BJ24" s="19" t="s">
        <v>278</v>
      </c>
      <c r="BK24" s="18">
        <v>2</v>
      </c>
      <c r="BL24" s="12">
        <v>1</v>
      </c>
      <c r="BM24" s="12">
        <v>4</v>
      </c>
      <c r="BN24" s="12"/>
      <c r="BO24" s="7">
        <v>3</v>
      </c>
      <c r="BP24" s="5">
        <v>3</v>
      </c>
      <c r="BQ24" s="92">
        <v>4</v>
      </c>
      <c r="BR24" s="5">
        <v>5</v>
      </c>
      <c r="BS24" s="5">
        <v>3</v>
      </c>
      <c r="BT24" s="5">
        <v>4</v>
      </c>
      <c r="BU24" s="5">
        <v>4</v>
      </c>
      <c r="BV24" s="261">
        <v>4</v>
      </c>
    </row>
    <row r="25" spans="1:80" ht="15" customHeight="1" x14ac:dyDescent="0.25">
      <c r="A25" s="13" t="s">
        <v>392</v>
      </c>
      <c r="B25" s="11" t="s">
        <v>672</v>
      </c>
      <c r="C25" s="73" t="s">
        <v>176</v>
      </c>
      <c r="D25" s="11" t="s">
        <v>722</v>
      </c>
      <c r="E25" s="59">
        <f t="shared" si="0"/>
        <v>24</v>
      </c>
      <c r="F25" s="59">
        <f t="shared" si="1"/>
        <v>10</v>
      </c>
      <c r="G25" s="65">
        <f t="shared" si="2"/>
        <v>16.71917448569581</v>
      </c>
      <c r="H25" s="98" t="b">
        <f t="shared" si="3"/>
        <v>0</v>
      </c>
      <c r="I25" s="108">
        <f t="shared" si="4"/>
        <v>10000</v>
      </c>
      <c r="J25" s="108">
        <f t="shared" si="5"/>
        <v>10000</v>
      </c>
      <c r="K25" s="108">
        <f t="shared" si="6"/>
        <v>10000</v>
      </c>
      <c r="L25" s="108">
        <f t="shared" si="7"/>
        <v>10000</v>
      </c>
      <c r="M25" s="108">
        <f t="shared" si="8"/>
        <v>10000</v>
      </c>
      <c r="N25" s="108">
        <f t="shared" si="9"/>
        <v>10000</v>
      </c>
      <c r="O25" s="62" t="b">
        <f t="shared" si="10"/>
        <v>0</v>
      </c>
      <c r="P25" s="59">
        <f t="shared" si="11"/>
        <v>2</v>
      </c>
      <c r="Q25" s="59">
        <f t="shared" si="12"/>
        <v>8</v>
      </c>
      <c r="R25" s="149">
        <f t="shared" si="13"/>
        <v>83.540082735826715</v>
      </c>
      <c r="S25" s="66">
        <f t="shared" si="14"/>
        <v>73.533747012466904</v>
      </c>
      <c r="T25" s="65">
        <f t="shared" si="15"/>
        <v>86.041666666666671</v>
      </c>
      <c r="U25" s="62">
        <f t="shared" si="16"/>
        <v>82.313333333333333</v>
      </c>
      <c r="V25" s="65" t="b">
        <f t="shared" si="17"/>
        <v>0</v>
      </c>
      <c r="W25" s="120">
        <f t="shared" si="18"/>
        <v>83.540082735826715</v>
      </c>
      <c r="X25" s="66">
        <f t="shared" si="19"/>
        <v>62.5</v>
      </c>
      <c r="Y25" s="66">
        <f t="shared" si="20"/>
        <v>33.333333333333329</v>
      </c>
      <c r="Z25" s="66">
        <f t="shared" si="21"/>
        <v>100</v>
      </c>
      <c r="AA25" s="66">
        <f t="shared" si="22"/>
        <v>60.541845493562228</v>
      </c>
      <c r="AB25" s="66">
        <f t="shared" si="23"/>
        <v>76.802007299270073</v>
      </c>
      <c r="AC25" s="65">
        <f t="shared" si="24"/>
        <v>70.265486725663735</v>
      </c>
      <c r="AD25" s="62">
        <f t="shared" si="25"/>
        <v>55.600000000000009</v>
      </c>
      <c r="AE25" s="62">
        <f t="shared" si="26"/>
        <v>41.699999999999996</v>
      </c>
      <c r="AF25" s="62">
        <f t="shared" si="27"/>
        <v>59.199999999999996</v>
      </c>
      <c r="AG25" s="62">
        <f t="shared" si="28"/>
        <v>27.800000000000004</v>
      </c>
      <c r="AH25" s="62">
        <f t="shared" si="29"/>
        <v>79.800000000000011</v>
      </c>
      <c r="AI25" s="62">
        <f t="shared" si="30"/>
        <v>55.000000000000007</v>
      </c>
      <c r="AJ25" s="66">
        <f>IF(VLOOKUP(TRUE,$V$2:$AY$111,COUNTA($V$1:AR$1),FALSE)="",AR25,IF(AR25="","",(AR25/VLOOKUP(TRUE,$V$2:$AY$111,COUNTA($V$1:AR$1),FALSE))*100))</f>
        <v>50</v>
      </c>
      <c r="AK25" s="62">
        <f>IF(VLOOKUP(TRUE,$V$2:$AY$111,COUNTA($V$1:AS$1),FALSE)="",AS25,IF(AS25="","",(AS25/VLOOKUP(TRUE,$V$2:$AY$111,COUNTA($V$1:AS$1),FALSE))*100))</f>
        <v>100</v>
      </c>
      <c r="AL25" s="62">
        <f>IF(VLOOKUP(TRUE,$V$2:$AY$111,COUNTA($V$1:AT$1),FALSE)="",AT25,IF(AT25="","",(AT25/VLOOKUP(TRUE,$V$2:$AY$111,COUNTA($V$1:AT$1),FALSE))*100))</f>
        <v>80</v>
      </c>
      <c r="AM25" s="62">
        <f>IF(VLOOKUP(TRUE,$V$2:$AY$111,COUNTA($V$1:AU$1),FALSE)="",AU25,IF(AU25="","",(AU25/VLOOKUP(TRUE,$V$2:$AY$111,COUNTA($V$1:AU$1),FALSE))*100))</f>
        <v>100</v>
      </c>
      <c r="AN25" s="62">
        <f>IF(VLOOKUP(TRUE,$V$2:$AY$111,COUNTA($V$1:AV$1),FALSE)="",AV25,IF(AV25="","",(AV25/VLOOKUP(TRUE,$V$2:$AY$111,COUNTA($V$1:AV$1),FALSE))*100))</f>
        <v>100</v>
      </c>
      <c r="AO25" s="62">
        <f>IF(VLOOKUP(TRUE,$V$2:$AY$111,COUNTA($V$1:AW$1),FALSE)="",AW25,IF(AW25="","",(AW25/VLOOKUP(TRUE,$V$2:$AY$111,COUNTA($V$1:AW$1),FALSE))*100))</f>
        <v>100</v>
      </c>
      <c r="AP25" s="62">
        <f>IF(VLOOKUP(TRUE,$V$2:$AY$111,COUNTA($V$1:AX$1),FALSE)="",AX25,IF(AX25="","",(AX25/VLOOKUP(TRUE,$V$2:$AY$111,COUNTA($V$1:AX$1),FALSE))*100))</f>
        <v>75</v>
      </c>
      <c r="AQ25" s="65">
        <f>IF(VLOOKUP(TRUE,$V$2:$AY$111,COUNTA($V$1:AY$1),FALSE)="",AY25,IF(AY25="","",(AY25/VLOOKUP(TRUE,$V$2:$AY$111,COUNTA($V$1:AY$1),FALSE))*100))</f>
        <v>83.333333333333343</v>
      </c>
      <c r="AR25" s="66">
        <f>IF(BS25="","",BS25*VLOOKUP("UQ",IndexCalc[],3,FALSE))</f>
        <v>50</v>
      </c>
      <c r="AS25" s="62">
        <f>IF(BT25="","",BT25*VLOOKUP("Fneg",IndexCalc[],3,FALSE))</f>
        <v>100</v>
      </c>
      <c r="AT25" s="62">
        <f>IF(BU25="","",BU25*VLOOKUP("ABS",IndexCalc[],3,FALSE))</f>
        <v>80</v>
      </c>
      <c r="AU25" s="62">
        <f>IF(BV25="","",BV25*VLOOKUP("Cnrs",IndexCalc[],3,FALSE))</f>
        <v>100</v>
      </c>
      <c r="AV25" s="62">
        <f>IF(BO25="","",BO25*VLOOKUP("HEC",IndexCalc[],3,FALSE))</f>
        <v>100</v>
      </c>
      <c r="AW25" s="62">
        <f>IF(BP25="","",BP25*VLOOKUP("Aeres",IndexCalc[],3,FALSE))</f>
        <v>100</v>
      </c>
      <c r="AX25" s="62">
        <f>IF(BQ25="","",BQ25*VLOOKUP("Abdc",IndexCalc[],3,FALSE))</f>
        <v>75</v>
      </c>
      <c r="AY25" s="65">
        <f>IF(BR25="","",BR25*VLOOKUP("Vhb",IndexCalc[],3,FALSE))</f>
        <v>83.333333333333343</v>
      </c>
      <c r="AZ25" s="25">
        <v>5.0000000000000001E-3</v>
      </c>
      <c r="BA25" s="16">
        <v>0.9</v>
      </c>
      <c r="BB25" s="12">
        <v>39</v>
      </c>
      <c r="BC25" s="25">
        <v>2.2570000000000001</v>
      </c>
      <c r="BD25" s="25">
        <v>3.367</v>
      </c>
      <c r="BE25" s="26">
        <v>1.5880000000000001</v>
      </c>
      <c r="BF25" s="18" t="s">
        <v>127</v>
      </c>
      <c r="BG25" s="12" t="s">
        <v>127</v>
      </c>
      <c r="BH25" s="12" t="s">
        <v>127</v>
      </c>
      <c r="BI25" s="12" t="s">
        <v>127</v>
      </c>
      <c r="BJ25" s="19" t="s">
        <v>640</v>
      </c>
      <c r="BK25" s="18">
        <v>3</v>
      </c>
      <c r="BL25" s="12">
        <v>1</v>
      </c>
      <c r="BM25" s="12">
        <v>4</v>
      </c>
      <c r="BN25" s="12">
        <v>1</v>
      </c>
      <c r="BO25" s="7">
        <v>4</v>
      </c>
      <c r="BP25" s="5">
        <v>3</v>
      </c>
      <c r="BQ25" s="92">
        <v>3</v>
      </c>
      <c r="BR25" s="5">
        <v>5</v>
      </c>
      <c r="BS25" s="5">
        <v>2</v>
      </c>
      <c r="BT25" s="5">
        <v>4</v>
      </c>
      <c r="BU25" s="5">
        <v>4</v>
      </c>
      <c r="BV25" s="8">
        <v>4</v>
      </c>
    </row>
    <row r="26" spans="1:80" ht="15" customHeight="1" x14ac:dyDescent="0.25">
      <c r="A26" s="13" t="s">
        <v>397</v>
      </c>
      <c r="B26" s="11" t="s">
        <v>677</v>
      </c>
      <c r="C26" s="73" t="s">
        <v>181</v>
      </c>
      <c r="D26" s="11" t="s">
        <v>722</v>
      </c>
      <c r="E26" s="59">
        <f t="shared" si="0"/>
        <v>25</v>
      </c>
      <c r="F26" s="59">
        <f t="shared" si="1"/>
        <v>10</v>
      </c>
      <c r="G26" s="65">
        <f t="shared" si="2"/>
        <v>16.988238503243391</v>
      </c>
      <c r="H26" s="98" t="b">
        <f t="shared" si="3"/>
        <v>0</v>
      </c>
      <c r="I26" s="108">
        <f t="shared" si="4"/>
        <v>10000</v>
      </c>
      <c r="J26" s="108">
        <f t="shared" si="5"/>
        <v>10000</v>
      </c>
      <c r="K26" s="108">
        <f t="shared" si="6"/>
        <v>10000</v>
      </c>
      <c r="L26" s="108">
        <f t="shared" si="7"/>
        <v>10000</v>
      </c>
      <c r="M26" s="108">
        <f t="shared" si="8"/>
        <v>10000</v>
      </c>
      <c r="N26" s="108">
        <f t="shared" si="9"/>
        <v>10000</v>
      </c>
      <c r="O26" s="62" t="b">
        <f t="shared" si="10"/>
        <v>0</v>
      </c>
      <c r="P26" s="59">
        <f t="shared" si="11"/>
        <v>2</v>
      </c>
      <c r="Q26" s="59">
        <f t="shared" si="12"/>
        <v>8</v>
      </c>
      <c r="R26" s="149">
        <f t="shared" si="13"/>
        <v>83.269054270826601</v>
      </c>
      <c r="S26" s="66">
        <f t="shared" si="14"/>
        <v>78.01193802079969</v>
      </c>
      <c r="T26" s="65">
        <f t="shared" si="15"/>
        <v>84.583333333333329</v>
      </c>
      <c r="U26" s="62">
        <f t="shared" si="16"/>
        <v>82.88666666666667</v>
      </c>
      <c r="V26" s="65" t="b">
        <f t="shared" si="17"/>
        <v>0</v>
      </c>
      <c r="W26" s="120">
        <f t="shared" si="18"/>
        <v>83.269054270826601</v>
      </c>
      <c r="X26" s="66">
        <f t="shared" si="19"/>
        <v>100</v>
      </c>
      <c r="Y26" s="66">
        <f t="shared" si="20"/>
        <v>29.629629629629626</v>
      </c>
      <c r="Z26" s="66">
        <f t="shared" si="21"/>
        <v>100</v>
      </c>
      <c r="AA26" s="66">
        <f t="shared" si="22"/>
        <v>95.17167381974248</v>
      </c>
      <c r="AB26" s="66">
        <f t="shared" si="23"/>
        <v>62.705291970802911</v>
      </c>
      <c r="AC26" s="65">
        <f t="shared" si="24"/>
        <v>93.318584070796476</v>
      </c>
      <c r="AD26" s="62">
        <f t="shared" si="25"/>
        <v>92.4</v>
      </c>
      <c r="AE26" s="62">
        <f t="shared" si="26"/>
        <v>37.9</v>
      </c>
      <c r="AF26" s="62">
        <f t="shared" si="27"/>
        <v>95</v>
      </c>
      <c r="AG26" s="62">
        <f t="shared" si="28"/>
        <v>68.300000000000011</v>
      </c>
      <c r="AH26" s="62">
        <f t="shared" si="29"/>
        <v>77.900000000000006</v>
      </c>
      <c r="AI26" s="62">
        <f t="shared" si="30"/>
        <v>74.3</v>
      </c>
      <c r="AJ26" s="66">
        <f>IF(VLOOKUP(TRUE,$V$2:$AY$111,COUNTA($V$1:AR$1),FALSE)="",AR26,IF(AR26="","",(AR26/VLOOKUP(TRUE,$V$2:$AY$111,COUNTA($V$1:AR$1),FALSE))*100))</f>
        <v>75</v>
      </c>
      <c r="AK26" s="62">
        <f>IF(VLOOKUP(TRUE,$V$2:$AY$111,COUNTA($V$1:AS$1),FALSE)="",AS26,IF(AS26="","",(AS26/VLOOKUP(TRUE,$V$2:$AY$111,COUNTA($V$1:AS$1),FALSE))*100))</f>
        <v>100</v>
      </c>
      <c r="AL26" s="62">
        <f>IF(VLOOKUP(TRUE,$V$2:$AY$111,COUNTA($V$1:AT$1),FALSE)="",AT26,IF(AT26="","",(AT26/VLOOKUP(TRUE,$V$2:$AY$111,COUNTA($V$1:AT$1),FALSE))*100))</f>
        <v>60</v>
      </c>
      <c r="AM26" s="62">
        <f>IF(VLOOKUP(TRUE,$V$2:$AY$111,COUNTA($V$1:AU$1),FALSE)="",AU26,IF(AU26="","",(AU26/VLOOKUP(TRUE,$V$2:$AY$111,COUNTA($V$1:AU$1),FALSE))*100))</f>
        <v>100</v>
      </c>
      <c r="AN26" s="62">
        <f>IF(VLOOKUP(TRUE,$V$2:$AY$111,COUNTA($V$1:AV$1),FALSE)="",AV26,IF(AV26="","",(AV26/VLOOKUP(TRUE,$V$2:$AY$111,COUNTA($V$1:AV$1),FALSE))*100))</f>
        <v>75</v>
      </c>
      <c r="AO26" s="62">
        <f>IF(VLOOKUP(TRUE,$V$2:$AY$111,COUNTA($V$1:AW$1),FALSE)="",AW26,IF(AW26="","",(AW26/VLOOKUP(TRUE,$V$2:$AY$111,COUNTA($V$1:AW$1),FALSE))*100))</f>
        <v>100</v>
      </c>
      <c r="AP26" s="62">
        <f>IF(VLOOKUP(TRUE,$V$2:$AY$111,COUNTA($V$1:AX$1),FALSE)="",AX26,IF(AX26="","",(AX26/VLOOKUP(TRUE,$V$2:$AY$111,COUNTA($V$1:AX$1),FALSE))*100))</f>
        <v>100</v>
      </c>
      <c r="AQ26" s="65">
        <f>IF(VLOOKUP(TRUE,$V$2:$AY$111,COUNTA($V$1:AY$1),FALSE)="",AY26,IF(AY26="","",(AY26/VLOOKUP(TRUE,$V$2:$AY$111,COUNTA($V$1:AY$1),FALSE))*100))</f>
        <v>66.666666666666671</v>
      </c>
      <c r="AR26" s="66">
        <f>IF(BS26="","",BS26*VLOOKUP("UQ",IndexCalc[],3,FALSE))</f>
        <v>75</v>
      </c>
      <c r="AS26" s="62">
        <f>IF(BT26="","",BT26*VLOOKUP("Fneg",IndexCalc[],3,FALSE))</f>
        <v>100</v>
      </c>
      <c r="AT26" s="62">
        <f>IF(BU26="","",BU26*VLOOKUP("ABS",IndexCalc[],3,FALSE))</f>
        <v>60</v>
      </c>
      <c r="AU26" s="62">
        <f>IF(BV26="","",BV26*VLOOKUP("Cnrs",IndexCalc[],3,FALSE))</f>
        <v>100</v>
      </c>
      <c r="AV26" s="62">
        <f>IF(BO26="","",BO26*VLOOKUP("HEC",IndexCalc[],3,FALSE))</f>
        <v>75</v>
      </c>
      <c r="AW26" s="62">
        <f>IF(BP26="","",BP26*VLOOKUP("Aeres",IndexCalc[],3,FALSE))</f>
        <v>100</v>
      </c>
      <c r="AX26" s="62">
        <f>IF(BQ26="","",BQ26*VLOOKUP("Abdc",IndexCalc[],3,FALSE))</f>
        <v>100</v>
      </c>
      <c r="AY26" s="65">
        <f>IF(BR26="","",BR26*VLOOKUP("Vhb",IndexCalc[],3,FALSE))</f>
        <v>66.666666666666671</v>
      </c>
      <c r="AZ26" s="25">
        <v>0.02</v>
      </c>
      <c r="BA26" s="16">
        <v>0.8</v>
      </c>
      <c r="BB26" s="12">
        <v>76</v>
      </c>
      <c r="BC26" s="25">
        <v>3.548</v>
      </c>
      <c r="BD26" s="25">
        <v>2.7490000000000001</v>
      </c>
      <c r="BE26" s="26">
        <v>2.109</v>
      </c>
      <c r="BF26" s="18" t="s">
        <v>134</v>
      </c>
      <c r="BG26" s="12" t="s">
        <v>127</v>
      </c>
      <c r="BH26" s="12" t="s">
        <v>139</v>
      </c>
      <c r="BI26" s="12" t="s">
        <v>133</v>
      </c>
      <c r="BJ26" s="19" t="s">
        <v>298</v>
      </c>
      <c r="BK26" s="18">
        <v>2</v>
      </c>
      <c r="BL26" s="12">
        <v>1</v>
      </c>
      <c r="BM26" s="12">
        <v>3</v>
      </c>
      <c r="BN26" s="12">
        <v>1</v>
      </c>
      <c r="BO26" s="7">
        <v>3</v>
      </c>
      <c r="BP26" s="5">
        <v>3</v>
      </c>
      <c r="BQ26" s="92">
        <v>4</v>
      </c>
      <c r="BR26" s="5">
        <v>4</v>
      </c>
      <c r="BS26" s="5">
        <v>3</v>
      </c>
      <c r="BT26" s="5">
        <v>4</v>
      </c>
      <c r="BU26" s="5">
        <v>3</v>
      </c>
      <c r="BV26" s="8">
        <v>4</v>
      </c>
    </row>
    <row r="27" spans="1:80" ht="15" customHeight="1" x14ac:dyDescent="0.25">
      <c r="A27" s="13" t="s">
        <v>391</v>
      </c>
      <c r="B27" s="11" t="s">
        <v>671</v>
      </c>
      <c r="C27" s="73" t="s">
        <v>175</v>
      </c>
      <c r="D27" s="11" t="s">
        <v>722</v>
      </c>
      <c r="E27" s="59">
        <f t="shared" si="0"/>
        <v>26</v>
      </c>
      <c r="F27" s="59">
        <f t="shared" si="1"/>
        <v>10</v>
      </c>
      <c r="G27" s="65">
        <f t="shared" si="2"/>
        <v>29.455404982775946</v>
      </c>
      <c r="H27" s="98" t="b">
        <f t="shared" si="3"/>
        <v>0</v>
      </c>
      <c r="I27" s="108">
        <f t="shared" si="4"/>
        <v>10000</v>
      </c>
      <c r="J27" s="108">
        <f t="shared" si="5"/>
        <v>10000</v>
      </c>
      <c r="K27" s="108">
        <f t="shared" si="6"/>
        <v>10000</v>
      </c>
      <c r="L27" s="108">
        <f t="shared" si="7"/>
        <v>10000</v>
      </c>
      <c r="M27" s="108">
        <f t="shared" si="8"/>
        <v>10000</v>
      </c>
      <c r="N27" s="108">
        <f t="shared" si="9"/>
        <v>10000</v>
      </c>
      <c r="O27" s="62" t="b">
        <f t="shared" si="10"/>
        <v>0</v>
      </c>
      <c r="P27" s="59">
        <f t="shared" si="11"/>
        <v>2</v>
      </c>
      <c r="Q27" s="59">
        <f t="shared" si="12"/>
        <v>8</v>
      </c>
      <c r="R27" s="149">
        <f t="shared" si="13"/>
        <v>80.979754690595925</v>
      </c>
      <c r="S27" s="66">
        <f t="shared" si="14"/>
        <v>28.431545119824303</v>
      </c>
      <c r="T27" s="65">
        <f t="shared" si="15"/>
        <v>94.116807083288833</v>
      </c>
      <c r="U27" s="62">
        <f t="shared" si="16"/>
        <v>80.143445666631067</v>
      </c>
      <c r="V27" s="65" t="b">
        <f t="shared" si="17"/>
        <v>0</v>
      </c>
      <c r="W27" s="120">
        <f t="shared" si="18"/>
        <v>80.979754690595925</v>
      </c>
      <c r="X27" s="66">
        <f t="shared" si="19"/>
        <v>37.5</v>
      </c>
      <c r="Y27" s="66">
        <f t="shared" si="20"/>
        <v>37.037037037037038</v>
      </c>
      <c r="Z27" s="66">
        <f t="shared" si="21"/>
        <v>51.612903225806448</v>
      </c>
      <c r="AA27" s="66">
        <f t="shared" si="22"/>
        <v>52.816523605150209</v>
      </c>
      <c r="AB27" s="66">
        <f t="shared" si="23"/>
        <v>16.332116788321166</v>
      </c>
      <c r="AC27" s="65">
        <f t="shared" si="24"/>
        <v>40.530973451327441</v>
      </c>
      <c r="AD27" s="62">
        <f t="shared" si="25"/>
        <v>36.700000000000003</v>
      </c>
      <c r="AE27" s="62">
        <f t="shared" si="26"/>
        <v>48.1</v>
      </c>
      <c r="AF27" s="62">
        <f t="shared" si="27"/>
        <v>4.9000000000000004</v>
      </c>
      <c r="AG27" s="62">
        <f t="shared" si="28"/>
        <v>24</v>
      </c>
      <c r="AH27" s="62">
        <f t="shared" si="29"/>
        <v>23.799999999999997</v>
      </c>
      <c r="AI27" s="62">
        <f t="shared" si="30"/>
        <v>24.7</v>
      </c>
      <c r="AJ27" s="66">
        <f>IF(VLOOKUP(TRUE,$V$2:$AY$111,COUNTA($V$1:AR$1),FALSE)="",AR27,IF(AR27="","",(AR27/VLOOKUP(TRUE,$V$2:$AY$111,COUNTA($V$1:AR$1),FALSE))*100))</f>
        <v>100</v>
      </c>
      <c r="AK27" s="62">
        <f>IF(VLOOKUP(TRUE,$V$2:$AY$111,COUNTA($V$1:AS$1),FALSE)="",AS27,IF(AS27="","",(AS27/VLOOKUP(TRUE,$V$2:$AY$111,COUNTA($V$1:AS$1),FALSE))*100))</f>
        <v>100</v>
      </c>
      <c r="AL27" s="62">
        <f>IF(VLOOKUP(TRUE,$V$2:$AY$111,COUNTA($V$1:AT$1),FALSE)="",AT27,IF(AT27="","",(AT27/VLOOKUP(TRUE,$V$2:$AY$111,COUNTA($V$1:AT$1),FALSE))*100))</f>
        <v>80</v>
      </c>
      <c r="AM27" s="62">
        <f>IF(VLOOKUP(TRUE,$V$2:$AY$111,COUNTA($V$1:AU$1),FALSE)="",AU27,IF(AU27="","",(AU27/VLOOKUP(TRUE,$V$2:$AY$111,COUNTA($V$1:AU$1),FALSE))*100))</f>
        <v>100</v>
      </c>
      <c r="AN27" s="62">
        <f>IF(VLOOKUP(TRUE,$V$2:$AY$111,COUNTA($V$1:AV$1),FALSE)="",AV27,IF(AV27="","",(AV27/VLOOKUP(TRUE,$V$2:$AY$111,COUNTA($V$1:AV$1),FALSE))*100))</f>
        <v>94.313681125640869</v>
      </c>
      <c r="AO27" s="62">
        <f>IF(VLOOKUP(TRUE,$V$2:$AY$111,COUNTA($V$1:AW$1),FALSE)="",AW27,IF(AW27="","",(AW27/VLOOKUP(TRUE,$V$2:$AY$111,COUNTA($V$1:AW$1),FALSE))*100))</f>
        <v>100</v>
      </c>
      <c r="AP27" s="62">
        <f>IF(VLOOKUP(TRUE,$V$2:$AY$111,COUNTA($V$1:AX$1),FALSE)="",AX27,IF(AX27="","",(AX27/VLOOKUP(TRUE,$V$2:$AY$111,COUNTA($V$1:AX$1),FALSE))*100))</f>
        <v>100</v>
      </c>
      <c r="AQ27" s="65">
        <f>IF(VLOOKUP(TRUE,$V$2:$AY$111,COUNTA($V$1:AY$1),FALSE)="",AY27,IF(AY27="","",(AY27/VLOOKUP(TRUE,$V$2:$AY$111,COUNTA($V$1:AY$1),FALSE))*100))</f>
        <v>78.620775540669769</v>
      </c>
      <c r="AR27" s="66">
        <f>IF(BS27="","",BS27*VLOOKUP("UQ",IndexCalc[],3,FALSE))</f>
        <v>100</v>
      </c>
      <c r="AS27" s="62">
        <f>IF(BT27="","",BT27*VLOOKUP("Fneg",IndexCalc[],3,FALSE))</f>
        <v>100</v>
      </c>
      <c r="AT27" s="62">
        <f>IF(BU27="","",BU27*VLOOKUP("ABS",IndexCalc[],3,FALSE))</f>
        <v>80</v>
      </c>
      <c r="AU27" s="62">
        <f>IF(BV27="","",BV27*VLOOKUP("Cnrs",IndexCalc[],3,FALSE))</f>
        <v>100</v>
      </c>
      <c r="AV27" s="62">
        <f>IF(BO27="","",BO27*VLOOKUP("HEC",IndexCalc[],3,FALSE))</f>
        <v>94.313681125640869</v>
      </c>
      <c r="AW27" s="62">
        <f>IF(BP27="","",BP27*VLOOKUP("Aeres",IndexCalc[],3,FALSE))</f>
        <v>100</v>
      </c>
      <c r="AX27" s="62">
        <f>IF(BQ27="","",BQ27*VLOOKUP("Abdc",IndexCalc[],3,FALSE))</f>
        <v>100</v>
      </c>
      <c r="AY27" s="65">
        <f>IF(BR27="","",BR27*VLOOKUP("Vhb",IndexCalc[],3,FALSE))</f>
        <v>78.620775540669769</v>
      </c>
      <c r="AZ27" s="25">
        <v>3.0000000000000001E-3</v>
      </c>
      <c r="BA27" s="16">
        <v>1</v>
      </c>
      <c r="BB27" s="12">
        <v>16</v>
      </c>
      <c r="BC27" s="25">
        <v>1.9690000000000001</v>
      </c>
      <c r="BD27" s="25">
        <v>0.71599999999999997</v>
      </c>
      <c r="BE27" s="26">
        <v>0.91600000000000004</v>
      </c>
      <c r="BF27" s="18"/>
      <c r="BG27" s="12" t="s">
        <v>127</v>
      </c>
      <c r="BH27" s="12" t="s">
        <v>139</v>
      </c>
      <c r="BI27" s="12"/>
      <c r="BJ27" s="19" t="s">
        <v>278</v>
      </c>
      <c r="BK27" s="18">
        <v>1</v>
      </c>
      <c r="BL27" s="12">
        <v>1</v>
      </c>
      <c r="BM27" s="12">
        <v>4</v>
      </c>
      <c r="BN27" s="12">
        <v>1</v>
      </c>
      <c r="BO27" s="257">
        <v>3.7725472450256348</v>
      </c>
      <c r="BP27" s="5">
        <v>3</v>
      </c>
      <c r="BQ27" s="92">
        <v>4</v>
      </c>
      <c r="BR27" s="258">
        <v>4.7172465324401855</v>
      </c>
      <c r="BS27" s="5">
        <v>4</v>
      </c>
      <c r="BT27" s="5">
        <v>4</v>
      </c>
      <c r="BU27" s="5">
        <v>4</v>
      </c>
      <c r="BV27" s="8">
        <v>4</v>
      </c>
    </row>
    <row r="28" spans="1:80" ht="15" customHeight="1" x14ac:dyDescent="0.25">
      <c r="A28" s="13" t="s">
        <v>384</v>
      </c>
      <c r="B28" s="11" t="s">
        <v>661</v>
      </c>
      <c r="C28" s="73" t="s">
        <v>164</v>
      </c>
      <c r="D28" s="11" t="s">
        <v>722</v>
      </c>
      <c r="E28" s="59">
        <f t="shared" si="0"/>
        <v>27</v>
      </c>
      <c r="F28" s="59">
        <f t="shared" si="1"/>
        <v>10</v>
      </c>
      <c r="G28" s="65">
        <f t="shared" si="2"/>
        <v>18.509252902499792</v>
      </c>
      <c r="H28" s="98" t="b">
        <f t="shared" si="3"/>
        <v>0</v>
      </c>
      <c r="I28" s="108">
        <f t="shared" si="4"/>
        <v>10000</v>
      </c>
      <c r="J28" s="108">
        <f t="shared" si="5"/>
        <v>10000</v>
      </c>
      <c r="K28" s="108">
        <f t="shared" si="6"/>
        <v>10000</v>
      </c>
      <c r="L28" s="108">
        <f t="shared" si="7"/>
        <v>10000</v>
      </c>
      <c r="M28" s="108">
        <f t="shared" si="8"/>
        <v>10000</v>
      </c>
      <c r="N28" s="108">
        <f t="shared" si="9"/>
        <v>10000</v>
      </c>
      <c r="O28" s="62" t="b">
        <f t="shared" si="10"/>
        <v>0</v>
      </c>
      <c r="P28" s="59">
        <f t="shared" si="11"/>
        <v>2</v>
      </c>
      <c r="Q28" s="59">
        <f t="shared" si="12"/>
        <v>8</v>
      </c>
      <c r="R28" s="149">
        <f t="shared" si="13"/>
        <v>80.099862775196229</v>
      </c>
      <c r="S28" s="66">
        <f t="shared" si="14"/>
        <v>62.66603013371229</v>
      </c>
      <c r="T28" s="65">
        <f t="shared" si="15"/>
        <v>84.458320935567215</v>
      </c>
      <c r="U28" s="62">
        <f t="shared" si="16"/>
        <v>80.766656748453769</v>
      </c>
      <c r="V28" s="65" t="b">
        <f t="shared" si="17"/>
        <v>0</v>
      </c>
      <c r="W28" s="120">
        <f t="shared" si="18"/>
        <v>80.099862775196229</v>
      </c>
      <c r="X28" s="66">
        <f t="shared" si="19"/>
        <v>100</v>
      </c>
      <c r="Y28" s="66">
        <f t="shared" si="20"/>
        <v>44.444444444444443</v>
      </c>
      <c r="Z28" s="66">
        <f t="shared" si="21"/>
        <v>100</v>
      </c>
      <c r="AA28" s="66">
        <f t="shared" si="22"/>
        <v>100</v>
      </c>
      <c r="AB28" s="66">
        <f t="shared" si="23"/>
        <v>39.712591240875909</v>
      </c>
      <c r="AC28" s="65">
        <f t="shared" si="24"/>
        <v>85.619469026548671</v>
      </c>
      <c r="AD28" s="62">
        <f t="shared" si="25"/>
        <v>77.2</v>
      </c>
      <c r="AE28" s="62">
        <f t="shared" si="26"/>
        <v>56.899999999999991</v>
      </c>
      <c r="AF28" s="62">
        <f t="shared" si="27"/>
        <v>74</v>
      </c>
      <c r="AG28" s="62">
        <f t="shared" si="28"/>
        <v>73.400000000000006</v>
      </c>
      <c r="AH28" s="62">
        <f t="shared" si="29"/>
        <v>62.3</v>
      </c>
      <c r="AI28" s="62">
        <f t="shared" si="30"/>
        <v>69.699999999999989</v>
      </c>
      <c r="AJ28" s="66">
        <f>IF(VLOOKUP(TRUE,$V$2:$AY$111,COUNTA($V$1:AR$1),FALSE)="",AR28,IF(AR28="","",(AR28/VLOOKUP(TRUE,$V$2:$AY$111,COUNTA($V$1:AR$1),FALSE))*100))</f>
        <v>100</v>
      </c>
      <c r="AK28" s="62">
        <f>IF(VLOOKUP(TRUE,$V$2:$AY$111,COUNTA($V$1:AS$1),FALSE)="",AS28,IF(AS28="","",(AS28/VLOOKUP(TRUE,$V$2:$AY$111,COUNTA($V$1:AS$1),FALSE))*100))</f>
        <v>75</v>
      </c>
      <c r="AL28" s="62">
        <f>IF(VLOOKUP(TRUE,$V$2:$AY$111,COUNTA($V$1:AT$1),FALSE)="",AT28,IF(AT28="","",(AT28/VLOOKUP(TRUE,$V$2:$AY$111,COUNTA($V$1:AT$1),FALSE))*100))</f>
        <v>80</v>
      </c>
      <c r="AM28" s="62">
        <f>IF(VLOOKUP(TRUE,$V$2:$AY$111,COUNTA($V$1:AU$1),FALSE)="",AU28,IF(AU28="","",(AU28/VLOOKUP(TRUE,$V$2:$AY$111,COUNTA($V$1:AU$1),FALSE))*100))</f>
        <v>75</v>
      </c>
      <c r="AN28" s="62">
        <f>IF(VLOOKUP(TRUE,$V$2:$AY$111,COUNTA($V$1:AV$1),FALSE)="",AV28,IF(AV28="","",(AV28/VLOOKUP(TRUE,$V$2:$AY$111,COUNTA($V$1:AV$1),FALSE))*100))</f>
        <v>78.999900817871094</v>
      </c>
      <c r="AO28" s="62">
        <f>IF(VLOOKUP(TRUE,$V$2:$AY$111,COUNTA($V$1:AW$1),FALSE)="",AW28,IF(AW28="","",(AW28/VLOOKUP(TRUE,$V$2:$AY$111,COUNTA($V$1:AW$1),FALSE))*100))</f>
        <v>100</v>
      </c>
      <c r="AP28" s="62">
        <f>IF(VLOOKUP(TRUE,$V$2:$AY$111,COUNTA($V$1:AX$1),FALSE)="",AX28,IF(AX28="","",(AX28/VLOOKUP(TRUE,$V$2:$AY$111,COUNTA($V$1:AX$1),FALSE))*100))</f>
        <v>100</v>
      </c>
      <c r="AQ28" s="65">
        <f>IF(VLOOKUP(TRUE,$V$2:$AY$111,COUNTA($V$1:AY$1),FALSE)="",AY28,IF(AY28="","",(AY28/VLOOKUP(TRUE,$V$2:$AY$111,COUNTA($V$1:AY$1),FALSE))*100))</f>
        <v>66.666666666666671</v>
      </c>
      <c r="AR28" s="66">
        <f>IF(BS28="","",BS28*VLOOKUP("UQ",IndexCalc[],3,FALSE))</f>
        <v>100</v>
      </c>
      <c r="AS28" s="62">
        <f>IF(BT28="","",BT28*VLOOKUP("Fneg",IndexCalc[],3,FALSE))</f>
        <v>75</v>
      </c>
      <c r="AT28" s="62">
        <f>IF(BU28="","",BU28*VLOOKUP("ABS",IndexCalc[],3,FALSE))</f>
        <v>80</v>
      </c>
      <c r="AU28" s="62">
        <f>IF(BV28="","",BV28*VLOOKUP("Cnrs",IndexCalc[],3,FALSE))</f>
        <v>75</v>
      </c>
      <c r="AV28" s="62">
        <f>IF(BO28="","",BO28*VLOOKUP("HEC",IndexCalc[],3,FALSE))</f>
        <v>78.999900817871094</v>
      </c>
      <c r="AW28" s="62">
        <f>IF(BP28="","",BP28*VLOOKUP("Aeres",IndexCalc[],3,FALSE))</f>
        <v>100</v>
      </c>
      <c r="AX28" s="62">
        <f>IF(BQ28="","",BQ28*VLOOKUP("Abdc",IndexCalc[],3,FALSE))</f>
        <v>100</v>
      </c>
      <c r="AY28" s="65">
        <f>IF(BR28="","",BR28*VLOOKUP("Vhb",IndexCalc[],3,FALSE))</f>
        <v>66.666666666666671</v>
      </c>
      <c r="AZ28" s="25">
        <v>8.9999999999999993E-3</v>
      </c>
      <c r="BA28" s="16">
        <v>1.2</v>
      </c>
      <c r="BB28" s="12">
        <v>51</v>
      </c>
      <c r="BC28" s="25">
        <v>3.867</v>
      </c>
      <c r="BD28" s="25">
        <v>1.7410000000000001</v>
      </c>
      <c r="BE28" s="26">
        <v>1.9350000000000001</v>
      </c>
      <c r="BF28" s="18"/>
      <c r="BG28" s="12" t="s">
        <v>127</v>
      </c>
      <c r="BH28" s="12" t="s">
        <v>139</v>
      </c>
      <c r="BI28" s="12" t="s">
        <v>133</v>
      </c>
      <c r="BJ28" s="19" t="s">
        <v>278</v>
      </c>
      <c r="BK28" s="18">
        <v>1</v>
      </c>
      <c r="BL28" s="12">
        <v>2</v>
      </c>
      <c r="BM28" s="12">
        <v>4</v>
      </c>
      <c r="BN28" s="12">
        <v>2</v>
      </c>
      <c r="BO28" s="257">
        <v>3.1599960327148438</v>
      </c>
      <c r="BP28" s="5">
        <v>3</v>
      </c>
      <c r="BQ28" s="92">
        <v>4</v>
      </c>
      <c r="BR28" s="5">
        <v>4</v>
      </c>
      <c r="BS28" s="5">
        <v>4</v>
      </c>
      <c r="BT28" s="5">
        <v>3</v>
      </c>
      <c r="BU28" s="5">
        <v>4</v>
      </c>
      <c r="BV28" s="8">
        <v>3</v>
      </c>
    </row>
    <row r="29" spans="1:80" ht="15" customHeight="1" x14ac:dyDescent="0.25">
      <c r="A29" s="13" t="s">
        <v>388</v>
      </c>
      <c r="B29" s="11" t="s">
        <v>666</v>
      </c>
      <c r="C29" s="73" t="s">
        <v>169</v>
      </c>
      <c r="D29" s="11" t="s">
        <v>722</v>
      </c>
      <c r="E29" s="59">
        <f t="shared" si="0"/>
        <v>28</v>
      </c>
      <c r="F29" s="59">
        <f t="shared" si="1"/>
        <v>10</v>
      </c>
      <c r="G29" s="65">
        <f t="shared" si="2"/>
        <v>16.602564027880963</v>
      </c>
      <c r="H29" s="98" t="b">
        <f t="shared" si="3"/>
        <v>0</v>
      </c>
      <c r="I29" s="108">
        <f t="shared" si="4"/>
        <v>10000</v>
      </c>
      <c r="J29" s="108">
        <f t="shared" si="5"/>
        <v>10000</v>
      </c>
      <c r="K29" s="108">
        <f t="shared" si="6"/>
        <v>10000</v>
      </c>
      <c r="L29" s="108">
        <f t="shared" si="7"/>
        <v>10000</v>
      </c>
      <c r="M29" s="108">
        <f t="shared" si="8"/>
        <v>10000</v>
      </c>
      <c r="N29" s="108">
        <f t="shared" si="9"/>
        <v>10000</v>
      </c>
      <c r="O29" s="62" t="b">
        <f t="shared" si="10"/>
        <v>0</v>
      </c>
      <c r="P29" s="59">
        <f t="shared" si="11"/>
        <v>2</v>
      </c>
      <c r="Q29" s="59">
        <f t="shared" si="12"/>
        <v>8</v>
      </c>
      <c r="R29" s="149">
        <f t="shared" si="13"/>
        <v>79.495590024330895</v>
      </c>
      <c r="S29" s="66">
        <f t="shared" si="14"/>
        <v>74.144616788321173</v>
      </c>
      <c r="T29" s="65">
        <f t="shared" si="15"/>
        <v>80.833333333333329</v>
      </c>
      <c r="U29" s="62">
        <f t="shared" si="16"/>
        <v>79.976666666666659</v>
      </c>
      <c r="V29" s="65" t="b">
        <f t="shared" si="17"/>
        <v>0</v>
      </c>
      <c r="W29" s="120">
        <f t="shared" si="18"/>
        <v>79.495590024330895</v>
      </c>
      <c r="X29" s="66">
        <f t="shared" si="19"/>
        <v>100</v>
      </c>
      <c r="Y29" s="66">
        <f t="shared" si="20"/>
        <v>51.851851851851848</v>
      </c>
      <c r="Z29" s="66">
        <f t="shared" si="21"/>
        <v>100</v>
      </c>
      <c r="AA29" s="66">
        <f t="shared" si="22"/>
        <v>95.064377682403432</v>
      </c>
      <c r="AB29" s="66">
        <f t="shared" si="23"/>
        <v>48.289233576642332</v>
      </c>
      <c r="AC29" s="65">
        <f t="shared" si="24"/>
        <v>100</v>
      </c>
      <c r="AD29" s="62">
        <f t="shared" si="25"/>
        <v>70.8</v>
      </c>
      <c r="AE29" s="62">
        <f t="shared" si="26"/>
        <v>67</v>
      </c>
      <c r="AF29" s="62">
        <f t="shared" si="27"/>
        <v>66.600000000000009</v>
      </c>
      <c r="AG29" s="62">
        <f t="shared" si="28"/>
        <v>67</v>
      </c>
      <c r="AH29" s="62">
        <f t="shared" si="29"/>
        <v>70.599999999999994</v>
      </c>
      <c r="AI29" s="62">
        <f t="shared" si="30"/>
        <v>82.5</v>
      </c>
      <c r="AJ29" s="66">
        <f>IF(VLOOKUP(TRUE,$V$2:$AY$111,COUNTA($V$1:AR$1),FALSE)="",AR29,IF(AR29="","",(AR29/VLOOKUP(TRUE,$V$2:$AY$111,COUNTA($V$1:AR$1),FALSE))*100))</f>
        <v>75</v>
      </c>
      <c r="AK29" s="62">
        <f>IF(VLOOKUP(TRUE,$V$2:$AY$111,COUNTA($V$1:AS$1),FALSE)="",AS29,IF(AS29="","",(AS29/VLOOKUP(TRUE,$V$2:$AY$111,COUNTA($V$1:AS$1),FALSE))*100))</f>
        <v>75</v>
      </c>
      <c r="AL29" s="62">
        <f>IF(VLOOKUP(TRUE,$V$2:$AY$111,COUNTA($V$1:AT$1),FALSE)="",AT29,IF(AT29="","",(AT29/VLOOKUP(TRUE,$V$2:$AY$111,COUNTA($V$1:AT$1),FALSE))*100))</f>
        <v>80</v>
      </c>
      <c r="AM29" s="62">
        <f>IF(VLOOKUP(TRUE,$V$2:$AY$111,COUNTA($V$1:AU$1),FALSE)="",AU29,IF(AU29="","",(AU29/VLOOKUP(TRUE,$V$2:$AY$111,COUNTA($V$1:AU$1),FALSE))*100))</f>
        <v>75</v>
      </c>
      <c r="AN29" s="62">
        <f>IF(VLOOKUP(TRUE,$V$2:$AY$111,COUNTA($V$1:AV$1),FALSE)="",AV29,IF(AV29="","",(AV29/VLOOKUP(TRUE,$V$2:$AY$111,COUNTA($V$1:AV$1),FALSE))*100))</f>
        <v>75</v>
      </c>
      <c r="AO29" s="62">
        <f>IF(VLOOKUP(TRUE,$V$2:$AY$111,COUNTA($V$1:AW$1),FALSE)="",AW29,IF(AW29="","",(AW29/VLOOKUP(TRUE,$V$2:$AY$111,COUNTA($V$1:AW$1),FALSE))*100))</f>
        <v>100</v>
      </c>
      <c r="AP29" s="62">
        <f>IF(VLOOKUP(TRUE,$V$2:$AY$111,COUNTA($V$1:AX$1),FALSE)="",AX29,IF(AX29="","",(AX29/VLOOKUP(TRUE,$V$2:$AY$111,COUNTA($V$1:AX$1),FALSE))*100))</f>
        <v>100</v>
      </c>
      <c r="AQ29" s="65">
        <f>IF(VLOOKUP(TRUE,$V$2:$AY$111,COUNTA($V$1:AY$1),FALSE)="",AY29,IF(AY29="","",(AY29/VLOOKUP(TRUE,$V$2:$AY$111,COUNTA($V$1:AY$1),FALSE))*100))</f>
        <v>66.666666666666671</v>
      </c>
      <c r="AR29" s="66">
        <f>IF(BS29="","",BS29*VLOOKUP("UQ",IndexCalc[],3,FALSE))</f>
        <v>75</v>
      </c>
      <c r="AS29" s="62">
        <f>IF(BT29="","",BT29*VLOOKUP("Fneg",IndexCalc[],3,FALSE))</f>
        <v>75</v>
      </c>
      <c r="AT29" s="62">
        <f>IF(BU29="","",BU29*VLOOKUP("ABS",IndexCalc[],3,FALSE))</f>
        <v>80</v>
      </c>
      <c r="AU29" s="62">
        <f>IF(BV29="","",BV29*VLOOKUP("Cnrs",IndexCalc[],3,FALSE))</f>
        <v>75</v>
      </c>
      <c r="AV29" s="62">
        <f>IF(BO29="","",BO29*VLOOKUP("HEC",IndexCalc[],3,FALSE))</f>
        <v>75</v>
      </c>
      <c r="AW29" s="62">
        <f>IF(BP29="","",BP29*VLOOKUP("Aeres",IndexCalc[],3,FALSE))</f>
        <v>100</v>
      </c>
      <c r="AX29" s="62">
        <f>IF(BQ29="","",BQ29*VLOOKUP("Abdc",IndexCalc[],3,FALSE))</f>
        <v>100</v>
      </c>
      <c r="AY29" s="65">
        <f>IF(BR29="","",BR29*VLOOKUP("Vhb",IndexCalc[],3,FALSE))</f>
        <v>66.666666666666671</v>
      </c>
      <c r="AZ29" s="25">
        <v>8.0000000000000002E-3</v>
      </c>
      <c r="BA29" s="16">
        <v>1.4</v>
      </c>
      <c r="BB29" s="12">
        <v>45</v>
      </c>
      <c r="BC29" s="25">
        <v>3.544</v>
      </c>
      <c r="BD29" s="25">
        <v>2.117</v>
      </c>
      <c r="BE29" s="26">
        <v>2.3620000000000001</v>
      </c>
      <c r="BF29" s="18" t="s">
        <v>134</v>
      </c>
      <c r="BG29" s="12" t="s">
        <v>127</v>
      </c>
      <c r="BH29" s="12" t="s">
        <v>139</v>
      </c>
      <c r="BI29" s="12" t="s">
        <v>133</v>
      </c>
      <c r="BJ29" s="19" t="s">
        <v>278</v>
      </c>
      <c r="BK29" s="18">
        <v>2</v>
      </c>
      <c r="BL29" s="12">
        <v>2</v>
      </c>
      <c r="BM29" s="12">
        <v>4</v>
      </c>
      <c r="BN29" s="12">
        <v>2</v>
      </c>
      <c r="BO29" s="7">
        <v>3</v>
      </c>
      <c r="BP29" s="5">
        <v>3</v>
      </c>
      <c r="BQ29" s="92">
        <v>4</v>
      </c>
      <c r="BR29" s="5">
        <v>4</v>
      </c>
      <c r="BS29" s="5">
        <v>3</v>
      </c>
      <c r="BT29" s="5">
        <v>3</v>
      </c>
      <c r="BU29" s="5">
        <v>4</v>
      </c>
      <c r="BV29" s="8">
        <v>3</v>
      </c>
    </row>
    <row r="30" spans="1:80" ht="15" customHeight="1" x14ac:dyDescent="0.25">
      <c r="A30" s="13" t="s">
        <v>396</v>
      </c>
      <c r="B30" s="11" t="s">
        <v>676</v>
      </c>
      <c r="C30" s="73" t="s">
        <v>180</v>
      </c>
      <c r="D30" s="11" t="s">
        <v>722</v>
      </c>
      <c r="E30" s="59">
        <f t="shared" si="0"/>
        <v>29</v>
      </c>
      <c r="F30" s="59">
        <f t="shared" si="1"/>
        <v>10</v>
      </c>
      <c r="G30" s="65">
        <f t="shared" si="2"/>
        <v>23.047361139718081</v>
      </c>
      <c r="H30" s="98" t="b">
        <f t="shared" si="3"/>
        <v>0</v>
      </c>
      <c r="I30" s="108">
        <f t="shared" si="4"/>
        <v>10000</v>
      </c>
      <c r="J30" s="108">
        <f t="shared" si="5"/>
        <v>10000</v>
      </c>
      <c r="K30" s="108">
        <f t="shared" si="6"/>
        <v>10000</v>
      </c>
      <c r="L30" s="108">
        <f t="shared" si="7"/>
        <v>10000</v>
      </c>
      <c r="M30" s="108">
        <f t="shared" si="8"/>
        <v>10000</v>
      </c>
      <c r="N30" s="108">
        <f t="shared" si="9"/>
        <v>10000</v>
      </c>
      <c r="O30" s="62" t="b">
        <f t="shared" si="10"/>
        <v>0</v>
      </c>
      <c r="P30" s="59">
        <f t="shared" si="11"/>
        <v>2</v>
      </c>
      <c r="Q30" s="59">
        <f t="shared" si="12"/>
        <v>8</v>
      </c>
      <c r="R30" s="149">
        <f t="shared" si="13"/>
        <v>76.117261341598493</v>
      </c>
      <c r="S30" s="66">
        <f t="shared" si="14"/>
        <v>93.008667883211672</v>
      </c>
      <c r="T30" s="65">
        <f t="shared" si="15"/>
        <v>71.894409706195191</v>
      </c>
      <c r="U30" s="62">
        <f t="shared" si="16"/>
        <v>75.035527764956157</v>
      </c>
      <c r="V30" s="65" t="b">
        <f t="shared" si="17"/>
        <v>0</v>
      </c>
      <c r="W30" s="120">
        <f t="shared" si="18"/>
        <v>76.117261341598493</v>
      </c>
      <c r="X30" s="66">
        <f t="shared" si="19"/>
        <v>100</v>
      </c>
      <c r="Y30" s="66">
        <f t="shared" si="20"/>
        <v>44.444444444444443</v>
      </c>
      <c r="Z30" s="66">
        <f t="shared" si="21"/>
        <v>100</v>
      </c>
      <c r="AA30" s="66">
        <f t="shared" si="22"/>
        <v>100</v>
      </c>
      <c r="AB30" s="66">
        <f t="shared" si="23"/>
        <v>86.017335766423358</v>
      </c>
      <c r="AC30" s="65">
        <f t="shared" si="24"/>
        <v>100</v>
      </c>
      <c r="AD30" s="62">
        <f t="shared" si="25"/>
        <v>70.8</v>
      </c>
      <c r="AE30" s="62">
        <f t="shared" si="26"/>
        <v>56.899999999999991</v>
      </c>
      <c r="AF30" s="62">
        <f t="shared" si="27"/>
        <v>82.699999999999989</v>
      </c>
      <c r="AG30" s="62">
        <f t="shared" si="28"/>
        <v>79.7</v>
      </c>
      <c r="AH30" s="62">
        <f t="shared" si="29"/>
        <v>84.399999999999991</v>
      </c>
      <c r="AI30" s="62">
        <f t="shared" si="30"/>
        <v>90.8</v>
      </c>
      <c r="AJ30" s="66">
        <f>IF(VLOOKUP(TRUE,$V$2:$AY$111,COUNTA($V$1:AR$1),FALSE)="",AR30,IF(AR30="","",(AR30/VLOOKUP(TRUE,$V$2:$AY$111,COUNTA($V$1:AR$1),FALSE))*100))</f>
        <v>75</v>
      </c>
      <c r="AK30" s="62">
        <f>IF(VLOOKUP(TRUE,$V$2:$AY$111,COUNTA($V$1:AS$1),FALSE)="",AS30,IF(AS30="","",(AS30/VLOOKUP(TRUE,$V$2:$AY$111,COUNTA($V$1:AS$1),FALSE))*100))</f>
        <v>73.488610982894897</v>
      </c>
      <c r="AL30" s="62">
        <f>IF(VLOOKUP(TRUE,$V$2:$AY$111,COUNTA($V$1:AT$1),FALSE)="",AT30,IF(AT30="","",(AT30/VLOOKUP(TRUE,$V$2:$AY$111,COUNTA($V$1:AT$1),FALSE))*100))</f>
        <v>60</v>
      </c>
      <c r="AM30" s="62">
        <f>IF(VLOOKUP(TRUE,$V$2:$AY$111,COUNTA($V$1:AU$1),FALSE)="",AU30,IF(AU30="","",(AU30/VLOOKUP(TRUE,$V$2:$AY$111,COUNTA($V$1:AU$1),FALSE))*100))</f>
        <v>75</v>
      </c>
      <c r="AN30" s="62">
        <f>IF(VLOOKUP(TRUE,$V$2:$AY$111,COUNTA($V$1:AV$1),FALSE)="",AV30,IF(AV30="","",(AV30/VLOOKUP(TRUE,$V$2:$AY$111,COUNTA($V$1:AV$1),FALSE))*100))</f>
        <v>25</v>
      </c>
      <c r="AO30" s="62">
        <f>IF(VLOOKUP(TRUE,$V$2:$AY$111,COUNTA($V$1:AW$1),FALSE)="",AW30,IF(AW30="","",(AW30/VLOOKUP(TRUE,$V$2:$AY$111,COUNTA($V$1:AW$1),FALSE))*100))</f>
        <v>100</v>
      </c>
      <c r="AP30" s="62">
        <f>IF(VLOOKUP(TRUE,$V$2:$AY$111,COUNTA($V$1:AX$1),FALSE)="",AX30,IF(AX30="","",(AX30/VLOOKUP(TRUE,$V$2:$AY$111,COUNTA($V$1:AX$1),FALSE))*100))</f>
        <v>100</v>
      </c>
      <c r="AQ30" s="65">
        <f>IF(VLOOKUP(TRUE,$V$2:$AY$111,COUNTA($V$1:AY$1),FALSE)="",AY30,IF(AY30="","",(AY30/VLOOKUP(TRUE,$V$2:$AY$111,COUNTA($V$1:AY$1),FALSE))*100))</f>
        <v>66.666666666666671</v>
      </c>
      <c r="AR30" s="66">
        <f>IF(BS30="","",BS30*VLOOKUP("UQ",IndexCalc[],3,FALSE))</f>
        <v>75</v>
      </c>
      <c r="AS30" s="62">
        <f>IF(BT30="","",BT30*VLOOKUP("Fneg",IndexCalc[],3,FALSE))</f>
        <v>73.488610982894897</v>
      </c>
      <c r="AT30" s="62">
        <f>IF(BU30="","",BU30*VLOOKUP("ABS",IndexCalc[],3,FALSE))</f>
        <v>60</v>
      </c>
      <c r="AU30" s="62">
        <f>IF(BV30="","",BV30*VLOOKUP("Cnrs",IndexCalc[],3,FALSE))</f>
        <v>75</v>
      </c>
      <c r="AV30" s="62">
        <f>IF(BO30="","",BO30*VLOOKUP("HEC",IndexCalc[],3,FALSE))</f>
        <v>25</v>
      </c>
      <c r="AW30" s="62">
        <f>IF(BP30="","",BP30*VLOOKUP("Aeres",IndexCalc[],3,FALSE))</f>
        <v>100</v>
      </c>
      <c r="AX30" s="62">
        <f>IF(BQ30="","",BQ30*VLOOKUP("Abdc",IndexCalc[],3,FALSE))</f>
        <v>100</v>
      </c>
      <c r="AY30" s="65">
        <f>IF(BR30="","",BR30*VLOOKUP("Vhb",IndexCalc[],3,FALSE))</f>
        <v>66.666666666666671</v>
      </c>
      <c r="AZ30" s="25">
        <v>8.0000000000000002E-3</v>
      </c>
      <c r="BA30" s="16">
        <v>1.2</v>
      </c>
      <c r="BB30" s="12">
        <v>56</v>
      </c>
      <c r="BC30" s="25">
        <v>4.2889999999999997</v>
      </c>
      <c r="BD30" s="25">
        <v>3.7709999999999999</v>
      </c>
      <c r="BE30" s="26">
        <v>2.8460000000000001</v>
      </c>
      <c r="BF30" s="18" t="s">
        <v>135</v>
      </c>
      <c r="BG30" s="12" t="s">
        <v>127</v>
      </c>
      <c r="BH30" s="12" t="s">
        <v>139</v>
      </c>
      <c r="BI30" s="12" t="s">
        <v>133</v>
      </c>
      <c r="BJ30" s="19" t="s">
        <v>278</v>
      </c>
      <c r="BK30" s="18">
        <v>2</v>
      </c>
      <c r="BL30" s="12"/>
      <c r="BM30" s="12">
        <v>3</v>
      </c>
      <c r="BN30" s="12">
        <v>2</v>
      </c>
      <c r="BO30" s="7">
        <v>1</v>
      </c>
      <c r="BP30" s="5">
        <v>3</v>
      </c>
      <c r="BQ30" s="92">
        <v>4</v>
      </c>
      <c r="BR30" s="5">
        <v>4</v>
      </c>
      <c r="BS30" s="5">
        <v>3</v>
      </c>
      <c r="BT30" s="258">
        <v>2.9395444393157959</v>
      </c>
      <c r="BU30" s="258">
        <v>3</v>
      </c>
      <c r="BV30" s="8">
        <v>3</v>
      </c>
    </row>
    <row r="31" spans="1:80" ht="15" customHeight="1" x14ac:dyDescent="0.25">
      <c r="A31" s="13" t="s">
        <v>421</v>
      </c>
      <c r="B31" s="11" t="s">
        <v>701</v>
      </c>
      <c r="C31" s="73" t="s">
        <v>207</v>
      </c>
      <c r="D31" s="11" t="s">
        <v>722</v>
      </c>
      <c r="E31" s="59">
        <f t="shared" si="0"/>
        <v>30</v>
      </c>
      <c r="F31" s="59">
        <f t="shared" si="1"/>
        <v>10</v>
      </c>
      <c r="G31" s="65">
        <f t="shared" si="2"/>
        <v>12.323105979446874</v>
      </c>
      <c r="H31" s="98" t="b">
        <f t="shared" si="3"/>
        <v>0</v>
      </c>
      <c r="I31" s="108">
        <f t="shared" si="4"/>
        <v>10000</v>
      </c>
      <c r="J31" s="108">
        <f t="shared" si="5"/>
        <v>10000</v>
      </c>
      <c r="K31" s="108">
        <f t="shared" si="6"/>
        <v>10000</v>
      </c>
      <c r="L31" s="108">
        <f t="shared" si="7"/>
        <v>10000</v>
      </c>
      <c r="M31" s="108">
        <f t="shared" si="8"/>
        <v>10000</v>
      </c>
      <c r="N31" s="108">
        <f t="shared" si="9"/>
        <v>10000</v>
      </c>
      <c r="O31" s="62" t="b">
        <f t="shared" si="10"/>
        <v>0</v>
      </c>
      <c r="P31" s="59">
        <f t="shared" si="11"/>
        <v>2</v>
      </c>
      <c r="Q31" s="59">
        <f t="shared" si="12"/>
        <v>8</v>
      </c>
      <c r="R31" s="149">
        <f t="shared" si="13"/>
        <v>76.001503681557978</v>
      </c>
      <c r="S31" s="66">
        <f t="shared" si="14"/>
        <v>73.360187487888368</v>
      </c>
      <c r="T31" s="65">
        <f t="shared" si="15"/>
        <v>76.661832729975387</v>
      </c>
      <c r="U31" s="62">
        <f t="shared" si="16"/>
        <v>74.899466183980309</v>
      </c>
      <c r="V31" s="65" t="b">
        <f t="shared" si="17"/>
        <v>0</v>
      </c>
      <c r="W31" s="120">
        <f t="shared" si="18"/>
        <v>76.001503681557978</v>
      </c>
      <c r="X31" s="66">
        <f t="shared" si="19"/>
        <v>25</v>
      </c>
      <c r="Y31" s="66">
        <f t="shared" si="20"/>
        <v>59.259259259259252</v>
      </c>
      <c r="Z31" s="66">
        <f t="shared" si="21"/>
        <v>80.645161290322577</v>
      </c>
      <c r="AA31" s="66">
        <f t="shared" si="22"/>
        <v>75.590128755364802</v>
      </c>
      <c r="AB31" s="66">
        <f t="shared" si="23"/>
        <v>77.030109489051085</v>
      </c>
      <c r="AC31" s="65">
        <f t="shared" si="24"/>
        <v>69.690265486725664</v>
      </c>
      <c r="AD31" s="62">
        <f t="shared" si="25"/>
        <v>18.899999999999999</v>
      </c>
      <c r="AE31" s="62">
        <f t="shared" si="26"/>
        <v>72.099999999999994</v>
      </c>
      <c r="AF31" s="62">
        <f t="shared" si="27"/>
        <v>23.400000000000002</v>
      </c>
      <c r="AG31" s="62">
        <f t="shared" si="28"/>
        <v>46.800000000000004</v>
      </c>
      <c r="AH31" s="62">
        <f t="shared" si="29"/>
        <v>81.599999999999994</v>
      </c>
      <c r="AI31" s="62">
        <f t="shared" si="30"/>
        <v>54.1</v>
      </c>
      <c r="AJ31" s="66">
        <f>IF(VLOOKUP(TRUE,$V$2:$AY$111,COUNTA($V$1:AR$1),FALSE)="",AR31,IF(AR31="","",(AR31/VLOOKUP(TRUE,$V$2:$AY$111,COUNTA($V$1:AR$1),FALSE))*100))</f>
        <v>74.961328506469727</v>
      </c>
      <c r="AK31" s="62">
        <f>IF(VLOOKUP(TRUE,$V$2:$AY$111,COUNTA($V$1:AS$1),FALSE)="",AS31,IF(AS31="","",(AS31/VLOOKUP(TRUE,$V$2:$AY$111,COUNTA($V$1:AS$1),FALSE))*100))</f>
        <v>75</v>
      </c>
      <c r="AL31" s="62">
        <f>IF(VLOOKUP(TRUE,$V$2:$AY$111,COUNTA($V$1:AT$1),FALSE)="",AT31,IF(AT31="","",(AT31/VLOOKUP(TRUE,$V$2:$AY$111,COUNTA($V$1:AT$1),FALSE))*100))</f>
        <v>80</v>
      </c>
      <c r="AM31" s="62">
        <f>IF(VLOOKUP(TRUE,$V$2:$AY$111,COUNTA($V$1:AU$1),FALSE)="",AU31,IF(AU31="","",(AU31/VLOOKUP(TRUE,$V$2:$AY$111,COUNTA($V$1:AU$1),FALSE))*100))</f>
        <v>75</v>
      </c>
      <c r="AN31" s="62">
        <f>IF(VLOOKUP(TRUE,$V$2:$AY$111,COUNTA($V$1:AV$1),FALSE)="",AV31,IF(AV31="","",(AV31/VLOOKUP(TRUE,$V$2:$AY$111,COUNTA($V$1:AV$1),FALSE))*100))</f>
        <v>50</v>
      </c>
      <c r="AO31" s="62">
        <f>IF(VLOOKUP(TRUE,$V$2:$AY$111,COUNTA($V$1:AW$1),FALSE)="",AW31,IF(AW31="","",(AW31/VLOOKUP(TRUE,$V$2:$AY$111,COUNTA($V$1:AW$1),FALSE))*100))</f>
        <v>100</v>
      </c>
      <c r="AP31" s="62">
        <f>IF(VLOOKUP(TRUE,$V$2:$AY$111,COUNTA($V$1:AX$1),FALSE)="",AX31,IF(AX31="","",(AX31/VLOOKUP(TRUE,$V$2:$AY$111,COUNTA($V$1:AX$1),FALSE))*100))</f>
        <v>75</v>
      </c>
      <c r="AQ31" s="65">
        <f>IF(VLOOKUP(TRUE,$V$2:$AY$111,COUNTA($V$1:AY$1),FALSE)="",AY31,IF(AY31="","",(AY31/VLOOKUP(TRUE,$V$2:$AY$111,COUNTA($V$1:AY$1),FALSE))*100))</f>
        <v>83.333333333333343</v>
      </c>
      <c r="AR31" s="66">
        <f>IF(BS31="","",BS31*VLOOKUP("UQ",IndexCalc[],3,FALSE))</f>
        <v>74.961328506469727</v>
      </c>
      <c r="AS31" s="62">
        <f>IF(BT31="","",BT31*VLOOKUP("Fneg",IndexCalc[],3,FALSE))</f>
        <v>75</v>
      </c>
      <c r="AT31" s="62">
        <f>IF(BU31="","",BU31*VLOOKUP("ABS",IndexCalc[],3,FALSE))</f>
        <v>80</v>
      </c>
      <c r="AU31" s="62">
        <f>IF(BV31="","",BV31*VLOOKUP("Cnrs",IndexCalc[],3,FALSE))</f>
        <v>75</v>
      </c>
      <c r="AV31" s="62">
        <f>IF(BO31="","",BO31*VLOOKUP("HEC",IndexCalc[],3,FALSE))</f>
        <v>50</v>
      </c>
      <c r="AW31" s="62">
        <f>IF(BP31="","",BP31*VLOOKUP("Aeres",IndexCalc[],3,FALSE))</f>
        <v>100</v>
      </c>
      <c r="AX31" s="62">
        <f>IF(BQ31="","",BQ31*VLOOKUP("Abdc",IndexCalc[],3,FALSE))</f>
        <v>75</v>
      </c>
      <c r="AY31" s="65">
        <f>IF(BR31="","",BR31*VLOOKUP("Vhb",IndexCalc[],3,FALSE))</f>
        <v>83.333333333333343</v>
      </c>
      <c r="AZ31" s="25">
        <v>2E-3</v>
      </c>
      <c r="BA31" s="16">
        <v>1.6</v>
      </c>
      <c r="BB31" s="12">
        <v>25</v>
      </c>
      <c r="BC31" s="25">
        <v>2.8180000000000001</v>
      </c>
      <c r="BD31" s="25">
        <v>3.3769999999999998</v>
      </c>
      <c r="BE31" s="26">
        <v>1.575</v>
      </c>
      <c r="BF31" s="18" t="s">
        <v>133</v>
      </c>
      <c r="BG31" s="12" t="s">
        <v>127</v>
      </c>
      <c r="BH31" s="12" t="s">
        <v>127</v>
      </c>
      <c r="BI31" s="12" t="s">
        <v>127</v>
      </c>
      <c r="BJ31" s="19" t="s">
        <v>278</v>
      </c>
      <c r="BK31" s="18"/>
      <c r="BL31" s="12">
        <v>2</v>
      </c>
      <c r="BM31" s="12">
        <v>4</v>
      </c>
      <c r="BN31" s="12">
        <v>2</v>
      </c>
      <c r="BO31" s="7">
        <v>2</v>
      </c>
      <c r="BP31" s="5">
        <v>3</v>
      </c>
      <c r="BQ31" s="92">
        <v>3</v>
      </c>
      <c r="BR31" s="5">
        <v>5</v>
      </c>
      <c r="BS31" s="258">
        <v>2.9984531402587891</v>
      </c>
      <c r="BT31" s="5">
        <v>3</v>
      </c>
      <c r="BU31" s="5">
        <v>4</v>
      </c>
      <c r="BV31" s="8">
        <v>3</v>
      </c>
    </row>
    <row r="32" spans="1:80" ht="15" customHeight="1" x14ac:dyDescent="0.25">
      <c r="A32" s="13" t="s">
        <v>422</v>
      </c>
      <c r="B32" s="11" t="s">
        <v>667</v>
      </c>
      <c r="C32" s="73" t="s">
        <v>170</v>
      </c>
      <c r="D32" s="11" t="s">
        <v>722</v>
      </c>
      <c r="E32" s="59">
        <f t="shared" si="0"/>
        <v>31</v>
      </c>
      <c r="F32" s="59">
        <f t="shared" si="1"/>
        <v>10</v>
      </c>
      <c r="G32" s="65">
        <f t="shared" si="2"/>
        <v>22.455555820874448</v>
      </c>
      <c r="H32" s="98" t="b">
        <f t="shared" si="3"/>
        <v>0</v>
      </c>
      <c r="I32" s="108">
        <f t="shared" si="4"/>
        <v>10000</v>
      </c>
      <c r="J32" s="108">
        <f t="shared" si="5"/>
        <v>10000</v>
      </c>
      <c r="K32" s="108">
        <f t="shared" si="6"/>
        <v>10000</v>
      </c>
      <c r="L32" s="108">
        <f t="shared" si="7"/>
        <v>10000</v>
      </c>
      <c r="M32" s="108">
        <f t="shared" si="8"/>
        <v>10000</v>
      </c>
      <c r="N32" s="108">
        <f t="shared" si="9"/>
        <v>10000</v>
      </c>
      <c r="O32" s="62" t="b">
        <f t="shared" si="10"/>
        <v>0</v>
      </c>
      <c r="P32" s="59">
        <f t="shared" si="11"/>
        <v>2</v>
      </c>
      <c r="Q32" s="59">
        <f t="shared" si="12"/>
        <v>8</v>
      </c>
      <c r="R32" s="149">
        <f t="shared" si="13"/>
        <v>75.948310294339294</v>
      </c>
      <c r="S32" s="66">
        <f t="shared" si="14"/>
        <v>43.908218138363154</v>
      </c>
      <c r="T32" s="65">
        <f t="shared" si="15"/>
        <v>83.958333333333329</v>
      </c>
      <c r="U32" s="62">
        <f t="shared" si="16"/>
        <v>76.516666666666666</v>
      </c>
      <c r="V32" s="65" t="b">
        <f t="shared" si="17"/>
        <v>0</v>
      </c>
      <c r="W32" s="120">
        <f t="shared" si="18"/>
        <v>75.948310294339294</v>
      </c>
      <c r="X32" s="66">
        <f t="shared" si="19"/>
        <v>50</v>
      </c>
      <c r="Y32" s="66">
        <f t="shared" si="20"/>
        <v>40.740740740740748</v>
      </c>
      <c r="Z32" s="66">
        <f t="shared" si="21"/>
        <v>100</v>
      </c>
      <c r="AA32" s="66">
        <f t="shared" si="22"/>
        <v>67.757510729613728</v>
      </c>
      <c r="AB32" s="66">
        <f t="shared" si="23"/>
        <v>25.95802919708029</v>
      </c>
      <c r="AC32" s="65">
        <f t="shared" si="24"/>
        <v>61.858407079646014</v>
      </c>
      <c r="AD32" s="62">
        <f t="shared" si="25"/>
        <v>46.800000000000004</v>
      </c>
      <c r="AE32" s="62">
        <f t="shared" si="26"/>
        <v>53.1</v>
      </c>
      <c r="AF32" s="62">
        <f t="shared" si="27"/>
        <v>46.9</v>
      </c>
      <c r="AG32" s="62">
        <f t="shared" si="28"/>
        <v>36.700000000000003</v>
      </c>
      <c r="AH32" s="62">
        <f t="shared" si="29"/>
        <v>44</v>
      </c>
      <c r="AI32" s="62">
        <f t="shared" si="30"/>
        <v>49.5</v>
      </c>
      <c r="AJ32" s="66">
        <f>IF(VLOOKUP(TRUE,$V$2:$AY$111,COUNTA($V$1:AR$1),FALSE)="",AR32,IF(AR32="","",(AR32/VLOOKUP(TRUE,$V$2:$AY$111,COUNTA($V$1:AR$1),FALSE))*100))</f>
        <v>100</v>
      </c>
      <c r="AK32" s="62">
        <f>IF(VLOOKUP(TRUE,$V$2:$AY$111,COUNTA($V$1:AS$1),FALSE)="",AS32,IF(AS32="","",(AS32/VLOOKUP(TRUE,$V$2:$AY$111,COUNTA($V$1:AS$1),FALSE))*100))</f>
        <v>75</v>
      </c>
      <c r="AL32" s="62">
        <f>IF(VLOOKUP(TRUE,$V$2:$AY$111,COUNTA($V$1:AT$1),FALSE)="",AT32,IF(AT32="","",(AT32/VLOOKUP(TRUE,$V$2:$AY$111,COUNTA($V$1:AT$1),FALSE))*100))</f>
        <v>80</v>
      </c>
      <c r="AM32" s="62">
        <f>IF(VLOOKUP(TRUE,$V$2:$AY$111,COUNTA($V$1:AU$1),FALSE)="",AU32,IF(AU32="","",(AU32/VLOOKUP(TRUE,$V$2:$AY$111,COUNTA($V$1:AU$1),FALSE))*100))</f>
        <v>75</v>
      </c>
      <c r="AN32" s="62">
        <f>IF(VLOOKUP(TRUE,$V$2:$AY$111,COUNTA($V$1:AV$1),FALSE)="",AV32,IF(AV32="","",(AV32/VLOOKUP(TRUE,$V$2:$AY$111,COUNTA($V$1:AV$1),FALSE))*100))</f>
        <v>75</v>
      </c>
      <c r="AO32" s="62">
        <f>IF(VLOOKUP(TRUE,$V$2:$AY$111,COUNTA($V$1:AW$1),FALSE)="",AW32,IF(AW32="","",(AW32/VLOOKUP(TRUE,$V$2:$AY$111,COUNTA($V$1:AW$1),FALSE))*100))</f>
        <v>100</v>
      </c>
      <c r="AP32" s="62">
        <f>IF(VLOOKUP(TRUE,$V$2:$AY$111,COUNTA($V$1:AX$1),FALSE)="",AX32,IF(AX32="","",(AX32/VLOOKUP(TRUE,$V$2:$AY$111,COUNTA($V$1:AX$1),FALSE))*100))</f>
        <v>100</v>
      </c>
      <c r="AQ32" s="65">
        <f>IF(VLOOKUP(TRUE,$V$2:$AY$111,COUNTA($V$1:AY$1),FALSE)="",AY32,IF(AY32="","",(AY32/VLOOKUP(TRUE,$V$2:$AY$111,COUNTA($V$1:AY$1),FALSE))*100))</f>
        <v>66.666666666666671</v>
      </c>
      <c r="AR32" s="66">
        <f>IF(BS32="","",BS32*VLOOKUP("UQ",IndexCalc[],3,FALSE))</f>
        <v>100</v>
      </c>
      <c r="AS32" s="62">
        <f>IF(BT32="","",BT32*VLOOKUP("Fneg",IndexCalc[],3,FALSE))</f>
        <v>75</v>
      </c>
      <c r="AT32" s="62">
        <f>IF(BU32="","",BU32*VLOOKUP("ABS",IndexCalc[],3,FALSE))</f>
        <v>80</v>
      </c>
      <c r="AU32" s="62">
        <f>IF(BV32="","",BV32*VLOOKUP("Cnrs",IndexCalc[],3,FALSE))</f>
        <v>75</v>
      </c>
      <c r="AV32" s="62">
        <f>IF(BO32="","",BO32*VLOOKUP("HEC",IndexCalc[],3,FALSE))</f>
        <v>75</v>
      </c>
      <c r="AW32" s="62">
        <f>IF(BP32="","",BP32*VLOOKUP("Aeres",IndexCalc[],3,FALSE))</f>
        <v>100</v>
      </c>
      <c r="AX32" s="62">
        <f>IF(BQ32="","",BQ32*VLOOKUP("Abdc",IndexCalc[],3,FALSE))</f>
        <v>100</v>
      </c>
      <c r="AY32" s="65">
        <f>IF(BR32="","",BR32*VLOOKUP("Vhb",IndexCalc[],3,FALSE))</f>
        <v>66.666666666666671</v>
      </c>
      <c r="AZ32" s="25">
        <v>4.0000000000000001E-3</v>
      </c>
      <c r="BA32" s="16">
        <v>1.1000000000000001</v>
      </c>
      <c r="BB32" s="12">
        <v>33</v>
      </c>
      <c r="BC32" s="25">
        <v>2.5259999999999998</v>
      </c>
      <c r="BD32" s="25">
        <v>1.1379999999999999</v>
      </c>
      <c r="BE32" s="26">
        <v>1.3979999999999999</v>
      </c>
      <c r="BF32" s="18" t="s">
        <v>134</v>
      </c>
      <c r="BG32" s="12" t="s">
        <v>127</v>
      </c>
      <c r="BH32" s="12" t="s">
        <v>139</v>
      </c>
      <c r="BI32" s="12" t="s">
        <v>133</v>
      </c>
      <c r="BJ32" s="19" t="s">
        <v>278</v>
      </c>
      <c r="BK32" s="18">
        <v>1</v>
      </c>
      <c r="BL32" s="12">
        <v>2</v>
      </c>
      <c r="BM32" s="12">
        <v>4</v>
      </c>
      <c r="BN32" s="12">
        <v>2</v>
      </c>
      <c r="BO32" s="7">
        <v>3</v>
      </c>
      <c r="BP32" s="5">
        <v>3</v>
      </c>
      <c r="BQ32" s="92">
        <v>4</v>
      </c>
      <c r="BR32" s="5">
        <v>4</v>
      </c>
      <c r="BS32" s="5">
        <v>4</v>
      </c>
      <c r="BT32" s="5">
        <v>3</v>
      </c>
      <c r="BU32" s="5">
        <v>4</v>
      </c>
      <c r="BV32" s="8">
        <v>3</v>
      </c>
    </row>
    <row r="33" spans="1:74" ht="15" customHeight="1" x14ac:dyDescent="0.25">
      <c r="A33" s="13" t="s">
        <v>415</v>
      </c>
      <c r="B33" s="11" t="s">
        <v>695</v>
      </c>
      <c r="C33" s="73" t="s">
        <v>201</v>
      </c>
      <c r="D33" s="11" t="s">
        <v>722</v>
      </c>
      <c r="E33" s="59">
        <f t="shared" si="0"/>
        <v>32</v>
      </c>
      <c r="F33" s="59">
        <f t="shared" si="1"/>
        <v>10</v>
      </c>
      <c r="G33" s="65">
        <f t="shared" si="2"/>
        <v>24.516054152803036</v>
      </c>
      <c r="H33" s="98" t="b">
        <f t="shared" si="3"/>
        <v>0</v>
      </c>
      <c r="I33" s="108">
        <f t="shared" si="4"/>
        <v>10000</v>
      </c>
      <c r="J33" s="108">
        <f t="shared" si="5"/>
        <v>10000</v>
      </c>
      <c r="K33" s="108">
        <f t="shared" si="6"/>
        <v>10000</v>
      </c>
      <c r="L33" s="108">
        <f t="shared" si="7"/>
        <v>10000</v>
      </c>
      <c r="M33" s="108">
        <f t="shared" si="8"/>
        <v>10000</v>
      </c>
      <c r="N33" s="108">
        <f t="shared" si="9"/>
        <v>10000</v>
      </c>
      <c r="O33" s="62" t="b">
        <f t="shared" si="10"/>
        <v>0</v>
      </c>
      <c r="P33" s="59">
        <f t="shared" si="11"/>
        <v>2</v>
      </c>
      <c r="Q33" s="59">
        <f t="shared" si="12"/>
        <v>8</v>
      </c>
      <c r="R33" s="149">
        <f t="shared" si="13"/>
        <v>75.704531630170308</v>
      </c>
      <c r="S33" s="66">
        <f t="shared" si="14"/>
        <v>67.689324817518241</v>
      </c>
      <c r="T33" s="65">
        <f t="shared" si="15"/>
        <v>77.708333333333329</v>
      </c>
      <c r="U33" s="62">
        <f t="shared" si="16"/>
        <v>76.196666666666658</v>
      </c>
      <c r="V33" s="65" t="b">
        <f t="shared" si="17"/>
        <v>0</v>
      </c>
      <c r="W33" s="120">
        <f t="shared" si="18"/>
        <v>75.704531630170308</v>
      </c>
      <c r="X33" s="66">
        <f t="shared" si="19"/>
        <v>37.5</v>
      </c>
      <c r="Y33" s="66">
        <f t="shared" si="20"/>
        <v>44.444444444444443</v>
      </c>
      <c r="Z33" s="66">
        <f t="shared" si="21"/>
        <v>100</v>
      </c>
      <c r="AA33" s="66">
        <f t="shared" si="22"/>
        <v>98.766094420600851</v>
      </c>
      <c r="AB33" s="66">
        <f t="shared" si="23"/>
        <v>35.378649635036489</v>
      </c>
      <c r="AC33" s="65">
        <f t="shared" si="24"/>
        <v>100</v>
      </c>
      <c r="AD33" s="62">
        <f t="shared" si="25"/>
        <v>36.700000000000003</v>
      </c>
      <c r="AE33" s="62">
        <f t="shared" si="26"/>
        <v>56.899999999999991</v>
      </c>
      <c r="AF33" s="62">
        <f t="shared" si="27"/>
        <v>59.199999999999996</v>
      </c>
      <c r="AG33" s="62">
        <f t="shared" si="28"/>
        <v>69.599999999999994</v>
      </c>
      <c r="AH33" s="62">
        <f t="shared" si="29"/>
        <v>58.699999999999996</v>
      </c>
      <c r="AI33" s="62">
        <f t="shared" si="30"/>
        <v>81.599999999999994</v>
      </c>
      <c r="AJ33" s="66">
        <f>IF(VLOOKUP(TRUE,$V$2:$AY$111,COUNTA($V$1:AR$1),FALSE)="",AR33,IF(AR33="","",(AR33/VLOOKUP(TRUE,$V$2:$AY$111,COUNTA($V$1:AR$1),FALSE))*100))</f>
        <v>100</v>
      </c>
      <c r="AK33" s="62">
        <f>IF(VLOOKUP(TRUE,$V$2:$AY$111,COUNTA($V$1:AS$1),FALSE)="",AS33,IF(AS33="","",(AS33/VLOOKUP(TRUE,$V$2:$AY$111,COUNTA($V$1:AS$1),FALSE))*100))</f>
        <v>75</v>
      </c>
      <c r="AL33" s="62">
        <f>IF(VLOOKUP(TRUE,$V$2:$AY$111,COUNTA($V$1:AT$1),FALSE)="",AT33,IF(AT33="","",(AT33/VLOOKUP(TRUE,$V$2:$AY$111,COUNTA($V$1:AT$1),FALSE))*100))</f>
        <v>80</v>
      </c>
      <c r="AM33" s="62">
        <f>IF(VLOOKUP(TRUE,$V$2:$AY$111,COUNTA($V$1:AU$1),FALSE)="",AU33,IF(AU33="","",(AU33/VLOOKUP(TRUE,$V$2:$AY$111,COUNTA($V$1:AU$1),FALSE))*100))</f>
        <v>50</v>
      </c>
      <c r="AN33" s="62">
        <f>IF(VLOOKUP(TRUE,$V$2:$AY$111,COUNTA($V$1:AV$1),FALSE)="",AV33,IF(AV33="","",(AV33/VLOOKUP(TRUE,$V$2:$AY$111,COUNTA($V$1:AV$1),FALSE))*100))</f>
        <v>50</v>
      </c>
      <c r="AO33" s="62">
        <f>IF(VLOOKUP(TRUE,$V$2:$AY$111,COUNTA($V$1:AW$1),FALSE)="",AW33,IF(AW33="","",(AW33/VLOOKUP(TRUE,$V$2:$AY$111,COUNTA($V$1:AW$1),FALSE))*100))</f>
        <v>100</v>
      </c>
      <c r="AP33" s="62">
        <f>IF(VLOOKUP(TRUE,$V$2:$AY$111,COUNTA($V$1:AX$1),FALSE)="",AX33,IF(AX33="","",(AX33/VLOOKUP(TRUE,$V$2:$AY$111,COUNTA($V$1:AX$1),FALSE))*100))</f>
        <v>100</v>
      </c>
      <c r="AQ33" s="65">
        <f>IF(VLOOKUP(TRUE,$V$2:$AY$111,COUNTA($V$1:AY$1),FALSE)="",AY33,IF(AY33="","",(AY33/VLOOKUP(TRUE,$V$2:$AY$111,COUNTA($V$1:AY$1),FALSE))*100))</f>
        <v>66.666666666666671</v>
      </c>
      <c r="AR33" s="66">
        <f>IF(BS33="","",BS33*VLOOKUP("UQ",IndexCalc[],3,FALSE))</f>
        <v>100</v>
      </c>
      <c r="AS33" s="62">
        <f>IF(BT33="","",BT33*VLOOKUP("Fneg",IndexCalc[],3,FALSE))</f>
        <v>75</v>
      </c>
      <c r="AT33" s="62">
        <f>IF(BU33="","",BU33*VLOOKUP("ABS",IndexCalc[],3,FALSE))</f>
        <v>80</v>
      </c>
      <c r="AU33" s="62">
        <f>IF(BV33="","",BV33*VLOOKUP("Cnrs",IndexCalc[],3,FALSE))</f>
        <v>50</v>
      </c>
      <c r="AV33" s="62">
        <f>IF(BO33="","",BO33*VLOOKUP("HEC",IndexCalc[],3,FALSE))</f>
        <v>50</v>
      </c>
      <c r="AW33" s="62">
        <f>IF(BP33="","",BP33*VLOOKUP("Aeres",IndexCalc[],3,FALSE))</f>
        <v>100</v>
      </c>
      <c r="AX33" s="62">
        <f>IF(BQ33="","",BQ33*VLOOKUP("Abdc",IndexCalc[],3,FALSE))</f>
        <v>100</v>
      </c>
      <c r="AY33" s="65">
        <f>IF(BR33="","",BR33*VLOOKUP("Vhb",IndexCalc[],3,FALSE))</f>
        <v>66.666666666666671</v>
      </c>
      <c r="AZ33" s="25">
        <v>3.0000000000000001E-3</v>
      </c>
      <c r="BA33" s="16">
        <v>1.2</v>
      </c>
      <c r="BB33" s="12">
        <v>39</v>
      </c>
      <c r="BC33" s="25">
        <v>3.6819999999999999</v>
      </c>
      <c r="BD33" s="25">
        <v>1.5509999999999999</v>
      </c>
      <c r="BE33" s="26">
        <v>2.3530000000000002</v>
      </c>
      <c r="BF33" s="18" t="s">
        <v>133</v>
      </c>
      <c r="BG33" s="12"/>
      <c r="BH33" s="12" t="s">
        <v>139</v>
      </c>
      <c r="BI33" s="12" t="s">
        <v>133</v>
      </c>
      <c r="BJ33" s="19"/>
      <c r="BK33" s="18">
        <v>1</v>
      </c>
      <c r="BL33" s="12">
        <v>2</v>
      </c>
      <c r="BM33" s="12">
        <v>4</v>
      </c>
      <c r="BN33" s="12">
        <v>3</v>
      </c>
      <c r="BO33" s="7">
        <v>2</v>
      </c>
      <c r="BP33" s="258">
        <v>3</v>
      </c>
      <c r="BQ33" s="92">
        <v>4</v>
      </c>
      <c r="BR33" s="5">
        <v>4</v>
      </c>
      <c r="BS33" s="5">
        <v>4</v>
      </c>
      <c r="BT33" s="5">
        <v>3</v>
      </c>
      <c r="BU33" s="5">
        <v>4</v>
      </c>
      <c r="BV33" s="8">
        <v>2</v>
      </c>
    </row>
    <row r="34" spans="1:74" ht="15" customHeight="1" x14ac:dyDescent="0.25">
      <c r="A34" s="277" t="s">
        <v>1039</v>
      </c>
      <c r="B34" s="11" t="s">
        <v>1431</v>
      </c>
      <c r="C34" s="147" t="s">
        <v>1015</v>
      </c>
      <c r="D34" s="11" t="s">
        <v>722</v>
      </c>
      <c r="E34" s="12">
        <f t="shared" ref="E34:E65" si="31">IF(R34=0,"",RANK($R34,$R$2:$R$111,0))</f>
        <v>33</v>
      </c>
      <c r="F34" s="59">
        <f t="shared" ref="F34:F65" si="32">COUNT($AH34:$AI34,$AR34:$AY34)</f>
        <v>10</v>
      </c>
      <c r="G34" s="65">
        <f t="shared" ref="G34:G65" si="33">IF($F34&lt;=1,"",STDEV($AB34:$AC34,$AJ34:$AQ34))</f>
        <v>14.112687174963197</v>
      </c>
      <c r="H34" s="98" t="b">
        <f t="shared" ref="H34:H65" si="34">IF($Q34=0,FALSE,IF(OR($V34=TRUE,AVERAGE($AJ34:$AQ34)=100),TRUE,FALSE))</f>
        <v>0</v>
      </c>
      <c r="I34" s="108">
        <f t="shared" ref="I34:I65" si="35">IF($H34=TRUE,IF(ISBLANK(AZ34),10000,AZ34),10000)</f>
        <v>10000</v>
      </c>
      <c r="J34" s="108">
        <f t="shared" ref="J34:J65" si="36">IF($H34=TRUE,IF(ISBLANK(BA34),10000,BA34),10000)</f>
        <v>10000</v>
      </c>
      <c r="K34" s="108">
        <f t="shared" ref="K34:K65" si="37">IF($H34=TRUE,IF(ISBLANK(BB34),10000,BB34),10000)</f>
        <v>10000</v>
      </c>
      <c r="L34" s="108">
        <f t="shared" ref="L34:L65" si="38">IF($H34=TRUE,IF(ISBLANK(BC34),10000,BC34),10000)</f>
        <v>10000</v>
      </c>
      <c r="M34" s="108">
        <f t="shared" ref="M34:M65" si="39">IF($H34=TRUE,IF(ISBLANK(BD34),10000,BD34),10000)</f>
        <v>10000</v>
      </c>
      <c r="N34" s="108">
        <f t="shared" ref="N34:N65" si="40">IF($H34=TRUE,IF(ISBLANK(BE34),10000,BE34),10000)</f>
        <v>10000</v>
      </c>
      <c r="O34" s="62" t="b">
        <f t="shared" ref="O34:O65" si="41">$V34</f>
        <v>0</v>
      </c>
      <c r="P34" s="59">
        <f t="shared" ref="P34:P65" si="42">COUNT($AH34:$AI34)</f>
        <v>2</v>
      </c>
      <c r="Q34" s="59">
        <f t="shared" ref="Q34:Q65" si="43">COUNT($AR34:$AY34)</f>
        <v>8</v>
      </c>
      <c r="R34" s="149">
        <f t="shared" ref="R34:R65" si="44">IF($F34=0,0,AVERAGE($AB34:$AC34,$AR34:$AY34))</f>
        <v>74.712403626809831</v>
      </c>
      <c r="S34" s="66">
        <f t="shared" ref="S34:S65" si="45">IF($P34=0,0,(AVERAGE($AB34:$AC34)))</f>
        <v>65.854394095988638</v>
      </c>
      <c r="T34" s="65">
        <f t="shared" ref="T34:T65" si="46">IF($Q34=0,0,(AVERAGE($AR34:$AY34)))</f>
        <v>76.926906009515122</v>
      </c>
      <c r="U34" s="62">
        <f t="shared" ref="U34:U65" si="47">IF(F34=0,"",(AVERAGE($AH34:$AI34,$AR34:$AY34)))</f>
        <v>75.291524807612092</v>
      </c>
      <c r="V34" s="65" t="b">
        <f t="shared" ref="V34:V65" si="48">IF($Q34=0,FALSE,IF(OR(MAX($U$2:$U$111)=$U34,LARGE($U$2:$U$111,2)=$U34),TRUE,FALSE))</f>
        <v>0</v>
      </c>
      <c r="W34" s="120">
        <f t="shared" ref="W34:W65" si="49">IF($F34=0,0,AVERAGE($AB34:$AC34,$AJ34:$AQ34))</f>
        <v>74.712403626809831</v>
      </c>
      <c r="X34" s="18" t="str">
        <f t="shared" ref="X34:X65" si="50">IF(AZ34="","",IF(((AZ34/MIN(I$2:I$111))*100)&gt;=100,100,(AZ34/MIN(I$2:I$111))*100))</f>
        <v/>
      </c>
      <c r="Y34" s="18" t="str">
        <f t="shared" ref="Y34:Y65" si="51">IF(BA34="","",IF(((BA34/MIN(J$2:J$111))*100)&gt;=100,100,(BA34/MIN(J$2:J$111))*100))</f>
        <v/>
      </c>
      <c r="Z34" s="18" t="str">
        <f t="shared" ref="Z34:Z65" si="52">IF(BB34="","",IF(((BB34/MIN(K$2:K$111))*100)&gt;=100,100,(BB34/MIN(K$2:K$111))*100))</f>
        <v/>
      </c>
      <c r="AA34" s="18" t="str">
        <f t="shared" ref="AA34:AA65" si="53">IF(BC34="","",IF(((BC34/MIN(L$2:L$111))*100)&gt;=100,100,(BC34/MIN(L$2:L$111))*100))</f>
        <v/>
      </c>
      <c r="AB34" s="18">
        <f t="shared" ref="AB34:AB65" si="54">IF(BD34="","",IF(((BD34/MIN(M$2:M$111))*100)&gt;=100,100,(BD34/MIN(M$2:M$111))*100))</f>
        <v>45.027372262773717</v>
      </c>
      <c r="AC34" s="19">
        <f t="shared" ref="AC34:AC65" si="55">IF(BE34="","",IF(((BE34/MIN(N$2:N$111))*100)&gt;=100,100,(BE34/MIN(N$2:N$111))*100))</f>
        <v>86.681415929203553</v>
      </c>
      <c r="AD34" s="12" t="str">
        <f t="shared" ref="AD34:AD65" si="56">IF(ISBLANK(AZ34),"",PERCENTRANK(AZ$2:AZ$111,AZ34,)*100)</f>
        <v/>
      </c>
      <c r="AE34" s="12" t="str">
        <f t="shared" ref="AE34:AE65" si="57">IF(ISBLANK(BA34),"",PERCENTRANK(BA$2:BA$111,BA34,)*100)</f>
        <v/>
      </c>
      <c r="AF34" s="12" t="str">
        <f t="shared" ref="AF34:AF65" si="58">IF(ISBLANK(BB34),"",PERCENTRANK(BB$2:BB$111,BB34,)*100)</f>
        <v/>
      </c>
      <c r="AG34" s="12" t="str">
        <f t="shared" ref="AG34:AG65" si="59">IF(ISBLANK(BC34),"",PERCENTRANK(BC$2:BC$111,BC34,)*100)</f>
        <v/>
      </c>
      <c r="AH34" s="12">
        <f t="shared" ref="AH34:AH65" si="60">IF(ISBLANK(BD34),"",PERCENTRANK(BD$2:BD$111,BD34,)*100)</f>
        <v>66.900000000000006</v>
      </c>
      <c r="AI34" s="12">
        <f t="shared" ref="AI34:AI65" si="61">IF(ISBLANK(BE34),"",PERCENTRANK(BE$2:BE$111,BE34,)*100)</f>
        <v>70.599999999999994</v>
      </c>
      <c r="AJ34" s="18">
        <f>IF(VLOOKUP(TRUE,$V$2:$AY$111,COUNTA($V$1:AR$1),FALSE)="",AR34,IF(AR34="","",(AR34/VLOOKUP(TRUE,$V$2:$AY$111,COUNTA($V$1:AR$1),FALSE))*100))</f>
        <v>75</v>
      </c>
      <c r="AK34" s="12">
        <f>IF(VLOOKUP(TRUE,$V$2:$AY$111,COUNTA($V$1:AS$1),FALSE)="",AS34,IF(AS34="","",(AS34/VLOOKUP(TRUE,$V$2:$AY$111,COUNTA($V$1:AS$1),FALSE))*100))</f>
        <v>75</v>
      </c>
      <c r="AL34" s="12">
        <f>IF(VLOOKUP(TRUE,$V$2:$AY$111,COUNTA($V$1:AT$1),FALSE)="",AT34,IF(AT34="","",(AT34/VLOOKUP(TRUE,$V$2:$AY$111,COUNTA($V$1:AT$1),FALSE))*100))</f>
        <v>80</v>
      </c>
      <c r="AM34" s="12">
        <f>IF(VLOOKUP(TRUE,$V$2:$AY$111,COUNTA($V$1:AU$1),FALSE)="",AU34,IF(AU34="","",(AU34/VLOOKUP(TRUE,$V$2:$AY$111,COUNTA($V$1:AU$1),FALSE))*100))</f>
        <v>75</v>
      </c>
      <c r="AN34" s="12">
        <f>IF(VLOOKUP(TRUE,$V$2:$AY$111,COUNTA($V$1:AV$1),FALSE)="",AV34,IF(AV34="","",(AV34/VLOOKUP(TRUE,$V$2:$AY$111,COUNTA($V$1:AV$1),FALSE))*100))</f>
        <v>68.748581409454346</v>
      </c>
      <c r="AO34" s="12">
        <f>IF(VLOOKUP(TRUE,$V$2:$AY$111,COUNTA($V$1:AW$1),FALSE)="",AW34,IF(AW34="","",(AW34/VLOOKUP(TRUE,$V$2:$AY$111,COUNTA($V$1:AW$1),FALSE))*100))</f>
        <v>100</v>
      </c>
      <c r="AP34" s="12">
        <f>IF(VLOOKUP(TRUE,$V$2:$AY$111,COUNTA($V$1:AX$1),FALSE)="",AX34,IF(AX34="","",(AX34/VLOOKUP(TRUE,$V$2:$AY$111,COUNTA($V$1:AX$1),FALSE))*100))</f>
        <v>75</v>
      </c>
      <c r="AQ34" s="19">
        <f>IF(VLOOKUP(TRUE,$V$2:$AY$111,COUNTA($V$1:AY$1),FALSE)="",AY34,IF(AY34="","",(AY34/VLOOKUP(TRUE,$V$2:$AY$111,COUNTA($V$1:AY$1),FALSE))*100))</f>
        <v>66.666666666666671</v>
      </c>
      <c r="AR34" s="66">
        <f>IF(BS34="","",BS34*VLOOKUP("UQ",IndexCalc[],3,FALSE))</f>
        <v>75</v>
      </c>
      <c r="AS34" s="62">
        <f>IF(BT34="","",BT34*VLOOKUP("Fneg",IndexCalc[],3,FALSE))</f>
        <v>75</v>
      </c>
      <c r="AT34" s="62">
        <f>IF(BU34="","",BU34*VLOOKUP("ABS",IndexCalc[],3,FALSE))</f>
        <v>80</v>
      </c>
      <c r="AU34" s="62">
        <f>IF(BV34="","",BV34*VLOOKUP("Cnrs",IndexCalc[],3,FALSE))</f>
        <v>75</v>
      </c>
      <c r="AV34" s="62">
        <f>IF(BO34="","",BO34*VLOOKUP("HEC",IndexCalc[],3,FALSE))</f>
        <v>68.748581409454346</v>
      </c>
      <c r="AW34" s="62">
        <f>IF(BP34="","",BP34*VLOOKUP("Aeres",IndexCalc[],3,FALSE))</f>
        <v>100</v>
      </c>
      <c r="AX34" s="62">
        <f>IF(BQ34="","",BQ34*VLOOKUP("Abdc",IndexCalc[],3,FALSE))</f>
        <v>75</v>
      </c>
      <c r="AY34" s="65">
        <f>IF(BR34="","",BR34*VLOOKUP("Vhb",IndexCalc[],3,FALSE))</f>
        <v>66.666666666666671</v>
      </c>
      <c r="AZ34" s="12"/>
      <c r="BA34" s="12"/>
      <c r="BB34" s="12"/>
      <c r="BC34" s="12"/>
      <c r="BD34" s="12">
        <v>1.974</v>
      </c>
      <c r="BE34" s="19">
        <v>1.9590000000000001</v>
      </c>
      <c r="BF34" s="18"/>
      <c r="BG34" s="12" t="s">
        <v>127</v>
      </c>
      <c r="BH34" s="12" t="s">
        <v>127</v>
      </c>
      <c r="BI34" s="12" t="s">
        <v>133</v>
      </c>
      <c r="BJ34" s="19" t="s">
        <v>278</v>
      </c>
      <c r="BK34" s="18">
        <v>2</v>
      </c>
      <c r="BL34" s="12">
        <v>2</v>
      </c>
      <c r="BM34" s="12">
        <v>4</v>
      </c>
      <c r="BN34" s="12">
        <v>2</v>
      </c>
      <c r="BO34" s="257">
        <v>2.7499432563781738</v>
      </c>
      <c r="BP34" s="5">
        <v>3</v>
      </c>
      <c r="BQ34" s="92">
        <v>3</v>
      </c>
      <c r="BR34" s="5">
        <v>4</v>
      </c>
      <c r="BS34" s="5">
        <v>3</v>
      </c>
      <c r="BT34" s="5">
        <v>3</v>
      </c>
      <c r="BU34" s="5">
        <v>4</v>
      </c>
      <c r="BV34" s="8">
        <v>3</v>
      </c>
    </row>
    <row r="35" spans="1:74" ht="15" customHeight="1" x14ac:dyDescent="0.25">
      <c r="A35" s="13" t="s">
        <v>376</v>
      </c>
      <c r="B35" s="11" t="s">
        <v>652</v>
      </c>
      <c r="C35" s="71" t="s">
        <v>156</v>
      </c>
      <c r="D35" s="11" t="s">
        <v>722</v>
      </c>
      <c r="E35" s="59">
        <f t="shared" si="31"/>
        <v>34</v>
      </c>
      <c r="F35" s="59">
        <f t="shared" si="32"/>
        <v>10</v>
      </c>
      <c r="G35" s="65">
        <f t="shared" si="33"/>
        <v>21.807380262848774</v>
      </c>
      <c r="H35" s="98" t="b">
        <f t="shared" si="34"/>
        <v>0</v>
      </c>
      <c r="I35" s="108">
        <f t="shared" si="35"/>
        <v>10000</v>
      </c>
      <c r="J35" s="108">
        <f t="shared" si="36"/>
        <v>10000</v>
      </c>
      <c r="K35" s="108">
        <f t="shared" si="37"/>
        <v>10000</v>
      </c>
      <c r="L35" s="108">
        <f t="shared" si="38"/>
        <v>10000</v>
      </c>
      <c r="M35" s="108">
        <f t="shared" si="39"/>
        <v>10000</v>
      </c>
      <c r="N35" s="108">
        <f t="shared" si="40"/>
        <v>10000</v>
      </c>
      <c r="O35" s="62" t="b">
        <f t="shared" si="41"/>
        <v>0</v>
      </c>
      <c r="P35" s="59">
        <f t="shared" si="42"/>
        <v>2</v>
      </c>
      <c r="Q35" s="59">
        <f t="shared" si="43"/>
        <v>8</v>
      </c>
      <c r="R35" s="149">
        <f t="shared" si="44"/>
        <v>73.773072102253991</v>
      </c>
      <c r="S35" s="66">
        <f t="shared" si="45"/>
        <v>43.154875331050974</v>
      </c>
      <c r="T35" s="65">
        <f t="shared" si="46"/>
        <v>81.427621295054749</v>
      </c>
      <c r="U35" s="62">
        <f t="shared" si="47"/>
        <v>74.672097036043795</v>
      </c>
      <c r="V35" s="65" t="b">
        <f t="shared" si="48"/>
        <v>0</v>
      </c>
      <c r="W35" s="120">
        <f t="shared" si="49"/>
        <v>73.773072102253991</v>
      </c>
      <c r="X35" s="66">
        <f t="shared" si="50"/>
        <v>37.5</v>
      </c>
      <c r="Y35" s="66">
        <f t="shared" si="51"/>
        <v>33.333333333333329</v>
      </c>
      <c r="Z35" s="66">
        <f t="shared" si="52"/>
        <v>74.193548387096769</v>
      </c>
      <c r="AA35" s="66">
        <f t="shared" si="53"/>
        <v>68.723175965665234</v>
      </c>
      <c r="AB35" s="66">
        <f t="shared" si="54"/>
        <v>36.177007299270073</v>
      </c>
      <c r="AC35" s="65">
        <f t="shared" si="55"/>
        <v>50.132743362831867</v>
      </c>
      <c r="AD35" s="62">
        <f t="shared" si="56"/>
        <v>36.700000000000003</v>
      </c>
      <c r="AE35" s="62">
        <f t="shared" si="57"/>
        <v>41.699999999999996</v>
      </c>
      <c r="AF35" s="62">
        <f t="shared" si="58"/>
        <v>14.799999999999999</v>
      </c>
      <c r="AG35" s="62">
        <f t="shared" si="59"/>
        <v>39.200000000000003</v>
      </c>
      <c r="AH35" s="62">
        <f t="shared" si="60"/>
        <v>60.5</v>
      </c>
      <c r="AI35" s="62">
        <f t="shared" si="61"/>
        <v>34.799999999999997</v>
      </c>
      <c r="AJ35" s="66">
        <f>IF(VLOOKUP(TRUE,$V$2:$AY$111,COUNTA($V$1:AR$1),FALSE)="",AR35,IF(AR35="","",(AR35/VLOOKUP(TRUE,$V$2:$AY$111,COUNTA($V$1:AR$1),FALSE))*100))</f>
        <v>100</v>
      </c>
      <c r="AK35" s="62">
        <f>IF(VLOOKUP(TRUE,$V$2:$AY$111,COUNTA($V$1:AS$1),FALSE)="",AS35,IF(AS35="","",(AS35/VLOOKUP(TRUE,$V$2:$AY$111,COUNTA($V$1:AS$1),FALSE))*100))</f>
        <v>74.754303693771362</v>
      </c>
      <c r="AL35" s="62">
        <f>IF(VLOOKUP(TRUE,$V$2:$AY$111,COUNTA($V$1:AT$1),FALSE)="",AT35,IF(AT35="","",(AT35/VLOOKUP(TRUE,$V$2:$AY$111,COUNTA($V$1:AT$1),FALSE))*100))</f>
        <v>60</v>
      </c>
      <c r="AM35" s="62">
        <f>IF(VLOOKUP(TRUE,$V$2:$AY$111,COUNTA($V$1:AU$1),FALSE)="",AU35,IF(AU35="","",(AU35/VLOOKUP(TRUE,$V$2:$AY$111,COUNTA($V$1:AU$1),FALSE))*100))</f>
        <v>75</v>
      </c>
      <c r="AN35" s="62">
        <f>IF(VLOOKUP(TRUE,$V$2:$AY$111,COUNTA($V$1:AV$1),FALSE)="",AV35,IF(AV35="","",(AV35/VLOOKUP(TRUE,$V$2:$AY$111,COUNTA($V$1:AV$1),FALSE))*100))</f>
        <v>75</v>
      </c>
      <c r="AO35" s="62">
        <f>IF(VLOOKUP(TRUE,$V$2:$AY$111,COUNTA($V$1:AW$1),FALSE)="",AW35,IF(AW35="","",(AW35/VLOOKUP(TRUE,$V$2:$AY$111,COUNTA($V$1:AW$1),FALSE))*100))</f>
        <v>100</v>
      </c>
      <c r="AP35" s="62">
        <f>IF(VLOOKUP(TRUE,$V$2:$AY$111,COUNTA($V$1:AX$1),FALSE)="",AX35,IF(AX35="","",(AX35/VLOOKUP(TRUE,$V$2:$AY$111,COUNTA($V$1:AX$1),FALSE))*100))</f>
        <v>100</v>
      </c>
      <c r="AQ35" s="65">
        <f>IF(VLOOKUP(TRUE,$V$2:$AY$111,COUNTA($V$1:AY$1),FALSE)="",AY35,IF(AY35="","",(AY35/VLOOKUP(TRUE,$V$2:$AY$111,COUNTA($V$1:AY$1),FALSE))*100))</f>
        <v>66.666666666666671</v>
      </c>
      <c r="AR35" s="66">
        <f>IF(BS35="","",BS35*VLOOKUP("UQ",IndexCalc[],3,FALSE))</f>
        <v>100</v>
      </c>
      <c r="AS35" s="62">
        <f>IF(BT35="","",BT35*VLOOKUP("Fneg",IndexCalc[],3,FALSE))</f>
        <v>74.754303693771362</v>
      </c>
      <c r="AT35" s="62">
        <f>IF(BU35="","",BU35*VLOOKUP("ABS",IndexCalc[],3,FALSE))</f>
        <v>60</v>
      </c>
      <c r="AU35" s="62">
        <f>IF(BV35="","",BV35*VLOOKUP("Cnrs",IndexCalc[],3,FALSE))</f>
        <v>75</v>
      </c>
      <c r="AV35" s="62">
        <f>IF(BO35="","",BO35*VLOOKUP("HEC",IndexCalc[],3,FALSE))</f>
        <v>75</v>
      </c>
      <c r="AW35" s="62">
        <f>IF(BP35="","",BP35*VLOOKUP("Aeres",IndexCalc[],3,FALSE))</f>
        <v>100</v>
      </c>
      <c r="AX35" s="62">
        <f>IF(BQ35="","",BQ35*VLOOKUP("Abdc",IndexCalc[],3,FALSE))</f>
        <v>100</v>
      </c>
      <c r="AY35" s="65">
        <f>IF(BR35="","",BR35*VLOOKUP("Vhb",IndexCalc[],3,FALSE))</f>
        <v>66.666666666666671</v>
      </c>
      <c r="AZ35" s="25">
        <v>3.0000000000000001E-3</v>
      </c>
      <c r="BA35" s="16">
        <v>0.9</v>
      </c>
      <c r="BB35" s="12">
        <v>23</v>
      </c>
      <c r="BC35" s="25">
        <v>2.5619999999999998</v>
      </c>
      <c r="BD35" s="25">
        <v>1.5860000000000001</v>
      </c>
      <c r="BE35" s="26">
        <v>1.133</v>
      </c>
      <c r="BF35" s="18" t="s">
        <v>134</v>
      </c>
      <c r="BG35" s="12" t="s">
        <v>127</v>
      </c>
      <c r="BH35" s="12" t="s">
        <v>139</v>
      </c>
      <c r="BI35" s="12" t="s">
        <v>133</v>
      </c>
      <c r="BJ35" s="19" t="s">
        <v>278</v>
      </c>
      <c r="BK35" s="18">
        <v>1</v>
      </c>
      <c r="BL35" s="12"/>
      <c r="BM35" s="12">
        <v>3</v>
      </c>
      <c r="BN35" s="12">
        <v>2</v>
      </c>
      <c r="BO35" s="7">
        <v>3</v>
      </c>
      <c r="BP35" s="5">
        <v>3</v>
      </c>
      <c r="BQ35" s="92">
        <v>4</v>
      </c>
      <c r="BR35" s="5">
        <v>4</v>
      </c>
      <c r="BS35" s="5">
        <v>4</v>
      </c>
      <c r="BT35" s="258">
        <v>2.9901721477508545</v>
      </c>
      <c r="BU35" s="258">
        <v>3</v>
      </c>
      <c r="BV35" s="8">
        <v>3</v>
      </c>
    </row>
    <row r="36" spans="1:74" ht="15" customHeight="1" x14ac:dyDescent="0.25">
      <c r="A36" s="13" t="s">
        <v>394</v>
      </c>
      <c r="B36" s="11" t="s">
        <v>674</v>
      </c>
      <c r="C36" s="73" t="s">
        <v>178</v>
      </c>
      <c r="D36" s="11" t="s">
        <v>722</v>
      </c>
      <c r="E36" s="59">
        <f t="shared" si="31"/>
        <v>35</v>
      </c>
      <c r="F36" s="59">
        <f t="shared" si="32"/>
        <v>10</v>
      </c>
      <c r="G36" s="65">
        <f t="shared" si="33"/>
        <v>15.198478514354406</v>
      </c>
      <c r="H36" s="98" t="b">
        <f t="shared" si="34"/>
        <v>0</v>
      </c>
      <c r="I36" s="108">
        <f t="shared" si="35"/>
        <v>10000</v>
      </c>
      <c r="J36" s="108">
        <f t="shared" si="36"/>
        <v>10000</v>
      </c>
      <c r="K36" s="108">
        <f t="shared" si="37"/>
        <v>10000</v>
      </c>
      <c r="L36" s="108">
        <f t="shared" si="38"/>
        <v>10000</v>
      </c>
      <c r="M36" s="108">
        <f t="shared" si="39"/>
        <v>10000</v>
      </c>
      <c r="N36" s="108">
        <f t="shared" si="40"/>
        <v>10000</v>
      </c>
      <c r="O36" s="62" t="b">
        <f t="shared" si="41"/>
        <v>0</v>
      </c>
      <c r="P36" s="59">
        <f t="shared" si="42"/>
        <v>2</v>
      </c>
      <c r="Q36" s="59">
        <f t="shared" si="43"/>
        <v>8</v>
      </c>
      <c r="R36" s="149">
        <f t="shared" si="44"/>
        <v>73.375043063540247</v>
      </c>
      <c r="S36" s="66">
        <f t="shared" si="45"/>
        <v>68.541881984367933</v>
      </c>
      <c r="T36" s="65">
        <f t="shared" si="46"/>
        <v>74.583333333333329</v>
      </c>
      <c r="U36" s="62">
        <f t="shared" si="47"/>
        <v>74.146666666666661</v>
      </c>
      <c r="V36" s="65" t="b">
        <f t="shared" si="48"/>
        <v>0</v>
      </c>
      <c r="W36" s="120">
        <f t="shared" si="49"/>
        <v>73.375043063540247</v>
      </c>
      <c r="X36" s="66">
        <f t="shared" si="50"/>
        <v>37.5</v>
      </c>
      <c r="Y36" s="66">
        <f t="shared" si="51"/>
        <v>25.925925925925924</v>
      </c>
      <c r="Z36" s="66">
        <f t="shared" si="52"/>
        <v>100</v>
      </c>
      <c r="AA36" s="66">
        <f t="shared" si="53"/>
        <v>78.728540772532185</v>
      </c>
      <c r="AB36" s="66">
        <f t="shared" si="54"/>
        <v>50.136861313868607</v>
      </c>
      <c r="AC36" s="65">
        <f t="shared" si="55"/>
        <v>86.946902654867259</v>
      </c>
      <c r="AD36" s="62">
        <f t="shared" si="56"/>
        <v>36.700000000000003</v>
      </c>
      <c r="AE36" s="62">
        <f t="shared" si="57"/>
        <v>30.3</v>
      </c>
      <c r="AF36" s="62">
        <f t="shared" si="58"/>
        <v>61.7</v>
      </c>
      <c r="AG36" s="62">
        <f t="shared" si="59"/>
        <v>54.400000000000006</v>
      </c>
      <c r="AH36" s="62">
        <f t="shared" si="60"/>
        <v>73.3</v>
      </c>
      <c r="AI36" s="62">
        <f t="shared" si="61"/>
        <v>71.5</v>
      </c>
      <c r="AJ36" s="66">
        <f>IF(VLOOKUP(TRUE,$V$2:$AY$111,COUNTA($V$1:AR$1),FALSE)="",AR36,IF(AR36="","",(AR36/VLOOKUP(TRUE,$V$2:$AY$111,COUNTA($V$1:AR$1),FALSE))*100))</f>
        <v>75</v>
      </c>
      <c r="AK36" s="62">
        <f>IF(VLOOKUP(TRUE,$V$2:$AY$111,COUNTA($V$1:AS$1),FALSE)="",AS36,IF(AS36="","",(AS36/VLOOKUP(TRUE,$V$2:$AY$111,COUNTA($V$1:AS$1),FALSE))*100))</f>
        <v>75</v>
      </c>
      <c r="AL36" s="62">
        <f>IF(VLOOKUP(TRUE,$V$2:$AY$111,COUNTA($V$1:AT$1),FALSE)="",AT36,IF(AT36="","",(AT36/VLOOKUP(TRUE,$V$2:$AY$111,COUNTA($V$1:AT$1),FALSE))*100))</f>
        <v>80</v>
      </c>
      <c r="AM36" s="62">
        <f>IF(VLOOKUP(TRUE,$V$2:$AY$111,COUNTA($V$1:AU$1),FALSE)="",AU36,IF(AU36="","",(AU36/VLOOKUP(TRUE,$V$2:$AY$111,COUNTA($V$1:AU$1),FALSE))*100))</f>
        <v>75</v>
      </c>
      <c r="AN36" s="62">
        <f>IF(VLOOKUP(TRUE,$V$2:$AY$111,COUNTA($V$1:AV$1),FALSE)="",AV36,IF(AV36="","",(AV36/VLOOKUP(TRUE,$V$2:$AY$111,COUNTA($V$1:AV$1),FALSE))*100))</f>
        <v>50</v>
      </c>
      <c r="AO36" s="62">
        <f>IF(VLOOKUP(TRUE,$V$2:$AY$111,COUNTA($V$1:AW$1),FALSE)="",AW36,IF(AW36="","",(AW36/VLOOKUP(TRUE,$V$2:$AY$111,COUNTA($V$1:AW$1),FALSE))*100))</f>
        <v>100</v>
      </c>
      <c r="AP36" s="62">
        <f>IF(VLOOKUP(TRUE,$V$2:$AY$111,COUNTA($V$1:AX$1),FALSE)="",AX36,IF(AX36="","",(AX36/VLOOKUP(TRUE,$V$2:$AY$111,COUNTA($V$1:AX$1),FALSE))*100))</f>
        <v>75</v>
      </c>
      <c r="AQ36" s="65">
        <f>IF(VLOOKUP(TRUE,$V$2:$AY$111,COUNTA($V$1:AY$1),FALSE)="",AY36,IF(AY36="","",(AY36/VLOOKUP(TRUE,$V$2:$AY$111,COUNTA($V$1:AY$1),FALSE))*100))</f>
        <v>66.666666666666671</v>
      </c>
      <c r="AR36" s="66">
        <f>IF(BS36="","",BS36*VLOOKUP("UQ",IndexCalc[],3,FALSE))</f>
        <v>75</v>
      </c>
      <c r="AS36" s="62">
        <f>IF(BT36="","",BT36*VLOOKUP("Fneg",IndexCalc[],3,FALSE))</f>
        <v>75</v>
      </c>
      <c r="AT36" s="62">
        <f>IF(BU36="","",BU36*VLOOKUP("ABS",IndexCalc[],3,FALSE))</f>
        <v>80</v>
      </c>
      <c r="AU36" s="62">
        <f>IF(BV36="","",BV36*VLOOKUP("Cnrs",IndexCalc[],3,FALSE))</f>
        <v>75</v>
      </c>
      <c r="AV36" s="62">
        <f>IF(BO36="","",BO36*VLOOKUP("HEC",IndexCalc[],3,FALSE))</f>
        <v>50</v>
      </c>
      <c r="AW36" s="62">
        <f>IF(BP36="","",BP36*VLOOKUP("Aeres",IndexCalc[],3,FALSE))</f>
        <v>100</v>
      </c>
      <c r="AX36" s="62">
        <f>IF(BQ36="","",BQ36*VLOOKUP("Abdc",IndexCalc[],3,FALSE))</f>
        <v>75</v>
      </c>
      <c r="AY36" s="65">
        <f>IF(BR36="","",BR36*VLOOKUP("Vhb",IndexCalc[],3,FALSE))</f>
        <v>66.666666666666671</v>
      </c>
      <c r="AZ36" s="25">
        <v>3.0000000000000001E-3</v>
      </c>
      <c r="BA36" s="16">
        <v>0.7</v>
      </c>
      <c r="BB36" s="12">
        <v>42</v>
      </c>
      <c r="BC36" s="25">
        <v>2.9350000000000001</v>
      </c>
      <c r="BD36" s="25">
        <v>2.198</v>
      </c>
      <c r="BE36" s="26">
        <v>1.9650000000000001</v>
      </c>
      <c r="BF36" s="18" t="s">
        <v>133</v>
      </c>
      <c r="BG36" s="12" t="s">
        <v>127</v>
      </c>
      <c r="BH36" s="12" t="s">
        <v>127</v>
      </c>
      <c r="BI36" s="12" t="s">
        <v>133</v>
      </c>
      <c r="BJ36" s="19" t="s">
        <v>278</v>
      </c>
      <c r="BK36" s="18">
        <v>2</v>
      </c>
      <c r="BL36" s="12">
        <v>2</v>
      </c>
      <c r="BM36" s="12">
        <v>4</v>
      </c>
      <c r="BN36" s="12">
        <v>2</v>
      </c>
      <c r="BO36" s="7">
        <v>2</v>
      </c>
      <c r="BP36" s="5">
        <v>3</v>
      </c>
      <c r="BQ36" s="92">
        <v>3</v>
      </c>
      <c r="BR36" s="5">
        <v>4</v>
      </c>
      <c r="BS36" s="5">
        <v>3</v>
      </c>
      <c r="BT36" s="5">
        <v>3</v>
      </c>
      <c r="BU36" s="5">
        <v>4</v>
      </c>
      <c r="BV36" s="8">
        <v>3</v>
      </c>
    </row>
    <row r="37" spans="1:74" ht="15" customHeight="1" x14ac:dyDescent="0.25">
      <c r="A37" s="13" t="s">
        <v>400</v>
      </c>
      <c r="B37" s="11" t="s">
        <v>680</v>
      </c>
      <c r="C37" s="73" t="s">
        <v>185</v>
      </c>
      <c r="D37" s="11" t="s">
        <v>722</v>
      </c>
      <c r="E37" s="59">
        <f t="shared" si="31"/>
        <v>36</v>
      </c>
      <c r="F37" s="59">
        <f t="shared" si="32"/>
        <v>10</v>
      </c>
      <c r="G37" s="65">
        <f t="shared" si="33"/>
        <v>18.280565561239307</v>
      </c>
      <c r="H37" s="98" t="b">
        <f t="shared" si="34"/>
        <v>0</v>
      </c>
      <c r="I37" s="108">
        <f t="shared" si="35"/>
        <v>10000</v>
      </c>
      <c r="J37" s="108">
        <f t="shared" si="36"/>
        <v>10000</v>
      </c>
      <c r="K37" s="108">
        <f t="shared" si="37"/>
        <v>10000</v>
      </c>
      <c r="L37" s="108">
        <f t="shared" si="38"/>
        <v>10000</v>
      </c>
      <c r="M37" s="108">
        <f t="shared" si="39"/>
        <v>10000</v>
      </c>
      <c r="N37" s="108">
        <f t="shared" si="40"/>
        <v>10000</v>
      </c>
      <c r="O37" s="62" t="b">
        <f t="shared" si="41"/>
        <v>0</v>
      </c>
      <c r="P37" s="59">
        <f t="shared" si="42"/>
        <v>2</v>
      </c>
      <c r="Q37" s="59">
        <f t="shared" si="43"/>
        <v>8</v>
      </c>
      <c r="R37" s="149">
        <f t="shared" si="44"/>
        <v>72.132907542579076</v>
      </c>
      <c r="S37" s="66">
        <f t="shared" si="45"/>
        <v>72.331204379562038</v>
      </c>
      <c r="T37" s="65">
        <f t="shared" si="46"/>
        <v>72.083333333333329</v>
      </c>
      <c r="U37" s="62">
        <f t="shared" si="47"/>
        <v>72.796666666666653</v>
      </c>
      <c r="V37" s="65" t="b">
        <f t="shared" si="48"/>
        <v>0</v>
      </c>
      <c r="W37" s="120">
        <f t="shared" si="49"/>
        <v>72.132907542579076</v>
      </c>
      <c r="X37" s="66">
        <f t="shared" si="50"/>
        <v>50</v>
      </c>
      <c r="Y37" s="66">
        <f t="shared" si="51"/>
        <v>70.370370370370367</v>
      </c>
      <c r="Z37" s="66">
        <f t="shared" si="52"/>
        <v>93.548387096774192</v>
      </c>
      <c r="AA37" s="66">
        <f t="shared" si="53"/>
        <v>100</v>
      </c>
      <c r="AB37" s="66">
        <f t="shared" si="54"/>
        <v>44.662408759124084</v>
      </c>
      <c r="AC37" s="65">
        <f t="shared" si="55"/>
        <v>100</v>
      </c>
      <c r="AD37" s="62">
        <f t="shared" si="56"/>
        <v>46.800000000000004</v>
      </c>
      <c r="AE37" s="62">
        <f t="shared" si="57"/>
        <v>78.400000000000006</v>
      </c>
      <c r="AF37" s="62">
        <f t="shared" si="58"/>
        <v>32</v>
      </c>
      <c r="AG37" s="62">
        <f t="shared" si="59"/>
        <v>92.4</v>
      </c>
      <c r="AH37" s="62">
        <f t="shared" si="60"/>
        <v>66</v>
      </c>
      <c r="AI37" s="62">
        <f t="shared" si="61"/>
        <v>85.3</v>
      </c>
      <c r="AJ37" s="66">
        <f>IF(VLOOKUP(TRUE,$V$2:$AY$111,COUNTA($V$1:AR$1),FALSE)="",AR37,IF(AR37="","",(AR37/VLOOKUP(TRUE,$V$2:$AY$111,COUNTA($V$1:AR$1),FALSE))*100))</f>
        <v>75</v>
      </c>
      <c r="AK37" s="62">
        <f>IF(VLOOKUP(TRUE,$V$2:$AY$111,COUNTA($V$1:AS$1),FALSE)="",AS37,IF(AS37="","",(AS37/VLOOKUP(TRUE,$V$2:$AY$111,COUNTA($V$1:AS$1),FALSE))*100))</f>
        <v>75</v>
      </c>
      <c r="AL37" s="62">
        <f>IF(VLOOKUP(TRUE,$V$2:$AY$111,COUNTA($V$1:AT$1),FALSE)="",AT37,IF(AT37="","",(AT37/VLOOKUP(TRUE,$V$2:$AY$111,COUNTA($V$1:AT$1),FALSE))*100))</f>
        <v>60</v>
      </c>
      <c r="AM37" s="62">
        <f>IF(VLOOKUP(TRUE,$V$2:$AY$111,COUNTA($V$1:AU$1),FALSE)="",AU37,IF(AU37="","",(AU37/VLOOKUP(TRUE,$V$2:$AY$111,COUNTA($V$1:AU$1),FALSE))*100))</f>
        <v>75</v>
      </c>
      <c r="AN37" s="62">
        <f>IF(VLOOKUP(TRUE,$V$2:$AY$111,COUNTA($V$1:AV$1),FALSE)="",AV37,IF(AV37="","",(AV37/VLOOKUP(TRUE,$V$2:$AY$111,COUNTA($V$1:AV$1),FALSE))*100))</f>
        <v>50</v>
      </c>
      <c r="AO37" s="62">
        <f>IF(VLOOKUP(TRUE,$V$2:$AY$111,COUNTA($V$1:AW$1),FALSE)="",AW37,IF(AW37="","",(AW37/VLOOKUP(TRUE,$V$2:$AY$111,COUNTA($V$1:AW$1),FALSE))*100))</f>
        <v>100</v>
      </c>
      <c r="AP37" s="62">
        <f>IF(VLOOKUP(TRUE,$V$2:$AY$111,COUNTA($V$1:AX$1),FALSE)="",AX37,IF(AX37="","",(AX37/VLOOKUP(TRUE,$V$2:$AY$111,COUNTA($V$1:AX$1),FALSE))*100))</f>
        <v>75</v>
      </c>
      <c r="AQ37" s="65">
        <f>IF(VLOOKUP(TRUE,$V$2:$AY$111,COUNTA($V$1:AY$1),FALSE)="",AY37,IF(AY37="","",(AY37/VLOOKUP(TRUE,$V$2:$AY$111,COUNTA($V$1:AY$1),FALSE))*100))</f>
        <v>66.666666666666671</v>
      </c>
      <c r="AR37" s="66">
        <f>IF(BS37="","",BS37*VLOOKUP("UQ",IndexCalc[],3,FALSE))</f>
        <v>75</v>
      </c>
      <c r="AS37" s="62">
        <f>IF(BT37="","",BT37*VLOOKUP("Fneg",IndexCalc[],3,FALSE))</f>
        <v>75</v>
      </c>
      <c r="AT37" s="62">
        <f>IF(BU37="","",BU37*VLOOKUP("ABS",IndexCalc[],3,FALSE))</f>
        <v>60</v>
      </c>
      <c r="AU37" s="62">
        <f>IF(BV37="","",BV37*VLOOKUP("Cnrs",IndexCalc[],3,FALSE))</f>
        <v>75</v>
      </c>
      <c r="AV37" s="62">
        <f>IF(BO37="","",BO37*VLOOKUP("HEC",IndexCalc[],3,FALSE))</f>
        <v>50</v>
      </c>
      <c r="AW37" s="62">
        <f>IF(BP37="","",BP37*VLOOKUP("Aeres",IndexCalc[],3,FALSE))</f>
        <v>100</v>
      </c>
      <c r="AX37" s="62">
        <f>IF(BQ37="","",BQ37*VLOOKUP("Abdc",IndexCalc[],3,FALSE))</f>
        <v>75</v>
      </c>
      <c r="AY37" s="65">
        <f>IF(BR37="","",BR37*VLOOKUP("Vhb",IndexCalc[],3,FALSE))</f>
        <v>66.666666666666671</v>
      </c>
      <c r="AZ37" s="25">
        <v>4.0000000000000001E-3</v>
      </c>
      <c r="BA37" s="16">
        <v>1.9</v>
      </c>
      <c r="BB37" s="12">
        <v>29</v>
      </c>
      <c r="BC37" s="25">
        <v>6.6189999999999998</v>
      </c>
      <c r="BD37" s="25">
        <v>1.958</v>
      </c>
      <c r="BE37" s="26">
        <v>2.4809999999999999</v>
      </c>
      <c r="BF37" s="18" t="s">
        <v>133</v>
      </c>
      <c r="BG37" s="12" t="s">
        <v>127</v>
      </c>
      <c r="BH37" s="12" t="s">
        <v>127</v>
      </c>
      <c r="BI37" s="12" t="s">
        <v>133</v>
      </c>
      <c r="BJ37" s="19" t="s">
        <v>278</v>
      </c>
      <c r="BK37" s="18">
        <v>2</v>
      </c>
      <c r="BL37" s="12">
        <v>2</v>
      </c>
      <c r="BM37" s="12">
        <v>3</v>
      </c>
      <c r="BN37" s="12">
        <v>2</v>
      </c>
      <c r="BO37" s="7">
        <v>2</v>
      </c>
      <c r="BP37" s="5">
        <v>3</v>
      </c>
      <c r="BQ37" s="92">
        <v>3</v>
      </c>
      <c r="BR37" s="5">
        <v>4</v>
      </c>
      <c r="BS37" s="5">
        <v>3</v>
      </c>
      <c r="BT37" s="5">
        <v>3</v>
      </c>
      <c r="BU37" s="5">
        <v>3</v>
      </c>
      <c r="BV37" s="8">
        <v>3</v>
      </c>
    </row>
    <row r="38" spans="1:74" ht="15" customHeight="1" x14ac:dyDescent="0.25">
      <c r="A38" s="277" t="s">
        <v>1028</v>
      </c>
      <c r="B38" s="11" t="s">
        <v>1426</v>
      </c>
      <c r="C38" s="147" t="s">
        <v>244</v>
      </c>
      <c r="D38" s="11" t="s">
        <v>722</v>
      </c>
      <c r="E38" s="59">
        <f t="shared" si="31"/>
        <v>37</v>
      </c>
      <c r="F38" s="59">
        <f t="shared" si="32"/>
        <v>10</v>
      </c>
      <c r="G38" s="65">
        <f t="shared" si="33"/>
        <v>14.705329524583735</v>
      </c>
      <c r="H38" s="98" t="b">
        <f t="shared" si="34"/>
        <v>0</v>
      </c>
      <c r="I38" s="108">
        <f t="shared" si="35"/>
        <v>10000</v>
      </c>
      <c r="J38" s="108">
        <f t="shared" si="36"/>
        <v>10000</v>
      </c>
      <c r="K38" s="108">
        <f t="shared" si="37"/>
        <v>10000</v>
      </c>
      <c r="L38" s="108">
        <f t="shared" si="38"/>
        <v>10000</v>
      </c>
      <c r="M38" s="108">
        <f t="shared" si="39"/>
        <v>10000</v>
      </c>
      <c r="N38" s="108">
        <f t="shared" si="40"/>
        <v>10000</v>
      </c>
      <c r="O38" s="62" t="b">
        <f t="shared" si="41"/>
        <v>0</v>
      </c>
      <c r="P38" s="59">
        <f t="shared" si="42"/>
        <v>2</v>
      </c>
      <c r="Q38" s="59">
        <f t="shared" si="43"/>
        <v>8</v>
      </c>
      <c r="R38" s="149">
        <f t="shared" si="44"/>
        <v>72.076019936953102</v>
      </c>
      <c r="S38" s="66">
        <f t="shared" si="45"/>
        <v>68.082932304114735</v>
      </c>
      <c r="T38" s="65">
        <f t="shared" si="46"/>
        <v>73.074291845162705</v>
      </c>
      <c r="U38" s="62">
        <f t="shared" si="47"/>
        <v>72.939433476130162</v>
      </c>
      <c r="V38" s="65" t="b">
        <f t="shared" si="48"/>
        <v>0</v>
      </c>
      <c r="W38" s="120">
        <f t="shared" si="49"/>
        <v>72.076019936953102</v>
      </c>
      <c r="X38" s="66" t="str">
        <f t="shared" si="50"/>
        <v/>
      </c>
      <c r="Y38" s="66" t="str">
        <f t="shared" si="51"/>
        <v/>
      </c>
      <c r="Z38" s="66" t="str">
        <f t="shared" si="52"/>
        <v/>
      </c>
      <c r="AA38" s="66" t="str">
        <f t="shared" si="53"/>
        <v/>
      </c>
      <c r="AB38" s="66">
        <f t="shared" si="54"/>
        <v>49.041970802919707</v>
      </c>
      <c r="AC38" s="65">
        <f t="shared" si="55"/>
        <v>87.123893805309748</v>
      </c>
      <c r="AD38" s="62" t="str">
        <f t="shared" si="56"/>
        <v/>
      </c>
      <c r="AE38" s="62" t="str">
        <f t="shared" si="57"/>
        <v/>
      </c>
      <c r="AF38" s="62" t="str">
        <f t="shared" si="58"/>
        <v/>
      </c>
      <c r="AG38" s="62" t="str">
        <f t="shared" si="59"/>
        <v/>
      </c>
      <c r="AH38" s="62">
        <f t="shared" si="60"/>
        <v>72.399999999999991</v>
      </c>
      <c r="AI38" s="62">
        <f t="shared" si="61"/>
        <v>72.399999999999991</v>
      </c>
      <c r="AJ38" s="66">
        <f>IF(VLOOKUP(TRUE,$V$2:$AY$111,COUNTA($V$1:AR$1),FALSE)="",AR38,IF(AR38="","",(AR38/VLOOKUP(TRUE,$V$2:$AY$111,COUNTA($V$1:AR$1),FALSE))*100))</f>
        <v>75</v>
      </c>
      <c r="AK38" s="62">
        <f>IF(VLOOKUP(TRUE,$V$2:$AY$111,COUNTA($V$1:AS$1),FALSE)="",AS38,IF(AS38="","",(AS38/VLOOKUP(TRUE,$V$2:$AY$111,COUNTA($V$1:AS$1),FALSE))*100))</f>
        <v>75</v>
      </c>
      <c r="AL38" s="62">
        <f>IF(VLOOKUP(TRUE,$V$2:$AY$111,COUNTA($V$1:AT$1),FALSE)="",AT38,IF(AT38="","",(AT38/VLOOKUP(TRUE,$V$2:$AY$111,COUNTA($V$1:AT$1),FALSE))*100))</f>
        <v>60</v>
      </c>
      <c r="AM38" s="62">
        <f>IF(VLOOKUP(TRUE,$V$2:$AY$111,COUNTA($V$1:AU$1),FALSE)="",AU38,IF(AU38="","",(AU38/VLOOKUP(TRUE,$V$2:$AY$111,COUNTA($V$1:AU$1),FALSE))*100))</f>
        <v>75</v>
      </c>
      <c r="AN38" s="62">
        <f>IF(VLOOKUP(TRUE,$V$2:$AY$111,COUNTA($V$1:AV$1),FALSE)="",AV38,IF(AV38="","",(AV38/VLOOKUP(TRUE,$V$2:$AY$111,COUNTA($V$1:AV$1),FALSE))*100))</f>
        <v>57.92766809463501</v>
      </c>
      <c r="AO38" s="62">
        <f>IF(VLOOKUP(TRUE,$V$2:$AY$111,COUNTA($V$1:AW$1),FALSE)="",AW38,IF(AW38="","",(AW38/VLOOKUP(TRUE,$V$2:$AY$111,COUNTA($V$1:AW$1),FALSE))*100))</f>
        <v>100</v>
      </c>
      <c r="AP38" s="111">
        <f>IF(VLOOKUP(TRUE,$V$2:$AY$111,COUNTA($V$1:AX$1),FALSE)="",AX38,IF(AX38="","",(AX38/VLOOKUP(TRUE,$V$2:$AY$111,COUNTA($V$1:AX$1),FALSE))*100))</f>
        <v>75</v>
      </c>
      <c r="AQ38" s="65">
        <f>IF(VLOOKUP(TRUE,$V$2:$AY$111,COUNTA($V$1:AY$1),FALSE)="",AY38,IF(AY38="","",(AY38/VLOOKUP(TRUE,$V$2:$AY$111,COUNTA($V$1:AY$1),FALSE))*100))</f>
        <v>66.666666666666671</v>
      </c>
      <c r="AR38" s="66">
        <f>IF(BS38="","",BS38*VLOOKUP("UQ",IndexCalc[],3,FALSE))</f>
        <v>75</v>
      </c>
      <c r="AS38" s="62">
        <f>IF(BT38="","",BT38*VLOOKUP("Fneg",IndexCalc[],3,FALSE))</f>
        <v>75</v>
      </c>
      <c r="AT38" s="62">
        <f>IF(BU38="","",BU38*VLOOKUP("ABS",IndexCalc[],3,FALSE))</f>
        <v>60</v>
      </c>
      <c r="AU38" s="62">
        <f>IF(BV38="","",BV38*VLOOKUP("Cnrs",IndexCalc[],3,FALSE))</f>
        <v>75</v>
      </c>
      <c r="AV38" s="62">
        <f>IF(BO38="","",BO38*VLOOKUP("HEC",IndexCalc[],3,FALSE))</f>
        <v>57.92766809463501</v>
      </c>
      <c r="AW38" s="62">
        <f>IF(BP38="","",BP38*VLOOKUP("Aeres",IndexCalc[],3,FALSE))</f>
        <v>100</v>
      </c>
      <c r="AX38" s="62">
        <f>IF(BQ38="","",BQ38*VLOOKUP("Abdc",IndexCalc[],3,FALSE))</f>
        <v>75</v>
      </c>
      <c r="AY38" s="65">
        <f>IF(BR38="","",BR38*VLOOKUP("Vhb",IndexCalc[],3,FALSE))</f>
        <v>66.666666666666671</v>
      </c>
      <c r="AZ38" s="25"/>
      <c r="BA38" s="16"/>
      <c r="BB38" s="12"/>
      <c r="BC38" s="25"/>
      <c r="BD38" s="25">
        <v>2.15</v>
      </c>
      <c r="BE38" s="83">
        <v>1.9690000000000001</v>
      </c>
      <c r="BF38" s="18"/>
      <c r="BG38" s="12" t="s">
        <v>127</v>
      </c>
      <c r="BH38" s="181" t="s">
        <v>127</v>
      </c>
      <c r="BI38" s="12" t="s">
        <v>133</v>
      </c>
      <c r="BJ38" s="19" t="s">
        <v>278</v>
      </c>
      <c r="BK38" s="18">
        <v>2</v>
      </c>
      <c r="BL38" s="12">
        <v>2</v>
      </c>
      <c r="BM38" s="12">
        <v>3</v>
      </c>
      <c r="BN38" s="12"/>
      <c r="BO38" s="257">
        <v>2.3171067237854004</v>
      </c>
      <c r="BP38" s="5">
        <v>3</v>
      </c>
      <c r="BQ38" s="92">
        <v>3</v>
      </c>
      <c r="BR38" s="5">
        <v>4</v>
      </c>
      <c r="BS38" s="5">
        <v>3</v>
      </c>
      <c r="BT38" s="5">
        <v>3</v>
      </c>
      <c r="BU38" s="5">
        <v>3</v>
      </c>
      <c r="BV38" s="261">
        <v>3</v>
      </c>
    </row>
    <row r="39" spans="1:74" ht="15" customHeight="1" x14ac:dyDescent="0.25">
      <c r="A39" s="13" t="s">
        <v>404</v>
      </c>
      <c r="B39" s="11" t="s">
        <v>684</v>
      </c>
      <c r="C39" s="73" t="s">
        <v>189</v>
      </c>
      <c r="D39" s="11" t="s">
        <v>722</v>
      </c>
      <c r="E39" s="59">
        <f t="shared" si="31"/>
        <v>38</v>
      </c>
      <c r="F39" s="59">
        <f t="shared" si="32"/>
        <v>10</v>
      </c>
      <c r="G39" s="65">
        <f t="shared" si="33"/>
        <v>14.771608753061605</v>
      </c>
      <c r="H39" s="98" t="b">
        <f t="shared" si="34"/>
        <v>0</v>
      </c>
      <c r="I39" s="108">
        <f t="shared" si="35"/>
        <v>10000</v>
      </c>
      <c r="J39" s="108">
        <f t="shared" si="36"/>
        <v>10000</v>
      </c>
      <c r="K39" s="108">
        <f t="shared" si="37"/>
        <v>10000</v>
      </c>
      <c r="L39" s="108">
        <f t="shared" si="38"/>
        <v>10000</v>
      </c>
      <c r="M39" s="108">
        <f t="shared" si="39"/>
        <v>10000</v>
      </c>
      <c r="N39" s="108">
        <f t="shared" si="40"/>
        <v>10000</v>
      </c>
      <c r="O39" s="62" t="b">
        <f t="shared" si="41"/>
        <v>0</v>
      </c>
      <c r="P39" s="59">
        <f t="shared" si="42"/>
        <v>2</v>
      </c>
      <c r="Q39" s="59">
        <f t="shared" si="43"/>
        <v>8</v>
      </c>
      <c r="R39" s="149">
        <f t="shared" si="44"/>
        <v>71.360464787056102</v>
      </c>
      <c r="S39" s="66">
        <f t="shared" si="45"/>
        <v>64.241671242167826</v>
      </c>
      <c r="T39" s="65">
        <f t="shared" si="46"/>
        <v>73.140163173278168</v>
      </c>
      <c r="U39" s="62">
        <f t="shared" si="47"/>
        <v>71.892130538622524</v>
      </c>
      <c r="V39" s="65" t="b">
        <f t="shared" si="48"/>
        <v>0</v>
      </c>
      <c r="W39" s="120">
        <f t="shared" si="49"/>
        <v>71.360464787056102</v>
      </c>
      <c r="X39" s="66">
        <f t="shared" si="50"/>
        <v>62.5</v>
      </c>
      <c r="Y39" s="66">
        <f t="shared" si="51"/>
        <v>33.333333333333329</v>
      </c>
      <c r="Z39" s="66">
        <f t="shared" si="52"/>
        <v>100</v>
      </c>
      <c r="AA39" s="66">
        <f t="shared" si="53"/>
        <v>62.178111587982833</v>
      </c>
      <c r="AB39" s="66">
        <f t="shared" si="54"/>
        <v>45.916970802919707</v>
      </c>
      <c r="AC39" s="65">
        <f t="shared" si="55"/>
        <v>82.566371681415944</v>
      </c>
      <c r="AD39" s="62">
        <f t="shared" si="56"/>
        <v>55.600000000000009</v>
      </c>
      <c r="AE39" s="62">
        <f t="shared" si="57"/>
        <v>41.699999999999996</v>
      </c>
      <c r="AF39" s="62">
        <f t="shared" si="58"/>
        <v>76.5</v>
      </c>
      <c r="AG39" s="62">
        <f t="shared" si="59"/>
        <v>30.3</v>
      </c>
      <c r="AH39" s="62">
        <f t="shared" si="60"/>
        <v>67.800000000000011</v>
      </c>
      <c r="AI39" s="62">
        <f t="shared" si="61"/>
        <v>66</v>
      </c>
      <c r="AJ39" s="66">
        <f>IF(VLOOKUP(TRUE,$V$2:$AY$111,COUNTA($V$1:AR$1),FALSE)="",AR39,IF(AR39="","",(AR39/VLOOKUP(TRUE,$V$2:$AY$111,COUNTA($V$1:AR$1),FALSE))*100))</f>
        <v>75</v>
      </c>
      <c r="AK39" s="62">
        <f>IF(VLOOKUP(TRUE,$V$2:$AY$111,COUNTA($V$1:AS$1),FALSE)="",AS39,IF(AS39="","",(AS39/VLOOKUP(TRUE,$V$2:$AY$111,COUNTA($V$1:AS$1),FALSE))*100))</f>
        <v>75</v>
      </c>
      <c r="AL39" s="62">
        <f>IF(VLOOKUP(TRUE,$V$2:$AY$111,COUNTA($V$1:AT$1),FALSE)="",AT39,IF(AT39="","",(AT39/VLOOKUP(TRUE,$V$2:$AY$111,COUNTA($V$1:AT$1),FALSE))*100))</f>
        <v>60</v>
      </c>
      <c r="AM39" s="62">
        <f>IF(VLOOKUP(TRUE,$V$2:$AY$111,COUNTA($V$1:AU$1),FALSE)="",AU39,IF(AU39="","",(AU39/VLOOKUP(TRUE,$V$2:$AY$111,COUNTA($V$1:AU$1),FALSE))*100))</f>
        <v>75</v>
      </c>
      <c r="AN39" s="62">
        <f>IF(VLOOKUP(TRUE,$V$2:$AY$111,COUNTA($V$1:AV$1),FALSE)="",AV39,IF(AV39="","",(AV39/VLOOKUP(TRUE,$V$2:$AY$111,COUNTA($V$1:AV$1),FALSE))*100))</f>
        <v>58.454638719558716</v>
      </c>
      <c r="AO39" s="62">
        <f>IF(VLOOKUP(TRUE,$V$2:$AY$111,COUNTA($V$1:AW$1),FALSE)="",AW39,IF(AW39="","",(AW39/VLOOKUP(TRUE,$V$2:$AY$111,COUNTA($V$1:AW$1),FALSE))*100))</f>
        <v>100</v>
      </c>
      <c r="AP39" s="62">
        <f>IF(VLOOKUP(TRUE,$V$2:$AY$111,COUNTA($V$1:AX$1),FALSE)="",AX39,IF(AX39="","",(AX39/VLOOKUP(TRUE,$V$2:$AY$111,COUNTA($V$1:AX$1),FALSE))*100))</f>
        <v>75</v>
      </c>
      <c r="AQ39" s="65">
        <f>IF(VLOOKUP(TRUE,$V$2:$AY$111,COUNTA($V$1:AY$1),FALSE)="",AY39,IF(AY39="","",(AY39/VLOOKUP(TRUE,$V$2:$AY$111,COUNTA($V$1:AY$1),FALSE))*100))</f>
        <v>66.666666666666671</v>
      </c>
      <c r="AR39" s="66">
        <f>IF(BS39="","",BS39*VLOOKUP("UQ",IndexCalc[],3,FALSE))</f>
        <v>75</v>
      </c>
      <c r="AS39" s="62">
        <f>IF(BT39="","",BT39*VLOOKUP("Fneg",IndexCalc[],3,FALSE))</f>
        <v>75</v>
      </c>
      <c r="AT39" s="62">
        <f>IF(BU39="","",BU39*VLOOKUP("ABS",IndexCalc[],3,FALSE))</f>
        <v>60</v>
      </c>
      <c r="AU39" s="62">
        <f>IF(BV39="","",BV39*VLOOKUP("Cnrs",IndexCalc[],3,FALSE))</f>
        <v>75</v>
      </c>
      <c r="AV39" s="62">
        <f>IF(BO39="","",BO39*VLOOKUP("HEC",IndexCalc[],3,FALSE))</f>
        <v>58.454638719558716</v>
      </c>
      <c r="AW39" s="62">
        <f>IF(BP39="","",BP39*VLOOKUP("Aeres",IndexCalc[],3,FALSE))</f>
        <v>100</v>
      </c>
      <c r="AX39" s="62">
        <f>IF(BQ39="","",BQ39*VLOOKUP("Abdc",IndexCalc[],3,FALSE))</f>
        <v>75</v>
      </c>
      <c r="AY39" s="65">
        <f>IF(BR39="","",BR39*VLOOKUP("Vhb",IndexCalc[],3,FALSE))</f>
        <v>66.666666666666671</v>
      </c>
      <c r="AZ39" s="25">
        <v>5.0000000000000001E-3</v>
      </c>
      <c r="BA39" s="16">
        <v>0.9</v>
      </c>
      <c r="BB39" s="12">
        <v>52</v>
      </c>
      <c r="BC39" s="25">
        <v>2.3180000000000001</v>
      </c>
      <c r="BD39" s="25">
        <v>2.0129999999999999</v>
      </c>
      <c r="BE39" s="26">
        <v>1.8660000000000001</v>
      </c>
      <c r="BF39" s="18"/>
      <c r="BG39" s="12" t="s">
        <v>127</v>
      </c>
      <c r="BH39" s="12" t="s">
        <v>127</v>
      </c>
      <c r="BI39" s="12" t="s">
        <v>133</v>
      </c>
      <c r="BJ39" s="19" t="s">
        <v>278</v>
      </c>
      <c r="BK39" s="18">
        <v>2</v>
      </c>
      <c r="BL39" s="12">
        <v>2</v>
      </c>
      <c r="BM39" s="12">
        <v>3</v>
      </c>
      <c r="BN39" s="12">
        <v>2</v>
      </c>
      <c r="BO39" s="257">
        <v>2.3381855487823486</v>
      </c>
      <c r="BP39" s="5">
        <v>3</v>
      </c>
      <c r="BQ39" s="92">
        <v>3</v>
      </c>
      <c r="BR39" s="5">
        <v>4</v>
      </c>
      <c r="BS39" s="5">
        <v>3</v>
      </c>
      <c r="BT39" s="5">
        <v>3</v>
      </c>
      <c r="BU39" s="5">
        <v>3</v>
      </c>
      <c r="BV39" s="8">
        <v>3</v>
      </c>
    </row>
    <row r="40" spans="1:74" ht="15" customHeight="1" x14ac:dyDescent="0.25">
      <c r="A40" s="13" t="s">
        <v>408</v>
      </c>
      <c r="B40" s="11" t="s">
        <v>688</v>
      </c>
      <c r="C40" s="73" t="s">
        <v>194</v>
      </c>
      <c r="D40" s="11" t="s">
        <v>722</v>
      </c>
      <c r="E40" s="59">
        <f t="shared" si="31"/>
        <v>39</v>
      </c>
      <c r="F40" s="59">
        <f t="shared" si="32"/>
        <v>10</v>
      </c>
      <c r="G40" s="65">
        <f t="shared" si="33"/>
        <v>18.952334126961684</v>
      </c>
      <c r="H40" s="98" t="b">
        <f t="shared" si="34"/>
        <v>0</v>
      </c>
      <c r="I40" s="108">
        <f t="shared" si="35"/>
        <v>10000</v>
      </c>
      <c r="J40" s="108">
        <f t="shared" si="36"/>
        <v>10000</v>
      </c>
      <c r="K40" s="108">
        <f t="shared" si="37"/>
        <v>10000</v>
      </c>
      <c r="L40" s="108">
        <f t="shared" si="38"/>
        <v>10000</v>
      </c>
      <c r="M40" s="108">
        <f t="shared" si="39"/>
        <v>10000</v>
      </c>
      <c r="N40" s="108">
        <f t="shared" si="40"/>
        <v>10000</v>
      </c>
      <c r="O40" s="62" t="b">
        <f t="shared" si="41"/>
        <v>0</v>
      </c>
      <c r="P40" s="59">
        <f t="shared" si="42"/>
        <v>2</v>
      </c>
      <c r="Q40" s="59">
        <f t="shared" si="43"/>
        <v>8</v>
      </c>
      <c r="R40" s="149">
        <f t="shared" si="44"/>
        <v>71.342620254936165</v>
      </c>
      <c r="S40" s="66">
        <f t="shared" si="45"/>
        <v>58.37976794134746</v>
      </c>
      <c r="T40" s="65">
        <f t="shared" si="46"/>
        <v>74.583333333333329</v>
      </c>
      <c r="U40" s="62">
        <f t="shared" si="47"/>
        <v>71.766666666666666</v>
      </c>
      <c r="V40" s="65" t="b">
        <f t="shared" si="48"/>
        <v>0</v>
      </c>
      <c r="W40" s="120">
        <f t="shared" si="49"/>
        <v>71.342620254936165</v>
      </c>
      <c r="X40" s="66">
        <f t="shared" si="50"/>
        <v>50</v>
      </c>
      <c r="Y40" s="66">
        <f t="shared" si="51"/>
        <v>37.037037037037038</v>
      </c>
      <c r="Z40" s="66">
        <f t="shared" si="52"/>
        <v>100</v>
      </c>
      <c r="AA40" s="66">
        <f t="shared" si="53"/>
        <v>83.047210300429185</v>
      </c>
      <c r="AB40" s="66">
        <f t="shared" si="54"/>
        <v>31.272810218978098</v>
      </c>
      <c r="AC40" s="65">
        <f t="shared" si="55"/>
        <v>85.486725663716825</v>
      </c>
      <c r="AD40" s="62">
        <f t="shared" si="56"/>
        <v>46.800000000000004</v>
      </c>
      <c r="AE40" s="62">
        <f t="shared" si="57"/>
        <v>48.1</v>
      </c>
      <c r="AF40" s="62">
        <f t="shared" si="58"/>
        <v>50.6</v>
      </c>
      <c r="AG40" s="62">
        <f t="shared" si="59"/>
        <v>56.899999999999991</v>
      </c>
      <c r="AH40" s="62">
        <f t="shared" si="60"/>
        <v>52.2</v>
      </c>
      <c r="AI40" s="62">
        <f t="shared" si="61"/>
        <v>68.8</v>
      </c>
      <c r="AJ40" s="66">
        <f>IF(VLOOKUP(TRUE,$V$2:$AY$111,COUNTA($V$1:AR$1),FALSE)="",AR40,IF(AR40="","",(AR40/VLOOKUP(TRUE,$V$2:$AY$111,COUNTA($V$1:AR$1),FALSE))*100))</f>
        <v>75</v>
      </c>
      <c r="AK40" s="62">
        <f>IF(VLOOKUP(TRUE,$V$2:$AY$111,COUNTA($V$1:AS$1),FALSE)="",AS40,IF(AS40="","",(AS40/VLOOKUP(TRUE,$V$2:$AY$111,COUNTA($V$1:AS$1),FALSE))*100))</f>
        <v>75</v>
      </c>
      <c r="AL40" s="62">
        <f>IF(VLOOKUP(TRUE,$V$2:$AY$111,COUNTA($V$1:AT$1),FALSE)="",AT40,IF(AT40="","",(AT40/VLOOKUP(TRUE,$V$2:$AY$111,COUNTA($V$1:AT$1),FALSE))*100))</f>
        <v>80</v>
      </c>
      <c r="AM40" s="62">
        <f>IF(VLOOKUP(TRUE,$V$2:$AY$111,COUNTA($V$1:AU$1),FALSE)="",AU40,IF(AU40="","",(AU40/VLOOKUP(TRUE,$V$2:$AY$111,COUNTA($V$1:AU$1),FALSE))*100))</f>
        <v>75</v>
      </c>
      <c r="AN40" s="62">
        <f>IF(VLOOKUP(TRUE,$V$2:$AY$111,COUNTA($V$1:AV$1),FALSE)="",AV40,IF(AV40="","",(AV40/VLOOKUP(TRUE,$V$2:$AY$111,COUNTA($V$1:AV$1),FALSE))*100))</f>
        <v>50</v>
      </c>
      <c r="AO40" s="62">
        <f>IF(VLOOKUP(TRUE,$V$2:$AY$111,COUNTA($V$1:AW$1),FALSE)="",AW40,IF(AW40="","",(AW40/VLOOKUP(TRUE,$V$2:$AY$111,COUNTA($V$1:AW$1),FALSE))*100))</f>
        <v>100</v>
      </c>
      <c r="AP40" s="62">
        <f>IF(VLOOKUP(TRUE,$V$2:$AY$111,COUNTA($V$1:AX$1),FALSE)="",AX40,IF(AX40="","",(AX40/VLOOKUP(TRUE,$V$2:$AY$111,COUNTA($V$1:AX$1),FALSE))*100))</f>
        <v>75</v>
      </c>
      <c r="AQ40" s="65">
        <f>IF(VLOOKUP(TRUE,$V$2:$AY$111,COUNTA($V$1:AY$1),FALSE)="",AY40,IF(AY40="","",(AY40/VLOOKUP(TRUE,$V$2:$AY$111,COUNTA($V$1:AY$1),FALSE))*100))</f>
        <v>66.666666666666671</v>
      </c>
      <c r="AR40" s="66">
        <f>IF(BS40="","",BS40*VLOOKUP("UQ",IndexCalc[],3,FALSE))</f>
        <v>75</v>
      </c>
      <c r="AS40" s="62">
        <f>IF(BT40="","",BT40*VLOOKUP("Fneg",IndexCalc[],3,FALSE))</f>
        <v>75</v>
      </c>
      <c r="AT40" s="62">
        <f>IF(BU40="","",BU40*VLOOKUP("ABS",IndexCalc[],3,FALSE))</f>
        <v>80</v>
      </c>
      <c r="AU40" s="62">
        <f>IF(BV40="","",BV40*VLOOKUP("Cnrs",IndexCalc[],3,FALSE))</f>
        <v>75</v>
      </c>
      <c r="AV40" s="62">
        <f>IF(BO40="","",BO40*VLOOKUP("HEC",IndexCalc[],3,FALSE))</f>
        <v>50</v>
      </c>
      <c r="AW40" s="62">
        <f>IF(BP40="","",BP40*VLOOKUP("Aeres",IndexCalc[],3,FALSE))</f>
        <v>100</v>
      </c>
      <c r="AX40" s="62">
        <f>IF(BQ40="","",BQ40*VLOOKUP("Abdc",IndexCalc[],3,FALSE))</f>
        <v>75</v>
      </c>
      <c r="AY40" s="65">
        <f>IF(BR40="","",BR40*VLOOKUP("Vhb",IndexCalc[],3,FALSE))</f>
        <v>66.666666666666671</v>
      </c>
      <c r="AZ40" s="25">
        <v>4.0000000000000001E-3</v>
      </c>
      <c r="BA40" s="16">
        <v>1</v>
      </c>
      <c r="BB40" s="12">
        <v>36</v>
      </c>
      <c r="BC40" s="25">
        <v>3.0960000000000001</v>
      </c>
      <c r="BD40" s="25">
        <v>1.371</v>
      </c>
      <c r="BE40" s="26">
        <v>1.9319999999999999</v>
      </c>
      <c r="BF40" s="18" t="s">
        <v>133</v>
      </c>
      <c r="BG40" s="12" t="s">
        <v>127</v>
      </c>
      <c r="BH40" s="12" t="s">
        <v>127</v>
      </c>
      <c r="BI40" s="12" t="s">
        <v>133</v>
      </c>
      <c r="BJ40" s="19" t="s">
        <v>298</v>
      </c>
      <c r="BK40" s="18">
        <v>2</v>
      </c>
      <c r="BL40" s="12">
        <v>2</v>
      </c>
      <c r="BM40" s="12">
        <v>4</v>
      </c>
      <c r="BN40" s="12">
        <v>2</v>
      </c>
      <c r="BO40" s="7">
        <v>2</v>
      </c>
      <c r="BP40" s="5">
        <v>3</v>
      </c>
      <c r="BQ40" s="92">
        <v>3</v>
      </c>
      <c r="BR40" s="5">
        <v>4</v>
      </c>
      <c r="BS40" s="5">
        <v>3</v>
      </c>
      <c r="BT40" s="5">
        <v>3</v>
      </c>
      <c r="BU40" s="5">
        <v>4</v>
      </c>
      <c r="BV40" s="8">
        <v>3</v>
      </c>
    </row>
    <row r="41" spans="1:74" ht="15" customHeight="1" x14ac:dyDescent="0.25">
      <c r="A41" s="13" t="s">
        <v>401</v>
      </c>
      <c r="B41" s="11" t="s">
        <v>681</v>
      </c>
      <c r="C41" s="73" t="s">
        <v>186</v>
      </c>
      <c r="D41" s="11" t="s">
        <v>722</v>
      </c>
      <c r="E41" s="59">
        <f t="shared" si="31"/>
        <v>40</v>
      </c>
      <c r="F41" s="59">
        <f t="shared" si="32"/>
        <v>10</v>
      </c>
      <c r="G41" s="65">
        <f t="shared" si="33"/>
        <v>22.430536262248157</v>
      </c>
      <c r="H41" s="98" t="b">
        <f t="shared" si="34"/>
        <v>0</v>
      </c>
      <c r="I41" s="108">
        <f t="shared" si="35"/>
        <v>10000</v>
      </c>
      <c r="J41" s="108">
        <f t="shared" si="36"/>
        <v>10000</v>
      </c>
      <c r="K41" s="108">
        <f t="shared" si="37"/>
        <v>10000</v>
      </c>
      <c r="L41" s="108">
        <f t="shared" si="38"/>
        <v>10000</v>
      </c>
      <c r="M41" s="108">
        <f t="shared" si="39"/>
        <v>10000</v>
      </c>
      <c r="N41" s="108">
        <f t="shared" si="40"/>
        <v>10000</v>
      </c>
      <c r="O41" s="62" t="b">
        <f t="shared" si="41"/>
        <v>0</v>
      </c>
      <c r="P41" s="59">
        <f t="shared" si="42"/>
        <v>2</v>
      </c>
      <c r="Q41" s="59">
        <f t="shared" si="43"/>
        <v>8</v>
      </c>
      <c r="R41" s="149">
        <f t="shared" si="44"/>
        <v>71.30691734931267</v>
      </c>
      <c r="S41" s="66">
        <f t="shared" si="45"/>
        <v>38.527045249014918</v>
      </c>
      <c r="T41" s="65">
        <f t="shared" si="46"/>
        <v>79.501885374387101</v>
      </c>
      <c r="U41" s="62">
        <f t="shared" si="47"/>
        <v>71.571508299509688</v>
      </c>
      <c r="V41" s="65" t="b">
        <f t="shared" si="48"/>
        <v>0</v>
      </c>
      <c r="W41" s="120">
        <f t="shared" si="49"/>
        <v>71.30691734931267</v>
      </c>
      <c r="X41" s="66">
        <f t="shared" si="50"/>
        <v>25</v>
      </c>
      <c r="Y41" s="66">
        <f t="shared" si="51"/>
        <v>18.518518518518519</v>
      </c>
      <c r="Z41" s="66">
        <f t="shared" si="52"/>
        <v>83.870967741935488</v>
      </c>
      <c r="AA41" s="66">
        <f t="shared" si="53"/>
        <v>45.574034334763944</v>
      </c>
      <c r="AB41" s="66">
        <f t="shared" si="54"/>
        <v>24.885948905109487</v>
      </c>
      <c r="AC41" s="65">
        <f t="shared" si="55"/>
        <v>52.168141592920357</v>
      </c>
      <c r="AD41" s="62">
        <f t="shared" si="56"/>
        <v>18.899999999999999</v>
      </c>
      <c r="AE41" s="62">
        <f t="shared" si="57"/>
        <v>15.1</v>
      </c>
      <c r="AF41" s="62">
        <f t="shared" si="58"/>
        <v>25.900000000000002</v>
      </c>
      <c r="AG41" s="62">
        <f t="shared" si="59"/>
        <v>18.899999999999999</v>
      </c>
      <c r="AH41" s="62">
        <f t="shared" si="60"/>
        <v>40.300000000000004</v>
      </c>
      <c r="AI41" s="62">
        <f t="shared" si="61"/>
        <v>39.4</v>
      </c>
      <c r="AJ41" s="66">
        <f>IF(VLOOKUP(TRUE,$V$2:$AY$111,COUNTA($V$1:AR$1),FALSE)="",AR41,IF(AR41="","",(AR41/VLOOKUP(TRUE,$V$2:$AY$111,COUNTA($V$1:AR$1),FALSE))*100))</f>
        <v>75</v>
      </c>
      <c r="AK41" s="62">
        <f>IF(VLOOKUP(TRUE,$V$2:$AY$111,COUNTA($V$1:AS$1),FALSE)="",AS41,IF(AS41="","",(AS41/VLOOKUP(TRUE,$V$2:$AY$111,COUNTA($V$1:AS$1),FALSE))*100))</f>
        <v>75</v>
      </c>
      <c r="AL41" s="62">
        <f>IF(VLOOKUP(TRUE,$V$2:$AY$111,COUNTA($V$1:AT$1),FALSE)="",AT41,IF(AT41="","",(AT41/VLOOKUP(TRUE,$V$2:$AY$111,COUNTA($V$1:AT$1),FALSE))*100))</f>
        <v>60</v>
      </c>
      <c r="AM41" s="62">
        <f>IF(VLOOKUP(TRUE,$V$2:$AY$111,COUNTA($V$1:AU$1),FALSE)="",AU41,IF(AU41="","",(AU41/VLOOKUP(TRUE,$V$2:$AY$111,COUNTA($V$1:AU$1),FALSE))*100))</f>
        <v>75</v>
      </c>
      <c r="AN41" s="62">
        <f>IF(VLOOKUP(TRUE,$V$2:$AY$111,COUNTA($V$1:AV$1),FALSE)="",AV41,IF(AV41="","",(AV41/VLOOKUP(TRUE,$V$2:$AY$111,COUNTA($V$1:AV$1),FALSE))*100))</f>
        <v>100</v>
      </c>
      <c r="AO41" s="62">
        <f>IF(VLOOKUP(TRUE,$V$2:$AY$111,COUNTA($V$1:AW$1),FALSE)="",AW41,IF(AW41="","",(AW41/VLOOKUP(TRUE,$V$2:$AY$111,COUNTA($V$1:AW$1),FALSE))*100))</f>
        <v>100</v>
      </c>
      <c r="AP41" s="62">
        <f>IF(VLOOKUP(TRUE,$V$2:$AY$111,COUNTA($V$1:AX$1),FALSE)="",AX41,IF(AX41="","",(AX41/VLOOKUP(TRUE,$V$2:$AY$111,COUNTA($V$1:AX$1),FALSE))*100))</f>
        <v>84.348416328430176</v>
      </c>
      <c r="AQ41" s="65">
        <f>IF(VLOOKUP(TRUE,$V$2:$AY$111,COUNTA($V$1:AY$1),FALSE)="",AY41,IF(AY41="","",(AY41/VLOOKUP(TRUE,$V$2:$AY$111,COUNTA($V$1:AY$1),FALSE))*100))</f>
        <v>66.666666666666671</v>
      </c>
      <c r="AR41" s="66">
        <f>IF(BS41="","",BS41*VLOOKUP("UQ",IndexCalc[],3,FALSE))</f>
        <v>75</v>
      </c>
      <c r="AS41" s="62">
        <f>IF(BT41="","",BT41*VLOOKUP("Fneg",IndexCalc[],3,FALSE))</f>
        <v>75</v>
      </c>
      <c r="AT41" s="62">
        <f>IF(BU41="","",BU41*VLOOKUP("ABS",IndexCalc[],3,FALSE))</f>
        <v>60</v>
      </c>
      <c r="AU41" s="62">
        <f>IF(BV41="","",BV41*VLOOKUP("Cnrs",IndexCalc[],3,FALSE))</f>
        <v>75</v>
      </c>
      <c r="AV41" s="62">
        <f>IF(BO41="","",BO41*VLOOKUP("HEC",IndexCalc[],3,FALSE))</f>
        <v>100</v>
      </c>
      <c r="AW41" s="62">
        <f>IF(BP41="","",BP41*VLOOKUP("Aeres",IndexCalc[],3,FALSE))</f>
        <v>100</v>
      </c>
      <c r="AX41" s="62">
        <f>IF(BQ41="","",BQ41*VLOOKUP("Abdc",IndexCalc[],3,FALSE))</f>
        <v>84.348416328430176</v>
      </c>
      <c r="AY41" s="65">
        <f>IF(BR41="","",BR41*VLOOKUP("Vhb",IndexCalc[],3,FALSE))</f>
        <v>66.666666666666671</v>
      </c>
      <c r="AZ41" s="25">
        <v>2E-3</v>
      </c>
      <c r="BA41" s="16">
        <v>0.5</v>
      </c>
      <c r="BB41" s="12">
        <v>26</v>
      </c>
      <c r="BC41" s="25">
        <v>1.6990000000000001</v>
      </c>
      <c r="BD41" s="25">
        <v>1.091</v>
      </c>
      <c r="BE41" s="26">
        <v>1.179</v>
      </c>
      <c r="BF41" s="18" t="s">
        <v>127</v>
      </c>
      <c r="BG41" s="12" t="s">
        <v>127</v>
      </c>
      <c r="BH41" s="12"/>
      <c r="BI41" s="12" t="s">
        <v>133</v>
      </c>
      <c r="BJ41" s="19" t="s">
        <v>278</v>
      </c>
      <c r="BK41" s="18">
        <v>2</v>
      </c>
      <c r="BL41" s="12">
        <v>2</v>
      </c>
      <c r="BM41" s="12">
        <v>3</v>
      </c>
      <c r="BN41" s="12">
        <v>2</v>
      </c>
      <c r="BO41" s="7">
        <v>4</v>
      </c>
      <c r="BP41" s="5">
        <v>3</v>
      </c>
      <c r="BQ41" s="258">
        <v>3.373936653137207</v>
      </c>
      <c r="BR41" s="5">
        <v>4</v>
      </c>
      <c r="BS41" s="5">
        <v>3</v>
      </c>
      <c r="BT41" s="5">
        <v>3</v>
      </c>
      <c r="BU41" s="5">
        <v>3</v>
      </c>
      <c r="BV41" s="8">
        <v>3</v>
      </c>
    </row>
    <row r="42" spans="1:74" ht="15" customHeight="1" x14ac:dyDescent="0.25">
      <c r="A42" s="13" t="s">
        <v>386</v>
      </c>
      <c r="B42" s="11" t="s">
        <v>664</v>
      </c>
      <c r="C42" s="73" t="s">
        <v>167</v>
      </c>
      <c r="D42" s="11" t="s">
        <v>722</v>
      </c>
      <c r="E42" s="59">
        <f t="shared" si="31"/>
        <v>41</v>
      </c>
      <c r="F42" s="59">
        <f t="shared" si="32"/>
        <v>10</v>
      </c>
      <c r="G42" s="65">
        <f t="shared" si="33"/>
        <v>16.784083641914364</v>
      </c>
      <c r="H42" s="98" t="b">
        <f t="shared" si="34"/>
        <v>0</v>
      </c>
      <c r="I42" s="108">
        <f t="shared" si="35"/>
        <v>10000</v>
      </c>
      <c r="J42" s="108">
        <f t="shared" si="36"/>
        <v>10000</v>
      </c>
      <c r="K42" s="108">
        <f t="shared" si="37"/>
        <v>10000</v>
      </c>
      <c r="L42" s="108">
        <f t="shared" si="38"/>
        <v>10000</v>
      </c>
      <c r="M42" s="108">
        <f t="shared" si="39"/>
        <v>10000</v>
      </c>
      <c r="N42" s="108">
        <f t="shared" si="40"/>
        <v>10000</v>
      </c>
      <c r="O42" s="62" t="b">
        <f t="shared" si="41"/>
        <v>0</v>
      </c>
      <c r="P42" s="59">
        <f t="shared" si="42"/>
        <v>2</v>
      </c>
      <c r="Q42" s="59">
        <f t="shared" si="43"/>
        <v>8</v>
      </c>
      <c r="R42" s="149">
        <f t="shared" si="44"/>
        <v>71.252792401438313</v>
      </c>
      <c r="S42" s="66">
        <f t="shared" si="45"/>
        <v>45.430628673858273</v>
      </c>
      <c r="T42" s="65">
        <f t="shared" si="46"/>
        <v>77.708333333333329</v>
      </c>
      <c r="U42" s="62">
        <f t="shared" si="47"/>
        <v>72.336666666666673</v>
      </c>
      <c r="V42" s="65" t="b">
        <f t="shared" si="48"/>
        <v>0</v>
      </c>
      <c r="W42" s="120">
        <f t="shared" si="49"/>
        <v>71.252792401438313</v>
      </c>
      <c r="X42" s="66">
        <f t="shared" si="50"/>
        <v>62.5</v>
      </c>
      <c r="Y42" s="66">
        <f t="shared" si="51"/>
        <v>55.55555555555555</v>
      </c>
      <c r="Z42" s="66">
        <f t="shared" si="52"/>
        <v>96.774193548387103</v>
      </c>
      <c r="AA42" s="66">
        <f t="shared" si="53"/>
        <v>93.884120171673814</v>
      </c>
      <c r="AB42" s="66">
        <f t="shared" si="54"/>
        <v>35.241788321167874</v>
      </c>
      <c r="AC42" s="65">
        <f t="shared" si="55"/>
        <v>55.619469026548671</v>
      </c>
      <c r="AD42" s="62">
        <f t="shared" si="56"/>
        <v>55.600000000000009</v>
      </c>
      <c r="AE42" s="62">
        <f t="shared" si="57"/>
        <v>69.599999999999994</v>
      </c>
      <c r="AF42" s="62">
        <f t="shared" si="58"/>
        <v>35.799999999999997</v>
      </c>
      <c r="AG42" s="62">
        <f t="shared" si="59"/>
        <v>65.8</v>
      </c>
      <c r="AH42" s="62">
        <f t="shared" si="60"/>
        <v>57.699999999999996</v>
      </c>
      <c r="AI42" s="62">
        <f t="shared" si="61"/>
        <v>44</v>
      </c>
      <c r="AJ42" s="66">
        <f>IF(VLOOKUP(TRUE,$V$2:$AY$111,COUNTA($V$1:AR$1),FALSE)="",AR42,IF(AR42="","",(AR42/VLOOKUP(TRUE,$V$2:$AY$111,COUNTA($V$1:AR$1),FALSE))*100))</f>
        <v>75</v>
      </c>
      <c r="AK42" s="62">
        <f>IF(VLOOKUP(TRUE,$V$2:$AY$111,COUNTA($V$1:AS$1),FALSE)="",AS42,IF(AS42="","",(AS42/VLOOKUP(TRUE,$V$2:$AY$111,COUNTA($V$1:AS$1),FALSE))*100))</f>
        <v>75</v>
      </c>
      <c r="AL42" s="62">
        <f>IF(VLOOKUP(TRUE,$V$2:$AY$111,COUNTA($V$1:AT$1),FALSE)="",AT42,IF(AT42="","",(AT42/VLOOKUP(TRUE,$V$2:$AY$111,COUNTA($V$1:AT$1),FALSE))*100))</f>
        <v>80</v>
      </c>
      <c r="AM42" s="62">
        <f>IF(VLOOKUP(TRUE,$V$2:$AY$111,COUNTA($V$1:AU$1),FALSE)="",AU42,IF(AU42="","",(AU42/VLOOKUP(TRUE,$V$2:$AY$111,COUNTA($V$1:AU$1),FALSE))*100))</f>
        <v>75</v>
      </c>
      <c r="AN42" s="62">
        <f>IF(VLOOKUP(TRUE,$V$2:$AY$111,COUNTA($V$1:AV$1),FALSE)="",AV42,IF(AV42="","",(AV42/VLOOKUP(TRUE,$V$2:$AY$111,COUNTA($V$1:AV$1),FALSE))*100))</f>
        <v>75</v>
      </c>
      <c r="AO42" s="62">
        <f>IF(VLOOKUP(TRUE,$V$2:$AY$111,COUNTA($V$1:AW$1),FALSE)="",AW42,IF(AW42="","",(AW42/VLOOKUP(TRUE,$V$2:$AY$111,COUNTA($V$1:AW$1),FALSE))*100))</f>
        <v>100</v>
      </c>
      <c r="AP42" s="62">
        <f>IF(VLOOKUP(TRUE,$V$2:$AY$111,COUNTA($V$1:AX$1),FALSE)="",AX42,IF(AX42="","",(AX42/VLOOKUP(TRUE,$V$2:$AY$111,COUNTA($V$1:AX$1),FALSE))*100))</f>
        <v>75</v>
      </c>
      <c r="AQ42" s="65">
        <f>IF(VLOOKUP(TRUE,$V$2:$AY$111,COUNTA($V$1:AY$1),FALSE)="",AY42,IF(AY42="","",(AY42/VLOOKUP(TRUE,$V$2:$AY$111,COUNTA($V$1:AY$1),FALSE))*100))</f>
        <v>66.666666666666671</v>
      </c>
      <c r="AR42" s="66">
        <f>IF(BS42="","",BS42*VLOOKUP("UQ",IndexCalc[],3,FALSE))</f>
        <v>75</v>
      </c>
      <c r="AS42" s="62">
        <f>IF(BT42="","",BT42*VLOOKUP("Fneg",IndexCalc[],3,FALSE))</f>
        <v>75</v>
      </c>
      <c r="AT42" s="62">
        <f>IF(BU42="","",BU42*VLOOKUP("ABS",IndexCalc[],3,FALSE))</f>
        <v>80</v>
      </c>
      <c r="AU42" s="62">
        <f>IF(BV42="","",BV42*VLOOKUP("Cnrs",IndexCalc[],3,FALSE))</f>
        <v>75</v>
      </c>
      <c r="AV42" s="62">
        <f>IF(BO42="","",BO42*VLOOKUP("HEC",IndexCalc[],3,FALSE))</f>
        <v>75</v>
      </c>
      <c r="AW42" s="62">
        <f>IF(BP42="","",BP42*VLOOKUP("Aeres",IndexCalc[],3,FALSE))</f>
        <v>100</v>
      </c>
      <c r="AX42" s="62">
        <f>IF(BQ42="","",BQ42*VLOOKUP("Abdc",IndexCalc[],3,FALSE))</f>
        <v>75</v>
      </c>
      <c r="AY42" s="65">
        <f>IF(BR42="","",BR42*VLOOKUP("Vhb",IndexCalc[],3,FALSE))</f>
        <v>66.666666666666671</v>
      </c>
      <c r="AZ42" s="25">
        <v>5.0000000000000001E-3</v>
      </c>
      <c r="BA42" s="16">
        <v>1.5</v>
      </c>
      <c r="BB42" s="12">
        <v>30</v>
      </c>
      <c r="BC42" s="25">
        <v>3.5</v>
      </c>
      <c r="BD42" s="25">
        <v>1.5449999999999999</v>
      </c>
      <c r="BE42" s="26">
        <v>1.2569999999999999</v>
      </c>
      <c r="BF42" s="18" t="s">
        <v>134</v>
      </c>
      <c r="BG42" s="12" t="s">
        <v>127</v>
      </c>
      <c r="BH42" s="12" t="s">
        <v>127</v>
      </c>
      <c r="BI42" s="12" t="s">
        <v>133</v>
      </c>
      <c r="BJ42" s="19" t="s">
        <v>298</v>
      </c>
      <c r="BK42" s="18">
        <v>2</v>
      </c>
      <c r="BL42" s="12">
        <v>2</v>
      </c>
      <c r="BM42" s="12">
        <v>4</v>
      </c>
      <c r="BN42" s="12">
        <v>2</v>
      </c>
      <c r="BO42" s="7">
        <v>3</v>
      </c>
      <c r="BP42" s="5">
        <v>3</v>
      </c>
      <c r="BQ42" s="92">
        <v>3</v>
      </c>
      <c r="BR42" s="5">
        <v>4</v>
      </c>
      <c r="BS42" s="5">
        <v>3</v>
      </c>
      <c r="BT42" s="5">
        <v>3</v>
      </c>
      <c r="BU42" s="5">
        <v>4</v>
      </c>
      <c r="BV42" s="8">
        <v>3</v>
      </c>
    </row>
    <row r="43" spans="1:74" ht="15" customHeight="1" x14ac:dyDescent="0.25">
      <c r="A43" s="277" t="s">
        <v>1027</v>
      </c>
      <c r="B43" s="11" t="s">
        <v>686</v>
      </c>
      <c r="C43" s="147" t="s">
        <v>243</v>
      </c>
      <c r="D43" s="11" t="s">
        <v>722</v>
      </c>
      <c r="E43" s="59">
        <f t="shared" si="31"/>
        <v>42</v>
      </c>
      <c r="F43" s="59">
        <f t="shared" si="32"/>
        <v>10</v>
      </c>
      <c r="G43" s="65">
        <f t="shared" si="33"/>
        <v>16.218685411932089</v>
      </c>
      <c r="H43" s="98" t="b">
        <f t="shared" si="34"/>
        <v>0</v>
      </c>
      <c r="I43" s="108">
        <f t="shared" si="35"/>
        <v>10000</v>
      </c>
      <c r="J43" s="108">
        <f t="shared" si="36"/>
        <v>10000</v>
      </c>
      <c r="K43" s="108">
        <f t="shared" si="37"/>
        <v>10000</v>
      </c>
      <c r="L43" s="108">
        <f t="shared" si="38"/>
        <v>10000</v>
      </c>
      <c r="M43" s="108">
        <f t="shared" si="39"/>
        <v>10000</v>
      </c>
      <c r="N43" s="108">
        <f t="shared" si="40"/>
        <v>10000</v>
      </c>
      <c r="O43" s="62" t="b">
        <f t="shared" si="41"/>
        <v>0</v>
      </c>
      <c r="P43" s="59">
        <f t="shared" si="42"/>
        <v>2</v>
      </c>
      <c r="Q43" s="59">
        <f t="shared" si="43"/>
        <v>8</v>
      </c>
      <c r="R43" s="149">
        <f t="shared" si="44"/>
        <v>70.48069519708443</v>
      </c>
      <c r="S43" s="66">
        <f t="shared" si="45"/>
        <v>59.847797299916024</v>
      </c>
      <c r="T43" s="65">
        <f t="shared" si="46"/>
        <v>73.138919671376541</v>
      </c>
      <c r="U43" s="62">
        <f t="shared" si="47"/>
        <v>71.161135737101233</v>
      </c>
      <c r="V43" s="65" t="b">
        <f t="shared" si="48"/>
        <v>0</v>
      </c>
      <c r="W43" s="120">
        <f t="shared" si="49"/>
        <v>70.48069519708443</v>
      </c>
      <c r="X43" s="66" t="str">
        <f t="shared" si="50"/>
        <v/>
      </c>
      <c r="Y43" s="66" t="str">
        <f t="shared" si="51"/>
        <v/>
      </c>
      <c r="Z43" s="66" t="str">
        <f t="shared" si="52"/>
        <v/>
      </c>
      <c r="AA43" s="66" t="str">
        <f t="shared" si="53"/>
        <v/>
      </c>
      <c r="AB43" s="66">
        <f t="shared" si="54"/>
        <v>38.412408759124084</v>
      </c>
      <c r="AC43" s="65">
        <f t="shared" si="55"/>
        <v>81.283185840707972</v>
      </c>
      <c r="AD43" s="62" t="str">
        <f t="shared" si="56"/>
        <v/>
      </c>
      <c r="AE43" s="62" t="str">
        <f t="shared" si="57"/>
        <v/>
      </c>
      <c r="AF43" s="62" t="str">
        <f t="shared" si="58"/>
        <v/>
      </c>
      <c r="AG43" s="62" t="str">
        <f t="shared" si="59"/>
        <v/>
      </c>
      <c r="AH43" s="62">
        <f t="shared" si="60"/>
        <v>61.4</v>
      </c>
      <c r="AI43" s="62">
        <f t="shared" si="61"/>
        <v>65.100000000000009</v>
      </c>
      <c r="AJ43" s="66">
        <f>IF(VLOOKUP(TRUE,$V$2:$AY$111,COUNTA($V$1:AR$1),FALSE)="",AR43,IF(AR43="","",(AR43/VLOOKUP(TRUE,$V$2:$AY$111,COUNTA($V$1:AR$1),FALSE))*100))</f>
        <v>75</v>
      </c>
      <c r="AK43" s="62">
        <f>IF(VLOOKUP(TRUE,$V$2:$AY$111,COUNTA($V$1:AS$1),FALSE)="",AS43,IF(AS43="","",(AS43/VLOOKUP(TRUE,$V$2:$AY$111,COUNTA($V$1:AS$1),FALSE))*100))</f>
        <v>75</v>
      </c>
      <c r="AL43" s="62">
        <f>IF(VLOOKUP(TRUE,$V$2:$AY$111,COUNTA($V$1:AT$1),FALSE)="",AT43,IF(AT43="","",(AT43/VLOOKUP(TRUE,$V$2:$AY$111,COUNTA($V$1:AT$1),FALSE))*100))</f>
        <v>60</v>
      </c>
      <c r="AM43" s="62">
        <f>IF(VLOOKUP(TRUE,$V$2:$AY$111,COUNTA($V$1:AU$1),FALSE)="",AU43,IF(AU43="","",(AU43/VLOOKUP(TRUE,$V$2:$AY$111,COUNTA($V$1:AU$1),FALSE))*100))</f>
        <v>75</v>
      </c>
      <c r="AN43" s="62">
        <f>IF(VLOOKUP(TRUE,$V$2:$AY$111,COUNTA($V$1:AV$1),FALSE)="",AV43,IF(AV43="","",(AV43/VLOOKUP(TRUE,$V$2:$AY$111,COUNTA($V$1:AV$1),FALSE))*100))</f>
        <v>58.444690704345703</v>
      </c>
      <c r="AO43" s="62">
        <f>IF(VLOOKUP(TRUE,$V$2:$AY$111,COUNTA($V$1:AW$1),FALSE)="",AW43,IF(AW43="","",(AW43/VLOOKUP(TRUE,$V$2:$AY$111,COUNTA($V$1:AW$1),FALSE))*100))</f>
        <v>100</v>
      </c>
      <c r="AP43" s="111">
        <f>IF(VLOOKUP(TRUE,$V$2:$AY$111,COUNTA($V$1:AX$1),FALSE)="",AX43,IF(AX43="","",(AX43/VLOOKUP(TRUE,$V$2:$AY$111,COUNTA($V$1:AX$1),FALSE))*100))</f>
        <v>75</v>
      </c>
      <c r="AQ43" s="65">
        <f>IF(VLOOKUP(TRUE,$V$2:$AY$111,COUNTA($V$1:AY$1),FALSE)="",AY43,IF(AY43="","",(AY43/VLOOKUP(TRUE,$V$2:$AY$111,COUNTA($V$1:AY$1),FALSE))*100))</f>
        <v>66.666666666666671</v>
      </c>
      <c r="AR43" s="66">
        <f>IF(BS43="","",BS43*VLOOKUP("UQ",IndexCalc[],3,FALSE))</f>
        <v>75</v>
      </c>
      <c r="AS43" s="62">
        <f>IF(BT43="","",BT43*VLOOKUP("Fneg",IndexCalc[],3,FALSE))</f>
        <v>75</v>
      </c>
      <c r="AT43" s="62">
        <f>IF(BU43="","",BU43*VLOOKUP("ABS",IndexCalc[],3,FALSE))</f>
        <v>60</v>
      </c>
      <c r="AU43" s="62">
        <f>IF(BV43="","",BV43*VLOOKUP("Cnrs",IndexCalc[],3,FALSE))</f>
        <v>75</v>
      </c>
      <c r="AV43" s="62">
        <f>IF(BO43="","",BO43*VLOOKUP("HEC",IndexCalc[],3,FALSE))</f>
        <v>58.444690704345703</v>
      </c>
      <c r="AW43" s="62">
        <f>IF(BP43="","",BP43*VLOOKUP("Aeres",IndexCalc[],3,FALSE))</f>
        <v>100</v>
      </c>
      <c r="AX43" s="62">
        <f>IF(BQ43="","",BQ43*VLOOKUP("Abdc",IndexCalc[],3,FALSE))</f>
        <v>75</v>
      </c>
      <c r="AY43" s="65">
        <f>IF(BR43="","",BR43*VLOOKUP("Vhb",IndexCalc[],3,FALSE))</f>
        <v>66.666666666666671</v>
      </c>
      <c r="AZ43" s="25"/>
      <c r="BA43" s="16"/>
      <c r="BB43" s="12"/>
      <c r="BC43" s="25"/>
      <c r="BD43" s="25">
        <v>1.6839999999999999</v>
      </c>
      <c r="BE43" s="83">
        <v>1.837</v>
      </c>
      <c r="BF43" s="18"/>
      <c r="BG43" s="12" t="s">
        <v>127</v>
      </c>
      <c r="BH43" s="181" t="s">
        <v>127</v>
      </c>
      <c r="BI43" s="12" t="s">
        <v>133</v>
      </c>
      <c r="BJ43" s="19" t="s">
        <v>298</v>
      </c>
      <c r="BK43" s="18">
        <v>2</v>
      </c>
      <c r="BL43" s="12">
        <v>2</v>
      </c>
      <c r="BM43" s="12">
        <v>3</v>
      </c>
      <c r="BN43" s="12"/>
      <c r="BO43" s="257">
        <v>2.3377876281738281</v>
      </c>
      <c r="BP43" s="5">
        <v>3</v>
      </c>
      <c r="BQ43" s="92">
        <v>3</v>
      </c>
      <c r="BR43" s="5">
        <v>4</v>
      </c>
      <c r="BS43" s="5">
        <v>3</v>
      </c>
      <c r="BT43" s="5">
        <v>3</v>
      </c>
      <c r="BU43" s="5">
        <v>3</v>
      </c>
      <c r="BV43" s="261">
        <v>3</v>
      </c>
    </row>
    <row r="44" spans="1:74" ht="15" customHeight="1" x14ac:dyDescent="0.25">
      <c r="A44" s="13" t="s">
        <v>406</v>
      </c>
      <c r="B44" s="11" t="s">
        <v>686</v>
      </c>
      <c r="C44" s="73" t="s">
        <v>191</v>
      </c>
      <c r="D44" s="11" t="s">
        <v>722</v>
      </c>
      <c r="E44" s="59">
        <f t="shared" si="31"/>
        <v>43</v>
      </c>
      <c r="F44" s="59">
        <f t="shared" si="32"/>
        <v>10</v>
      </c>
      <c r="G44" s="65">
        <f t="shared" si="33"/>
        <v>17.875517353229441</v>
      </c>
      <c r="H44" s="98" t="b">
        <f t="shared" si="34"/>
        <v>0</v>
      </c>
      <c r="I44" s="108">
        <f t="shared" si="35"/>
        <v>10000</v>
      </c>
      <c r="J44" s="108">
        <f t="shared" si="36"/>
        <v>10000</v>
      </c>
      <c r="K44" s="108">
        <f t="shared" si="37"/>
        <v>10000</v>
      </c>
      <c r="L44" s="108">
        <f t="shared" si="38"/>
        <v>10000</v>
      </c>
      <c r="M44" s="108">
        <f t="shared" si="39"/>
        <v>10000</v>
      </c>
      <c r="N44" s="108">
        <f t="shared" si="40"/>
        <v>10000</v>
      </c>
      <c r="O44" s="62" t="b">
        <f t="shared" si="41"/>
        <v>0</v>
      </c>
      <c r="P44" s="59">
        <f t="shared" si="42"/>
        <v>2</v>
      </c>
      <c r="Q44" s="59">
        <f t="shared" si="43"/>
        <v>8</v>
      </c>
      <c r="R44" s="149">
        <f t="shared" si="44"/>
        <v>69.727288424859623</v>
      </c>
      <c r="S44" s="66">
        <f t="shared" si="45"/>
        <v>56.15528712615464</v>
      </c>
      <c r="T44" s="65">
        <f t="shared" si="46"/>
        <v>73.120288749535874</v>
      </c>
      <c r="U44" s="62">
        <f t="shared" si="47"/>
        <v>70.046230999628705</v>
      </c>
      <c r="V44" s="65" t="b">
        <f t="shared" si="48"/>
        <v>0</v>
      </c>
      <c r="W44" s="120">
        <f t="shared" si="49"/>
        <v>69.727288424859623</v>
      </c>
      <c r="X44" s="66">
        <f t="shared" si="50"/>
        <v>25</v>
      </c>
      <c r="Y44" s="66">
        <f t="shared" si="51"/>
        <v>25.925925925925924</v>
      </c>
      <c r="Z44" s="66">
        <f t="shared" si="52"/>
        <v>100</v>
      </c>
      <c r="AA44" s="66">
        <f t="shared" si="53"/>
        <v>76.931330472102999</v>
      </c>
      <c r="AB44" s="66">
        <f t="shared" si="54"/>
        <v>31.204379562043794</v>
      </c>
      <c r="AC44" s="65">
        <f t="shared" si="55"/>
        <v>81.106194690265482</v>
      </c>
      <c r="AD44" s="62">
        <f t="shared" si="56"/>
        <v>18.899999999999999</v>
      </c>
      <c r="AE44" s="62">
        <f t="shared" si="57"/>
        <v>30.3</v>
      </c>
      <c r="AF44" s="62">
        <f t="shared" si="58"/>
        <v>56.699999999999996</v>
      </c>
      <c r="AG44" s="62">
        <f t="shared" si="59"/>
        <v>50.6</v>
      </c>
      <c r="AH44" s="62">
        <f t="shared" si="60"/>
        <v>51.300000000000004</v>
      </c>
      <c r="AI44" s="62">
        <f t="shared" si="61"/>
        <v>64.2</v>
      </c>
      <c r="AJ44" s="66">
        <f>IF(VLOOKUP(TRUE,$V$2:$AY$111,COUNTA($V$1:AR$1),FALSE)="",AR44,IF(AR44="","",(AR44/VLOOKUP(TRUE,$V$2:$AY$111,COUNTA($V$1:AR$1),FALSE))*100))</f>
        <v>75</v>
      </c>
      <c r="AK44" s="62">
        <f>IF(VLOOKUP(TRUE,$V$2:$AY$111,COUNTA($V$1:AS$1),FALSE)="",AS44,IF(AS44="","",(AS44/VLOOKUP(TRUE,$V$2:$AY$111,COUNTA($V$1:AS$1),FALSE))*100))</f>
        <v>75</v>
      </c>
      <c r="AL44" s="62">
        <f>IF(VLOOKUP(TRUE,$V$2:$AY$111,COUNTA($V$1:AT$1),FALSE)="",AT44,IF(AT44="","",(AT44/VLOOKUP(TRUE,$V$2:$AY$111,COUNTA($V$1:AT$1),FALSE))*100))</f>
        <v>60</v>
      </c>
      <c r="AM44" s="62">
        <f>IF(VLOOKUP(TRUE,$V$2:$AY$111,COUNTA($V$1:AU$1),FALSE)="",AU44,IF(AU44="","",(AU44/VLOOKUP(TRUE,$V$2:$AY$111,COUNTA($V$1:AU$1),FALSE))*100))</f>
        <v>75</v>
      </c>
      <c r="AN44" s="62">
        <f>IF(VLOOKUP(TRUE,$V$2:$AY$111,COUNTA($V$1:AV$1),FALSE)="",AV44,IF(AV44="","",(AV44/VLOOKUP(TRUE,$V$2:$AY$111,COUNTA($V$1:AV$1),FALSE))*100))</f>
        <v>58.295643329620361</v>
      </c>
      <c r="AO44" s="62">
        <f>IF(VLOOKUP(TRUE,$V$2:$AY$111,COUNTA($V$1:AW$1),FALSE)="",AW44,IF(AW44="","",(AW44/VLOOKUP(TRUE,$V$2:$AY$111,COUNTA($V$1:AW$1),FALSE))*100))</f>
        <v>100</v>
      </c>
      <c r="AP44" s="62">
        <f>IF(VLOOKUP(TRUE,$V$2:$AY$111,COUNTA($V$1:AX$1),FALSE)="",AX44,IF(AX44="","",(AX44/VLOOKUP(TRUE,$V$2:$AY$111,COUNTA($V$1:AX$1),FALSE))*100))</f>
        <v>75</v>
      </c>
      <c r="AQ44" s="65">
        <f>IF(VLOOKUP(TRUE,$V$2:$AY$111,COUNTA($V$1:AY$1),FALSE)="",AY44,IF(AY44="","",(AY44/VLOOKUP(TRUE,$V$2:$AY$111,COUNTA($V$1:AY$1),FALSE))*100))</f>
        <v>66.666666666666671</v>
      </c>
      <c r="AR44" s="66">
        <f>IF(BS44="","",BS44*VLOOKUP("UQ",IndexCalc[],3,FALSE))</f>
        <v>75</v>
      </c>
      <c r="AS44" s="62">
        <f>IF(BT44="","",BT44*VLOOKUP("Fneg",IndexCalc[],3,FALSE))</f>
        <v>75</v>
      </c>
      <c r="AT44" s="62">
        <f>IF(BU44="","",BU44*VLOOKUP("ABS",IndexCalc[],3,FALSE))</f>
        <v>60</v>
      </c>
      <c r="AU44" s="62">
        <f>IF(BV44="","",BV44*VLOOKUP("Cnrs",IndexCalc[],3,FALSE))</f>
        <v>75</v>
      </c>
      <c r="AV44" s="62">
        <f>IF(BO44="","",BO44*VLOOKUP("HEC",IndexCalc[],3,FALSE))</f>
        <v>58.295643329620361</v>
      </c>
      <c r="AW44" s="62">
        <f>IF(BP44="","",BP44*VLOOKUP("Aeres",IndexCalc[],3,FALSE))</f>
        <v>100</v>
      </c>
      <c r="AX44" s="62">
        <f>IF(BQ44="","",BQ44*VLOOKUP("Abdc",IndexCalc[],3,FALSE))</f>
        <v>75</v>
      </c>
      <c r="AY44" s="65">
        <f>IF(BR44="","",BR44*VLOOKUP("Vhb",IndexCalc[],3,FALSE))</f>
        <v>66.666666666666671</v>
      </c>
      <c r="AZ44" s="25">
        <v>2E-3</v>
      </c>
      <c r="BA44" s="16">
        <v>0.7</v>
      </c>
      <c r="BB44" s="12">
        <v>38</v>
      </c>
      <c r="BC44" s="25">
        <v>2.8679999999999999</v>
      </c>
      <c r="BD44" s="25">
        <v>1.3680000000000001</v>
      </c>
      <c r="BE44" s="54">
        <v>1.833</v>
      </c>
      <c r="BF44" s="18"/>
      <c r="BG44" s="12" t="s">
        <v>127</v>
      </c>
      <c r="BH44" s="12" t="s">
        <v>127</v>
      </c>
      <c r="BI44" s="12" t="s">
        <v>133</v>
      </c>
      <c r="BJ44" s="19" t="s">
        <v>298</v>
      </c>
      <c r="BK44" s="18">
        <v>2</v>
      </c>
      <c r="BL44" s="12">
        <v>2</v>
      </c>
      <c r="BM44" s="12">
        <v>3</v>
      </c>
      <c r="BN44" s="12">
        <v>2</v>
      </c>
      <c r="BO44" s="257">
        <v>2.3318257331848145</v>
      </c>
      <c r="BP44" s="5">
        <v>3</v>
      </c>
      <c r="BQ44" s="92">
        <v>3</v>
      </c>
      <c r="BR44" s="5">
        <v>4</v>
      </c>
      <c r="BS44" s="5">
        <v>3</v>
      </c>
      <c r="BT44" s="5">
        <v>3</v>
      </c>
      <c r="BU44" s="5">
        <v>3</v>
      </c>
      <c r="BV44" s="8">
        <v>3</v>
      </c>
    </row>
    <row r="45" spans="1:74" ht="15" customHeight="1" x14ac:dyDescent="0.25">
      <c r="A45" s="13" t="s">
        <v>434</v>
      </c>
      <c r="B45" s="11" t="s">
        <v>711</v>
      </c>
      <c r="C45" s="75" t="s">
        <v>218</v>
      </c>
      <c r="D45" s="11" t="s">
        <v>722</v>
      </c>
      <c r="E45" s="59">
        <f t="shared" si="31"/>
        <v>44</v>
      </c>
      <c r="F45" s="59">
        <f t="shared" si="32"/>
        <v>10</v>
      </c>
      <c r="G45" s="65">
        <f t="shared" si="33"/>
        <v>17.735052128805677</v>
      </c>
      <c r="H45" s="98" t="b">
        <f t="shared" si="34"/>
        <v>0</v>
      </c>
      <c r="I45" s="108">
        <f t="shared" si="35"/>
        <v>10000</v>
      </c>
      <c r="J45" s="108">
        <f t="shared" si="36"/>
        <v>10000</v>
      </c>
      <c r="K45" s="108">
        <f t="shared" si="37"/>
        <v>10000</v>
      </c>
      <c r="L45" s="108">
        <f t="shared" si="38"/>
        <v>10000</v>
      </c>
      <c r="M45" s="108">
        <f t="shared" si="39"/>
        <v>10000</v>
      </c>
      <c r="N45" s="108">
        <f t="shared" si="40"/>
        <v>10000</v>
      </c>
      <c r="O45" s="62" t="b">
        <f t="shared" si="41"/>
        <v>0</v>
      </c>
      <c r="P45" s="59">
        <f t="shared" si="42"/>
        <v>2</v>
      </c>
      <c r="Q45" s="59">
        <f t="shared" si="43"/>
        <v>8</v>
      </c>
      <c r="R45" s="149">
        <f t="shared" si="44"/>
        <v>69.36958027275881</v>
      </c>
      <c r="S45" s="66">
        <f t="shared" si="45"/>
        <v>54.135149538143537</v>
      </c>
      <c r="T45" s="65">
        <f t="shared" si="46"/>
        <v>73.178187956412629</v>
      </c>
      <c r="U45" s="62">
        <f t="shared" si="47"/>
        <v>69.542550365130097</v>
      </c>
      <c r="V45" s="65" t="b">
        <f t="shared" si="48"/>
        <v>0</v>
      </c>
      <c r="W45" s="120">
        <f t="shared" si="49"/>
        <v>69.36958027275881</v>
      </c>
      <c r="X45" s="66">
        <f t="shared" si="50"/>
        <v>87.5</v>
      </c>
      <c r="Y45" s="66">
        <f t="shared" si="51"/>
        <v>25.925925925925924</v>
      </c>
      <c r="Z45" s="66">
        <f t="shared" si="52"/>
        <v>100</v>
      </c>
      <c r="AA45" s="66">
        <f t="shared" si="53"/>
        <v>80.606223175965667</v>
      </c>
      <c r="AB45" s="66">
        <f t="shared" si="54"/>
        <v>30.748175182481752</v>
      </c>
      <c r="AC45" s="65">
        <f t="shared" si="55"/>
        <v>77.522123893805315</v>
      </c>
      <c r="AD45" s="62">
        <f t="shared" si="56"/>
        <v>63.2</v>
      </c>
      <c r="AE45" s="62">
        <f t="shared" si="57"/>
        <v>30.3</v>
      </c>
      <c r="AF45" s="62">
        <f t="shared" si="58"/>
        <v>77.7</v>
      </c>
      <c r="AG45" s="62">
        <f t="shared" si="59"/>
        <v>55.600000000000009</v>
      </c>
      <c r="AH45" s="62">
        <f t="shared" si="60"/>
        <v>49.5</v>
      </c>
      <c r="AI45" s="62">
        <f t="shared" si="61"/>
        <v>60.5</v>
      </c>
      <c r="AJ45" s="66">
        <f>IF(VLOOKUP(TRUE,$V$2:$AY$111,COUNTA($V$1:AR$1),FALSE)="",AR45,IF(AR45="","",(AR45/VLOOKUP(TRUE,$V$2:$AY$111,COUNTA($V$1:AR$1),FALSE))*100))</f>
        <v>75</v>
      </c>
      <c r="AK45" s="62">
        <f>IF(VLOOKUP(TRUE,$V$2:$AY$111,COUNTA($V$1:AS$1),FALSE)="",AS45,IF(AS45="","",(AS45/VLOOKUP(TRUE,$V$2:$AY$111,COUNTA($V$1:AS$1),FALSE))*100))</f>
        <v>75</v>
      </c>
      <c r="AL45" s="62">
        <f>IF(VLOOKUP(TRUE,$V$2:$AY$111,COUNTA($V$1:AT$1),FALSE)="",AT45,IF(AT45="","",(AT45/VLOOKUP(TRUE,$V$2:$AY$111,COUNTA($V$1:AT$1),FALSE))*100))</f>
        <v>60</v>
      </c>
      <c r="AM45" s="62">
        <f>IF(VLOOKUP(TRUE,$V$2:$AY$111,COUNTA($V$1:AU$1),FALSE)="",AU45,IF(AU45="","",(AU45/VLOOKUP(TRUE,$V$2:$AY$111,COUNTA($V$1:AU$1),FALSE))*100))</f>
        <v>75</v>
      </c>
      <c r="AN45" s="62">
        <f>IF(VLOOKUP(TRUE,$V$2:$AY$111,COUNTA($V$1:AV$1),FALSE)="",AV45,IF(AV45="","",(AV45/VLOOKUP(TRUE,$V$2:$AY$111,COUNTA($V$1:AV$1),FALSE))*100))</f>
        <v>58.758836984634399</v>
      </c>
      <c r="AO45" s="62">
        <f>IF(VLOOKUP(TRUE,$V$2:$AY$111,COUNTA($V$1:AW$1),FALSE)="",AW45,IF(AW45="","",(AW45/VLOOKUP(TRUE,$V$2:$AY$111,COUNTA($V$1:AW$1),FALSE))*100))</f>
        <v>100</v>
      </c>
      <c r="AP45" s="62">
        <f>IF(VLOOKUP(TRUE,$V$2:$AY$111,COUNTA($V$1:AX$1),FALSE)="",AX45,IF(AX45="","",(AX45/VLOOKUP(TRUE,$V$2:$AY$111,COUNTA($V$1:AX$1),FALSE))*100))</f>
        <v>75</v>
      </c>
      <c r="AQ45" s="65">
        <f>IF(VLOOKUP(TRUE,$V$2:$AY$111,COUNTA($V$1:AY$1),FALSE)="",AY45,IF(AY45="","",(AY45/VLOOKUP(TRUE,$V$2:$AY$111,COUNTA($V$1:AY$1),FALSE))*100))</f>
        <v>66.666666666666671</v>
      </c>
      <c r="AR45" s="66">
        <f>IF(BS45="","",BS45*VLOOKUP("UQ",IndexCalc[],3,FALSE))</f>
        <v>75</v>
      </c>
      <c r="AS45" s="62">
        <f>IF(BT45="","",BT45*VLOOKUP("Fneg",IndexCalc[],3,FALSE))</f>
        <v>75</v>
      </c>
      <c r="AT45" s="62">
        <f>IF(BU45="","",BU45*VLOOKUP("ABS",IndexCalc[],3,FALSE))</f>
        <v>60</v>
      </c>
      <c r="AU45" s="62">
        <f>IF(BV45="","",BV45*VLOOKUP("Cnrs",IndexCalc[],3,FALSE))</f>
        <v>75</v>
      </c>
      <c r="AV45" s="62">
        <f>IF(BO45="","",BO45*VLOOKUP("HEC",IndexCalc[],3,FALSE))</f>
        <v>58.758836984634399</v>
      </c>
      <c r="AW45" s="62">
        <f>IF(BP45="","",BP45*VLOOKUP("Aeres",IndexCalc[],3,FALSE))</f>
        <v>100</v>
      </c>
      <c r="AX45" s="62">
        <f>IF(BQ45="","",BQ45*VLOOKUP("Abdc",IndexCalc[],3,FALSE))</f>
        <v>75</v>
      </c>
      <c r="AY45" s="65">
        <f>IF(BR45="","",BR45*VLOOKUP("Vhb",IndexCalc[],3,FALSE))</f>
        <v>66.666666666666671</v>
      </c>
      <c r="AZ45" s="25">
        <v>7.0000000000000001E-3</v>
      </c>
      <c r="BA45" s="16">
        <v>0.7</v>
      </c>
      <c r="BB45" s="12">
        <v>53</v>
      </c>
      <c r="BC45" s="25">
        <v>3.0049999999999999</v>
      </c>
      <c r="BD45" s="25">
        <v>1.3480000000000001</v>
      </c>
      <c r="BE45" s="26">
        <v>1.752</v>
      </c>
      <c r="BF45" s="18"/>
      <c r="BG45" s="12" t="s">
        <v>127</v>
      </c>
      <c r="BH45" s="12" t="s">
        <v>127</v>
      </c>
      <c r="BI45" s="12" t="s">
        <v>133</v>
      </c>
      <c r="BJ45" s="19" t="s">
        <v>298</v>
      </c>
      <c r="BK45" s="18">
        <v>2</v>
      </c>
      <c r="BL45" s="12">
        <v>2</v>
      </c>
      <c r="BM45" s="12">
        <v>3</v>
      </c>
      <c r="BN45" s="12">
        <v>2</v>
      </c>
      <c r="BO45" s="257">
        <v>2.350353479385376</v>
      </c>
      <c r="BP45" s="5">
        <v>3</v>
      </c>
      <c r="BQ45" s="92">
        <v>3</v>
      </c>
      <c r="BR45" s="5">
        <v>4</v>
      </c>
      <c r="BS45" s="5">
        <v>3</v>
      </c>
      <c r="BT45" s="5">
        <v>3</v>
      </c>
      <c r="BU45" s="5">
        <v>3</v>
      </c>
      <c r="BV45" s="8">
        <v>3</v>
      </c>
    </row>
    <row r="46" spans="1:74" ht="15" customHeight="1" x14ac:dyDescent="0.25">
      <c r="A46" s="13" t="s">
        <v>424</v>
      </c>
      <c r="B46" s="11" t="s">
        <v>669</v>
      </c>
      <c r="C46" s="73" t="s">
        <v>172</v>
      </c>
      <c r="D46" s="11" t="s">
        <v>722</v>
      </c>
      <c r="E46" s="59">
        <f t="shared" si="31"/>
        <v>45</v>
      </c>
      <c r="F46" s="59">
        <f t="shared" si="32"/>
        <v>10</v>
      </c>
      <c r="G46" s="65">
        <f t="shared" si="33"/>
        <v>16.361722456092433</v>
      </c>
      <c r="H46" s="98" t="b">
        <f t="shared" si="34"/>
        <v>0</v>
      </c>
      <c r="I46" s="108">
        <f t="shared" si="35"/>
        <v>10000</v>
      </c>
      <c r="J46" s="108">
        <f t="shared" si="36"/>
        <v>10000</v>
      </c>
      <c r="K46" s="108">
        <f t="shared" si="37"/>
        <v>10000</v>
      </c>
      <c r="L46" s="108">
        <f t="shared" si="38"/>
        <v>10000</v>
      </c>
      <c r="M46" s="108">
        <f t="shared" si="39"/>
        <v>10000</v>
      </c>
      <c r="N46" s="108">
        <f t="shared" si="40"/>
        <v>10000</v>
      </c>
      <c r="O46" s="62" t="b">
        <f t="shared" si="41"/>
        <v>0</v>
      </c>
      <c r="P46" s="59">
        <f t="shared" si="42"/>
        <v>2</v>
      </c>
      <c r="Q46" s="59">
        <f t="shared" si="43"/>
        <v>8</v>
      </c>
      <c r="R46" s="149">
        <f t="shared" si="44"/>
        <v>69.087231990836372</v>
      </c>
      <c r="S46" s="66">
        <f t="shared" si="45"/>
        <v>56.722736741812554</v>
      </c>
      <c r="T46" s="65">
        <f t="shared" si="46"/>
        <v>72.178355803092316</v>
      </c>
      <c r="U46" s="62">
        <f t="shared" si="47"/>
        <v>69.842684642473856</v>
      </c>
      <c r="V46" s="65" t="b">
        <f t="shared" si="48"/>
        <v>0</v>
      </c>
      <c r="W46" s="120">
        <f t="shared" si="49"/>
        <v>69.087231990836372</v>
      </c>
      <c r="X46" s="66">
        <f t="shared" si="50"/>
        <v>25</v>
      </c>
      <c r="Y46" s="66">
        <f t="shared" si="51"/>
        <v>40.740740740740748</v>
      </c>
      <c r="Z46" s="66">
        <f t="shared" si="52"/>
        <v>100</v>
      </c>
      <c r="AA46" s="66">
        <f t="shared" si="53"/>
        <v>69.474248927038616</v>
      </c>
      <c r="AB46" s="66">
        <f t="shared" si="54"/>
        <v>35.834854014598541</v>
      </c>
      <c r="AC46" s="65">
        <f t="shared" si="55"/>
        <v>77.61061946902656</v>
      </c>
      <c r="AD46" s="62">
        <f t="shared" si="56"/>
        <v>18.899999999999999</v>
      </c>
      <c r="AE46" s="62">
        <f t="shared" si="57"/>
        <v>53.1</v>
      </c>
      <c r="AF46" s="62">
        <f t="shared" si="58"/>
        <v>39.5</v>
      </c>
      <c r="AG46" s="62">
        <f t="shared" si="59"/>
        <v>40.5</v>
      </c>
      <c r="AH46" s="62">
        <f t="shared" si="60"/>
        <v>59.599999999999994</v>
      </c>
      <c r="AI46" s="62">
        <f t="shared" si="61"/>
        <v>61.4</v>
      </c>
      <c r="AJ46" s="66">
        <f>IF(VLOOKUP(TRUE,$V$2:$AY$111,COUNTA($V$1:AR$1),FALSE)="",AR46,IF(AR46="","",(AR46/VLOOKUP(TRUE,$V$2:$AY$111,COUNTA($V$1:AR$1),FALSE))*100))</f>
        <v>75</v>
      </c>
      <c r="AK46" s="62">
        <f>IF(VLOOKUP(TRUE,$V$2:$AY$111,COUNTA($V$1:AS$1),FALSE)="",AS46,IF(AS46="","",(AS46/VLOOKUP(TRUE,$V$2:$AY$111,COUNTA($V$1:AS$1),FALSE))*100))</f>
        <v>75</v>
      </c>
      <c r="AL46" s="62">
        <f>IF(VLOOKUP(TRUE,$V$2:$AY$111,COUNTA($V$1:AT$1),FALSE)="",AT46,IF(AT46="","",(AT46/VLOOKUP(TRUE,$V$2:$AY$111,COUNTA($V$1:AT$1),FALSE))*100))</f>
        <v>60</v>
      </c>
      <c r="AM46" s="62">
        <f>IF(VLOOKUP(TRUE,$V$2:$AY$111,COUNTA($V$1:AU$1),FALSE)="",AU46,IF(AU46="","",(AU46/VLOOKUP(TRUE,$V$2:$AY$111,COUNTA($V$1:AU$1),FALSE))*100))</f>
        <v>64.462655782699585</v>
      </c>
      <c r="AN46" s="62">
        <f>IF(VLOOKUP(TRUE,$V$2:$AY$111,COUNTA($V$1:AV$1),FALSE)="",AV46,IF(AV46="","",(AV46/VLOOKUP(TRUE,$V$2:$AY$111,COUNTA($V$1:AV$1),FALSE))*100))</f>
        <v>61.297523975372314</v>
      </c>
      <c r="AO46" s="62">
        <f>IF(VLOOKUP(TRUE,$V$2:$AY$111,COUNTA($V$1:AW$1),FALSE)="",AW46,IF(AW46="","",(AW46/VLOOKUP(TRUE,$V$2:$AY$111,COUNTA($V$1:AW$1),FALSE))*100))</f>
        <v>100</v>
      </c>
      <c r="AP46" s="62">
        <f>IF(VLOOKUP(TRUE,$V$2:$AY$111,COUNTA($V$1:AX$1),FALSE)="",AX46,IF(AX46="","",(AX46/VLOOKUP(TRUE,$V$2:$AY$111,COUNTA($V$1:AX$1),FALSE))*100))</f>
        <v>75</v>
      </c>
      <c r="AQ46" s="65">
        <f>IF(VLOOKUP(TRUE,$V$2:$AY$111,COUNTA($V$1:AY$1),FALSE)="",AY46,IF(AY46="","",(AY46/VLOOKUP(TRUE,$V$2:$AY$111,COUNTA($V$1:AY$1),FALSE))*100))</f>
        <v>66.666666666666671</v>
      </c>
      <c r="AR46" s="66">
        <f>IF(BS46="","",BS46*VLOOKUP("UQ",IndexCalc[],3,FALSE))</f>
        <v>75</v>
      </c>
      <c r="AS46" s="62">
        <f>IF(BT46="","",BT46*VLOOKUP("Fneg",IndexCalc[],3,FALSE))</f>
        <v>75</v>
      </c>
      <c r="AT46" s="62">
        <f>IF(BU46="","",BU46*VLOOKUP("ABS",IndexCalc[],3,FALSE))</f>
        <v>60</v>
      </c>
      <c r="AU46" s="62">
        <f>IF(BV46="","",BV46*VLOOKUP("Cnrs",IndexCalc[],3,FALSE))</f>
        <v>64.462655782699585</v>
      </c>
      <c r="AV46" s="62">
        <f>IF(BO46="","",BO46*VLOOKUP("HEC",IndexCalc[],3,FALSE))</f>
        <v>61.297523975372314</v>
      </c>
      <c r="AW46" s="62">
        <f>IF(BP46="","",BP46*VLOOKUP("Aeres",IndexCalc[],3,FALSE))</f>
        <v>100</v>
      </c>
      <c r="AX46" s="62">
        <f>IF(BQ46="","",BQ46*VLOOKUP("Abdc",IndexCalc[],3,FALSE))</f>
        <v>75</v>
      </c>
      <c r="AY46" s="65">
        <f>IF(BR46="","",BR46*VLOOKUP("Vhb",IndexCalc[],3,FALSE))</f>
        <v>66.666666666666671</v>
      </c>
      <c r="AZ46" s="25">
        <v>2E-3</v>
      </c>
      <c r="BA46" s="16">
        <v>1.1000000000000001</v>
      </c>
      <c r="BB46" s="12">
        <v>31</v>
      </c>
      <c r="BC46" s="25">
        <v>2.59</v>
      </c>
      <c r="BD46" s="25">
        <v>1.571</v>
      </c>
      <c r="BE46" s="26">
        <v>1.754</v>
      </c>
      <c r="BF46" s="18"/>
      <c r="BG46" s="12"/>
      <c r="BH46" s="12" t="s">
        <v>127</v>
      </c>
      <c r="BI46" s="12" t="s">
        <v>133</v>
      </c>
      <c r="BJ46" s="19" t="s">
        <v>655</v>
      </c>
      <c r="BK46" s="18">
        <v>2</v>
      </c>
      <c r="BL46" s="12"/>
      <c r="BM46" s="12">
        <v>3</v>
      </c>
      <c r="BN46" s="12"/>
      <c r="BO46" s="257">
        <v>2.4519009590148926</v>
      </c>
      <c r="BP46" s="258">
        <v>3</v>
      </c>
      <c r="BQ46" s="92">
        <v>3</v>
      </c>
      <c r="BR46" s="5">
        <v>4</v>
      </c>
      <c r="BS46" s="5">
        <v>3</v>
      </c>
      <c r="BT46" s="5">
        <v>3</v>
      </c>
      <c r="BU46" s="258">
        <v>3</v>
      </c>
      <c r="BV46" s="261">
        <v>2.5785062313079834</v>
      </c>
    </row>
    <row r="47" spans="1:74" ht="15" customHeight="1" x14ac:dyDescent="0.25">
      <c r="A47" s="13" t="s">
        <v>405</v>
      </c>
      <c r="B47" s="11" t="s">
        <v>685</v>
      </c>
      <c r="C47" s="73" t="s">
        <v>190</v>
      </c>
      <c r="D47" s="11" t="s">
        <v>722</v>
      </c>
      <c r="E47" s="59">
        <f t="shared" si="31"/>
        <v>46</v>
      </c>
      <c r="F47" s="59">
        <f t="shared" si="32"/>
        <v>10</v>
      </c>
      <c r="G47" s="65">
        <f t="shared" si="33"/>
        <v>18.53327118779816</v>
      </c>
      <c r="H47" s="98" t="b">
        <f t="shared" si="34"/>
        <v>0</v>
      </c>
      <c r="I47" s="108">
        <f t="shared" si="35"/>
        <v>10000</v>
      </c>
      <c r="J47" s="108">
        <f t="shared" si="36"/>
        <v>10000</v>
      </c>
      <c r="K47" s="108">
        <f t="shared" si="37"/>
        <v>10000</v>
      </c>
      <c r="L47" s="108">
        <f t="shared" si="38"/>
        <v>10000</v>
      </c>
      <c r="M47" s="108">
        <f t="shared" si="39"/>
        <v>10000</v>
      </c>
      <c r="N47" s="108">
        <f t="shared" si="40"/>
        <v>10000</v>
      </c>
      <c r="O47" s="62" t="b">
        <f t="shared" si="41"/>
        <v>0</v>
      </c>
      <c r="P47" s="59">
        <f t="shared" si="42"/>
        <v>2</v>
      </c>
      <c r="Q47" s="59">
        <f t="shared" si="43"/>
        <v>8</v>
      </c>
      <c r="R47" s="149">
        <f t="shared" si="44"/>
        <v>68.63597581982215</v>
      </c>
      <c r="S47" s="66">
        <f t="shared" si="45"/>
        <v>54.846545765777407</v>
      </c>
      <c r="T47" s="65">
        <f t="shared" si="46"/>
        <v>72.083333333333329</v>
      </c>
      <c r="U47" s="62">
        <f t="shared" si="47"/>
        <v>69.036666666666662</v>
      </c>
      <c r="V47" s="65" t="b">
        <f t="shared" si="48"/>
        <v>0</v>
      </c>
      <c r="W47" s="120">
        <f t="shared" si="49"/>
        <v>68.63597581982215</v>
      </c>
      <c r="X47" s="66">
        <f t="shared" si="50"/>
        <v>100</v>
      </c>
      <c r="Y47" s="66">
        <f t="shared" si="51"/>
        <v>18.518518518518519</v>
      </c>
      <c r="Z47" s="66">
        <f t="shared" si="52"/>
        <v>100</v>
      </c>
      <c r="AA47" s="66">
        <f t="shared" si="53"/>
        <v>75.482832618025753</v>
      </c>
      <c r="AB47" s="66">
        <f t="shared" si="54"/>
        <v>30.976277372262771</v>
      </c>
      <c r="AC47" s="65">
        <f t="shared" si="55"/>
        <v>78.716814159292042</v>
      </c>
      <c r="AD47" s="62">
        <f t="shared" si="56"/>
        <v>87.3</v>
      </c>
      <c r="AE47" s="62">
        <f t="shared" si="57"/>
        <v>15.1</v>
      </c>
      <c r="AF47" s="62">
        <f t="shared" si="58"/>
        <v>97.5</v>
      </c>
      <c r="AG47" s="62">
        <f t="shared" si="59"/>
        <v>45.5</v>
      </c>
      <c r="AH47" s="62">
        <f t="shared" si="60"/>
        <v>50.4</v>
      </c>
      <c r="AI47" s="62">
        <f t="shared" si="61"/>
        <v>63.3</v>
      </c>
      <c r="AJ47" s="66">
        <f>IF(VLOOKUP(TRUE,$V$2:$AY$111,COUNTA($V$1:AR$1),FALSE)="",AR47,IF(AR47="","",(AR47/VLOOKUP(TRUE,$V$2:$AY$111,COUNTA($V$1:AR$1),FALSE))*100))</f>
        <v>75</v>
      </c>
      <c r="AK47" s="62">
        <f>IF(VLOOKUP(TRUE,$V$2:$AY$111,COUNTA($V$1:AS$1),FALSE)="",AS47,IF(AS47="","",(AS47/VLOOKUP(TRUE,$V$2:$AY$111,COUNTA($V$1:AS$1),FALSE))*100))</f>
        <v>75</v>
      </c>
      <c r="AL47" s="62">
        <f>IF(VLOOKUP(TRUE,$V$2:$AY$111,COUNTA($V$1:AT$1),FALSE)="",AT47,IF(AT47="","",(AT47/VLOOKUP(TRUE,$V$2:$AY$111,COUNTA($V$1:AT$1),FALSE))*100))</f>
        <v>60</v>
      </c>
      <c r="AM47" s="62">
        <f>IF(VLOOKUP(TRUE,$V$2:$AY$111,COUNTA($V$1:AU$1),FALSE)="",AU47,IF(AU47="","",(AU47/VLOOKUP(TRUE,$V$2:$AY$111,COUNTA($V$1:AU$1),FALSE))*100))</f>
        <v>75</v>
      </c>
      <c r="AN47" s="62">
        <f>IF(VLOOKUP(TRUE,$V$2:$AY$111,COUNTA($V$1:AV$1),FALSE)="",AV47,IF(AV47="","",(AV47/VLOOKUP(TRUE,$V$2:$AY$111,COUNTA($V$1:AV$1),FALSE))*100))</f>
        <v>50</v>
      </c>
      <c r="AO47" s="62">
        <f>IF(VLOOKUP(TRUE,$V$2:$AY$111,COUNTA($V$1:AW$1),FALSE)="",AW47,IF(AW47="","",(AW47/VLOOKUP(TRUE,$V$2:$AY$111,COUNTA($V$1:AW$1),FALSE))*100))</f>
        <v>100</v>
      </c>
      <c r="AP47" s="62">
        <f>IF(VLOOKUP(TRUE,$V$2:$AY$111,COUNTA($V$1:AX$1),FALSE)="",AX47,IF(AX47="","",(AX47/VLOOKUP(TRUE,$V$2:$AY$111,COUNTA($V$1:AX$1),FALSE))*100))</f>
        <v>75</v>
      </c>
      <c r="AQ47" s="65">
        <f>IF(VLOOKUP(TRUE,$V$2:$AY$111,COUNTA($V$1:AY$1),FALSE)="",AY47,IF(AY47="","",(AY47/VLOOKUP(TRUE,$V$2:$AY$111,COUNTA($V$1:AY$1),FALSE))*100))</f>
        <v>66.666666666666671</v>
      </c>
      <c r="AR47" s="66">
        <f>IF(BS47="","",BS47*VLOOKUP("UQ",IndexCalc[],3,FALSE))</f>
        <v>75</v>
      </c>
      <c r="AS47" s="62">
        <f>IF(BT47="","",BT47*VLOOKUP("Fneg",IndexCalc[],3,FALSE))</f>
        <v>75</v>
      </c>
      <c r="AT47" s="62">
        <f>IF(BU47="","",BU47*VLOOKUP("ABS",IndexCalc[],3,FALSE))</f>
        <v>60</v>
      </c>
      <c r="AU47" s="62">
        <f>IF(BV47="","",BV47*VLOOKUP("Cnrs",IndexCalc[],3,FALSE))</f>
        <v>75</v>
      </c>
      <c r="AV47" s="62">
        <f>IF(BO47="","",BO47*VLOOKUP("HEC",IndexCalc[],3,FALSE))</f>
        <v>50</v>
      </c>
      <c r="AW47" s="62">
        <f>IF(BP47="","",BP47*VLOOKUP("Aeres",IndexCalc[],3,FALSE))</f>
        <v>100</v>
      </c>
      <c r="AX47" s="62">
        <f>IF(BQ47="","",BQ47*VLOOKUP("Abdc",IndexCalc[],3,FALSE))</f>
        <v>75</v>
      </c>
      <c r="AY47" s="65">
        <f>IF(BR47="","",BR47*VLOOKUP("Vhb",IndexCalc[],3,FALSE))</f>
        <v>66.666666666666671</v>
      </c>
      <c r="AZ47" s="25">
        <v>1.4999999999999999E-2</v>
      </c>
      <c r="BA47" s="16">
        <v>0.5</v>
      </c>
      <c r="BB47" s="12">
        <v>78</v>
      </c>
      <c r="BC47" s="25">
        <v>2.8140000000000001</v>
      </c>
      <c r="BD47" s="25">
        <v>1.3580000000000001</v>
      </c>
      <c r="BE47" s="54">
        <v>1.7789999999999999</v>
      </c>
      <c r="BF47" s="18" t="s">
        <v>133</v>
      </c>
      <c r="BG47" s="12" t="s">
        <v>127</v>
      </c>
      <c r="BH47" s="12" t="s">
        <v>127</v>
      </c>
      <c r="BI47" s="12" t="s">
        <v>133</v>
      </c>
      <c r="BJ47" s="19" t="s">
        <v>278</v>
      </c>
      <c r="BK47" s="18">
        <v>2</v>
      </c>
      <c r="BL47" s="12">
        <v>2</v>
      </c>
      <c r="BM47" s="12">
        <v>3</v>
      </c>
      <c r="BN47" s="12">
        <v>2</v>
      </c>
      <c r="BO47" s="7">
        <v>2</v>
      </c>
      <c r="BP47" s="5">
        <v>3</v>
      </c>
      <c r="BQ47" s="92">
        <v>3</v>
      </c>
      <c r="BR47" s="5">
        <v>4</v>
      </c>
      <c r="BS47" s="5">
        <v>3</v>
      </c>
      <c r="BT47" s="5">
        <v>3</v>
      </c>
      <c r="BU47" s="5">
        <v>3</v>
      </c>
      <c r="BV47" s="8">
        <v>3</v>
      </c>
    </row>
    <row r="48" spans="1:74" ht="15" customHeight="1" x14ac:dyDescent="0.25">
      <c r="A48" s="13" t="s">
        <v>411</v>
      </c>
      <c r="B48" s="11" t="s">
        <v>691</v>
      </c>
      <c r="C48" s="73" t="s">
        <v>197</v>
      </c>
      <c r="D48" s="11" t="s">
        <v>722</v>
      </c>
      <c r="E48" s="59">
        <f t="shared" si="31"/>
        <v>47</v>
      </c>
      <c r="F48" s="59">
        <f t="shared" si="32"/>
        <v>10</v>
      </c>
      <c r="G48" s="65">
        <f t="shared" si="33"/>
        <v>19.753156346279631</v>
      </c>
      <c r="H48" s="98" t="b">
        <f t="shared" si="34"/>
        <v>0</v>
      </c>
      <c r="I48" s="108">
        <f t="shared" si="35"/>
        <v>10000</v>
      </c>
      <c r="J48" s="108">
        <f t="shared" si="36"/>
        <v>10000</v>
      </c>
      <c r="K48" s="108">
        <f t="shared" si="37"/>
        <v>10000</v>
      </c>
      <c r="L48" s="108">
        <f t="shared" si="38"/>
        <v>10000</v>
      </c>
      <c r="M48" s="108">
        <f t="shared" si="39"/>
        <v>10000</v>
      </c>
      <c r="N48" s="108">
        <f t="shared" si="40"/>
        <v>10000</v>
      </c>
      <c r="O48" s="62" t="b">
        <f t="shared" si="41"/>
        <v>0</v>
      </c>
      <c r="P48" s="59">
        <f t="shared" si="42"/>
        <v>2</v>
      </c>
      <c r="Q48" s="59">
        <f t="shared" si="43"/>
        <v>8</v>
      </c>
      <c r="R48" s="149">
        <f t="shared" si="44"/>
        <v>67.426477151316149</v>
      </c>
      <c r="S48" s="66">
        <f t="shared" si="45"/>
        <v>65.461493120599442</v>
      </c>
      <c r="T48" s="65">
        <f t="shared" si="46"/>
        <v>67.917723158995315</v>
      </c>
      <c r="U48" s="62">
        <f t="shared" si="47"/>
        <v>67.904178527196251</v>
      </c>
      <c r="V48" s="65" t="b">
        <f t="shared" si="48"/>
        <v>0</v>
      </c>
      <c r="W48" s="120">
        <f t="shared" si="49"/>
        <v>67.426477151316149</v>
      </c>
      <c r="X48" s="66">
        <f t="shared" si="50"/>
        <v>25</v>
      </c>
      <c r="Y48" s="66">
        <f t="shared" si="51"/>
        <v>18.518518518518519</v>
      </c>
      <c r="Z48" s="66">
        <f t="shared" si="52"/>
        <v>100</v>
      </c>
      <c r="AA48" s="66">
        <f t="shared" si="53"/>
        <v>83.154506437768234</v>
      </c>
      <c r="AB48" s="66">
        <f t="shared" si="54"/>
        <v>46.852189781021892</v>
      </c>
      <c r="AC48" s="65">
        <f t="shared" si="55"/>
        <v>84.070796460176993</v>
      </c>
      <c r="AD48" s="62">
        <f t="shared" si="56"/>
        <v>18.899999999999999</v>
      </c>
      <c r="AE48" s="62">
        <f t="shared" si="57"/>
        <v>15.1</v>
      </c>
      <c r="AF48" s="62">
        <f t="shared" si="58"/>
        <v>56.699999999999996</v>
      </c>
      <c r="AG48" s="62">
        <f t="shared" si="59"/>
        <v>58.199999999999996</v>
      </c>
      <c r="AH48" s="62">
        <f t="shared" si="60"/>
        <v>68.8</v>
      </c>
      <c r="AI48" s="62">
        <f t="shared" si="61"/>
        <v>66.900000000000006</v>
      </c>
      <c r="AJ48" s="66">
        <f>IF(VLOOKUP(TRUE,$V$2:$AY$111,COUNTA($V$1:AR$1),FALSE)="",AR48,IF(AR48="","",(AR48/VLOOKUP(TRUE,$V$2:$AY$111,COUNTA($V$1:AR$1),FALSE))*100))</f>
        <v>75</v>
      </c>
      <c r="AK48" s="62">
        <f>IF(VLOOKUP(TRUE,$V$2:$AY$111,COUNTA($V$1:AS$1),FALSE)="",AS48,IF(AS48="","",(AS48/VLOOKUP(TRUE,$V$2:$AY$111,COUNTA($V$1:AS$1),FALSE))*100))</f>
        <v>75</v>
      </c>
      <c r="AL48" s="62">
        <f>IF(VLOOKUP(TRUE,$V$2:$AY$111,COUNTA($V$1:AT$1),FALSE)="",AT48,IF(AT48="","",(AT48/VLOOKUP(TRUE,$V$2:$AY$111,COUNTA($V$1:AT$1),FALSE))*100))</f>
        <v>60</v>
      </c>
      <c r="AM48" s="62">
        <f>IF(VLOOKUP(TRUE,$V$2:$AY$111,COUNTA($V$1:AU$1),FALSE)="",AU48,IF(AU48="","",(AU48/VLOOKUP(TRUE,$V$2:$AY$111,COUNTA($V$1:AU$1),FALSE))*100))</f>
        <v>75</v>
      </c>
      <c r="AN48" s="62">
        <f>IF(VLOOKUP(TRUE,$V$2:$AY$111,COUNTA($V$1:AV$1),FALSE)="",AV48,IF(AV48="","",(AV48/VLOOKUP(TRUE,$V$2:$AY$111,COUNTA($V$1:AV$1),FALSE))*100))</f>
        <v>50.00845193862915</v>
      </c>
      <c r="AO48" s="62">
        <f>IF(VLOOKUP(TRUE,$V$2:$AY$111,COUNTA($V$1:AW$1),FALSE)="",AW48,IF(AW48="","",(AW48/VLOOKUP(TRUE,$V$2:$AY$111,COUNTA($V$1:AW$1),FALSE))*100))</f>
        <v>100</v>
      </c>
      <c r="AP48" s="62">
        <f>IF(VLOOKUP(TRUE,$V$2:$AY$111,COUNTA($V$1:AX$1),FALSE)="",AX48,IF(AX48="","",(AX48/VLOOKUP(TRUE,$V$2:$AY$111,COUNTA($V$1:AX$1),FALSE))*100))</f>
        <v>75</v>
      </c>
      <c r="AQ48" s="65">
        <f>IF(VLOOKUP(TRUE,$V$2:$AY$111,COUNTA($V$1:AY$1),FALSE)="",AY48,IF(AY48="","",(AY48/VLOOKUP(TRUE,$V$2:$AY$111,COUNTA($V$1:AY$1),FALSE))*100))</f>
        <v>33.333333333333336</v>
      </c>
      <c r="AR48" s="66">
        <f>IF(BS48="","",BS48*VLOOKUP("UQ",IndexCalc[],3,FALSE))</f>
        <v>75</v>
      </c>
      <c r="AS48" s="62">
        <f>IF(BT48="","",BT48*VLOOKUP("Fneg",IndexCalc[],3,FALSE))</f>
        <v>75</v>
      </c>
      <c r="AT48" s="62">
        <f>IF(BU48="","",BU48*VLOOKUP("ABS",IndexCalc[],3,FALSE))</f>
        <v>60</v>
      </c>
      <c r="AU48" s="62">
        <f>IF(BV48="","",BV48*VLOOKUP("Cnrs",IndexCalc[],3,FALSE))</f>
        <v>75</v>
      </c>
      <c r="AV48" s="62">
        <f>IF(BO48="","",BO48*VLOOKUP("HEC",IndexCalc[],3,FALSE))</f>
        <v>50.00845193862915</v>
      </c>
      <c r="AW48" s="62">
        <f>IF(BP48="","",BP48*VLOOKUP("Aeres",IndexCalc[],3,FALSE))</f>
        <v>100</v>
      </c>
      <c r="AX48" s="62">
        <f>IF(BQ48="","",BQ48*VLOOKUP("Abdc",IndexCalc[],3,FALSE))</f>
        <v>75</v>
      </c>
      <c r="AY48" s="65">
        <f>IF(BR48="","",BR48*VLOOKUP("Vhb",IndexCalc[],3,FALSE))</f>
        <v>33.333333333333336</v>
      </c>
      <c r="AZ48" s="25">
        <v>2E-3</v>
      </c>
      <c r="BA48" s="16">
        <v>0.5</v>
      </c>
      <c r="BB48" s="12">
        <v>38</v>
      </c>
      <c r="BC48" s="25">
        <v>3.1</v>
      </c>
      <c r="BD48" s="25">
        <v>2.0539999999999998</v>
      </c>
      <c r="BE48" s="26">
        <v>1.9</v>
      </c>
      <c r="BF48" s="18"/>
      <c r="BG48" s="12" t="s">
        <v>127</v>
      </c>
      <c r="BH48" s="12" t="s">
        <v>127</v>
      </c>
      <c r="BI48" s="12" t="s">
        <v>135</v>
      </c>
      <c r="BJ48" s="19" t="s">
        <v>298</v>
      </c>
      <c r="BK48" s="18">
        <v>2</v>
      </c>
      <c r="BL48" s="12">
        <v>2</v>
      </c>
      <c r="BM48" s="12">
        <v>3</v>
      </c>
      <c r="BN48" s="12">
        <v>2</v>
      </c>
      <c r="BO48" s="257">
        <v>2.000338077545166</v>
      </c>
      <c r="BP48" s="5">
        <v>3</v>
      </c>
      <c r="BQ48" s="92">
        <v>3</v>
      </c>
      <c r="BR48" s="5">
        <v>2</v>
      </c>
      <c r="BS48" s="5">
        <v>3</v>
      </c>
      <c r="BT48" s="5">
        <v>3</v>
      </c>
      <c r="BU48" s="5">
        <v>3</v>
      </c>
      <c r="BV48" s="8">
        <v>3</v>
      </c>
    </row>
    <row r="49" spans="1:75" ht="15" customHeight="1" x14ac:dyDescent="0.25">
      <c r="A49" s="277" t="s">
        <v>411</v>
      </c>
      <c r="B49" s="11" t="s">
        <v>691</v>
      </c>
      <c r="C49" s="147" t="s">
        <v>240</v>
      </c>
      <c r="D49" s="11" t="s">
        <v>722</v>
      </c>
      <c r="E49" s="59">
        <f t="shared" si="31"/>
        <v>47</v>
      </c>
      <c r="F49" s="59">
        <f t="shared" si="32"/>
        <v>10</v>
      </c>
      <c r="G49" s="65">
        <f t="shared" si="33"/>
        <v>19.753156346279631</v>
      </c>
      <c r="H49" s="98" t="b">
        <f t="shared" si="34"/>
        <v>0</v>
      </c>
      <c r="I49" s="108">
        <f t="shared" si="35"/>
        <v>10000</v>
      </c>
      <c r="J49" s="108">
        <f t="shared" si="36"/>
        <v>10000</v>
      </c>
      <c r="K49" s="108">
        <f t="shared" si="37"/>
        <v>10000</v>
      </c>
      <c r="L49" s="108">
        <f t="shared" si="38"/>
        <v>10000</v>
      </c>
      <c r="M49" s="108">
        <f t="shared" si="39"/>
        <v>10000</v>
      </c>
      <c r="N49" s="108">
        <f t="shared" si="40"/>
        <v>10000</v>
      </c>
      <c r="O49" s="62" t="b">
        <f t="shared" si="41"/>
        <v>0</v>
      </c>
      <c r="P49" s="59">
        <f t="shared" si="42"/>
        <v>2</v>
      </c>
      <c r="Q49" s="59">
        <f t="shared" si="43"/>
        <v>8</v>
      </c>
      <c r="R49" s="149">
        <f t="shared" si="44"/>
        <v>67.426477151316149</v>
      </c>
      <c r="S49" s="66">
        <f t="shared" si="45"/>
        <v>65.461493120599442</v>
      </c>
      <c r="T49" s="65">
        <f t="shared" si="46"/>
        <v>67.917723158995315</v>
      </c>
      <c r="U49" s="62">
        <f t="shared" si="47"/>
        <v>67.904178527196251</v>
      </c>
      <c r="V49" s="65" t="b">
        <f t="shared" si="48"/>
        <v>0</v>
      </c>
      <c r="W49" s="120">
        <f t="shared" si="49"/>
        <v>67.426477151316149</v>
      </c>
      <c r="X49" s="66" t="str">
        <f t="shared" si="50"/>
        <v/>
      </c>
      <c r="Y49" s="66" t="str">
        <f t="shared" si="51"/>
        <v/>
      </c>
      <c r="Z49" s="66" t="str">
        <f t="shared" si="52"/>
        <v/>
      </c>
      <c r="AA49" s="66" t="str">
        <f t="shared" si="53"/>
        <v/>
      </c>
      <c r="AB49" s="66">
        <f t="shared" si="54"/>
        <v>46.852189781021892</v>
      </c>
      <c r="AC49" s="65">
        <f t="shared" si="55"/>
        <v>84.070796460176993</v>
      </c>
      <c r="AD49" s="62" t="str">
        <f t="shared" si="56"/>
        <v/>
      </c>
      <c r="AE49" s="62" t="str">
        <f t="shared" si="57"/>
        <v/>
      </c>
      <c r="AF49" s="62" t="str">
        <f t="shared" si="58"/>
        <v/>
      </c>
      <c r="AG49" s="62" t="str">
        <f t="shared" si="59"/>
        <v/>
      </c>
      <c r="AH49" s="62">
        <f t="shared" si="60"/>
        <v>68.8</v>
      </c>
      <c r="AI49" s="62">
        <f t="shared" si="61"/>
        <v>66.900000000000006</v>
      </c>
      <c r="AJ49" s="66">
        <f>IF(VLOOKUP(TRUE,$V$2:$AY$111,COUNTA($V$1:AR$1),FALSE)="",AR49,IF(AR49="","",(AR49/VLOOKUP(TRUE,$V$2:$AY$111,COUNTA($V$1:AR$1),FALSE))*100))</f>
        <v>75</v>
      </c>
      <c r="AK49" s="62">
        <f>IF(VLOOKUP(TRUE,$V$2:$AY$111,COUNTA($V$1:AS$1),FALSE)="",AS49,IF(AS49="","",(AS49/VLOOKUP(TRUE,$V$2:$AY$111,COUNTA($V$1:AS$1),FALSE))*100))</f>
        <v>75</v>
      </c>
      <c r="AL49" s="62">
        <f>IF(VLOOKUP(TRUE,$V$2:$AY$111,COUNTA($V$1:AT$1),FALSE)="",AT49,IF(AT49="","",(AT49/VLOOKUP(TRUE,$V$2:$AY$111,COUNTA($V$1:AT$1),FALSE))*100))</f>
        <v>60</v>
      </c>
      <c r="AM49" s="62">
        <f>IF(VLOOKUP(TRUE,$V$2:$AY$111,COUNTA($V$1:AU$1),FALSE)="",AU49,IF(AU49="","",(AU49/VLOOKUP(TRUE,$V$2:$AY$111,COUNTA($V$1:AU$1),FALSE))*100))</f>
        <v>75</v>
      </c>
      <c r="AN49" s="62">
        <f>IF(VLOOKUP(TRUE,$V$2:$AY$111,COUNTA($V$1:AV$1),FALSE)="",AV49,IF(AV49="","",(AV49/VLOOKUP(TRUE,$V$2:$AY$111,COUNTA($V$1:AV$1),FALSE))*100))</f>
        <v>50.00845193862915</v>
      </c>
      <c r="AO49" s="62">
        <f>IF(VLOOKUP(TRUE,$V$2:$AY$111,COUNTA($V$1:AW$1),FALSE)="",AW49,IF(AW49="","",(AW49/VLOOKUP(TRUE,$V$2:$AY$111,COUNTA($V$1:AW$1),FALSE))*100))</f>
        <v>100</v>
      </c>
      <c r="AP49" s="111">
        <f>IF(VLOOKUP(TRUE,$V$2:$AY$111,COUNTA($V$1:AX$1),FALSE)="",AX49,IF(AX49="","",(AX49/VLOOKUP(TRUE,$V$2:$AY$111,COUNTA($V$1:AX$1),FALSE))*100))</f>
        <v>75</v>
      </c>
      <c r="AQ49" s="65">
        <f>IF(VLOOKUP(TRUE,$V$2:$AY$111,COUNTA($V$1:AY$1),FALSE)="",AY49,IF(AY49="","",(AY49/VLOOKUP(TRUE,$V$2:$AY$111,COUNTA($V$1:AY$1),FALSE))*100))</f>
        <v>33.333333333333336</v>
      </c>
      <c r="AR49" s="66">
        <f>IF(BS49="","",BS49*VLOOKUP("UQ",IndexCalc[],3,FALSE))</f>
        <v>75</v>
      </c>
      <c r="AS49" s="62">
        <f>IF(BT49="","",BT49*VLOOKUP("Fneg",IndexCalc[],3,FALSE))</f>
        <v>75</v>
      </c>
      <c r="AT49" s="62">
        <f>IF(BU49="","",BU49*VLOOKUP("ABS",IndexCalc[],3,FALSE))</f>
        <v>60</v>
      </c>
      <c r="AU49" s="62">
        <f>IF(BV49="","",BV49*VLOOKUP("Cnrs",IndexCalc[],3,FALSE))</f>
        <v>75</v>
      </c>
      <c r="AV49" s="62">
        <f>IF(BO49="","",BO49*VLOOKUP("HEC",IndexCalc[],3,FALSE))</f>
        <v>50.00845193862915</v>
      </c>
      <c r="AW49" s="62">
        <f>IF(BP49="","",BP49*VLOOKUP("Aeres",IndexCalc[],3,FALSE))</f>
        <v>100</v>
      </c>
      <c r="AX49" s="62">
        <f>IF(BQ49="","",BQ49*VLOOKUP("Abdc",IndexCalc[],3,FALSE))</f>
        <v>75</v>
      </c>
      <c r="AY49" s="65">
        <f>IF(BR49="","",BR49*VLOOKUP("Vhb",IndexCalc[],3,FALSE))</f>
        <v>33.333333333333336</v>
      </c>
      <c r="AZ49" s="25"/>
      <c r="BA49" s="16"/>
      <c r="BB49" s="12"/>
      <c r="BC49" s="25"/>
      <c r="BD49" s="25">
        <v>2.0539999999999998</v>
      </c>
      <c r="BE49" s="83">
        <v>1.9</v>
      </c>
      <c r="BF49" s="18"/>
      <c r="BG49" s="12" t="s">
        <v>127</v>
      </c>
      <c r="BH49" s="181" t="s">
        <v>127</v>
      </c>
      <c r="BI49" s="12" t="s">
        <v>135</v>
      </c>
      <c r="BJ49" s="19" t="s">
        <v>298</v>
      </c>
      <c r="BK49" s="18">
        <v>2</v>
      </c>
      <c r="BL49" s="12">
        <v>2</v>
      </c>
      <c r="BM49" s="12">
        <v>3</v>
      </c>
      <c r="BN49" s="12"/>
      <c r="BO49" s="257">
        <v>2.000338077545166</v>
      </c>
      <c r="BP49" s="5">
        <v>3</v>
      </c>
      <c r="BQ49" s="92">
        <v>3</v>
      </c>
      <c r="BR49" s="5">
        <v>2</v>
      </c>
      <c r="BS49" s="5">
        <v>3</v>
      </c>
      <c r="BT49" s="5">
        <v>3</v>
      </c>
      <c r="BU49" s="5">
        <v>3</v>
      </c>
      <c r="BV49" s="261">
        <v>3</v>
      </c>
    </row>
    <row r="50" spans="1:75" ht="15" customHeight="1" x14ac:dyDescent="0.25">
      <c r="A50" s="13" t="s">
        <v>438</v>
      </c>
      <c r="B50" s="279" t="s">
        <v>1066</v>
      </c>
      <c r="C50" s="74" t="s">
        <v>224</v>
      </c>
      <c r="D50" s="11" t="s">
        <v>722</v>
      </c>
      <c r="E50" s="59">
        <f t="shared" si="31"/>
        <v>49</v>
      </c>
      <c r="F50" s="59">
        <f t="shared" si="32"/>
        <v>10</v>
      </c>
      <c r="G50" s="65">
        <f t="shared" si="33"/>
        <v>29.425366548831231</v>
      </c>
      <c r="H50" s="98" t="b">
        <f t="shared" si="34"/>
        <v>0</v>
      </c>
      <c r="I50" s="108">
        <f t="shared" si="35"/>
        <v>10000</v>
      </c>
      <c r="J50" s="108">
        <f t="shared" si="36"/>
        <v>10000</v>
      </c>
      <c r="K50" s="108">
        <f t="shared" si="37"/>
        <v>10000</v>
      </c>
      <c r="L50" s="108">
        <f t="shared" si="38"/>
        <v>10000</v>
      </c>
      <c r="M50" s="108">
        <f t="shared" si="39"/>
        <v>10000</v>
      </c>
      <c r="N50" s="108">
        <f t="shared" si="40"/>
        <v>10000</v>
      </c>
      <c r="O50" s="62" t="b">
        <f t="shared" si="41"/>
        <v>0</v>
      </c>
      <c r="P50" s="59">
        <f t="shared" si="42"/>
        <v>2</v>
      </c>
      <c r="Q50" s="59">
        <f t="shared" si="43"/>
        <v>8</v>
      </c>
      <c r="R50" s="149">
        <f t="shared" si="44"/>
        <v>66.626843657817119</v>
      </c>
      <c r="S50" s="66">
        <f t="shared" si="45"/>
        <v>94.80088495575221</v>
      </c>
      <c r="T50" s="65">
        <f t="shared" si="46"/>
        <v>59.583333333333329</v>
      </c>
      <c r="U50" s="62">
        <f t="shared" si="47"/>
        <v>63.796666666666667</v>
      </c>
      <c r="V50" s="65" t="b">
        <f t="shared" si="48"/>
        <v>0</v>
      </c>
      <c r="W50" s="120">
        <f t="shared" si="49"/>
        <v>66.626843657817119</v>
      </c>
      <c r="X50" s="66">
        <f t="shared" si="50"/>
        <v>62.5</v>
      </c>
      <c r="Y50" s="66">
        <f t="shared" si="51"/>
        <v>59.259259259259252</v>
      </c>
      <c r="Z50" s="66">
        <f t="shared" si="52"/>
        <v>100</v>
      </c>
      <c r="AA50" s="66">
        <f t="shared" si="53"/>
        <v>72.800429184549358</v>
      </c>
      <c r="AB50" s="66">
        <f t="shared" si="54"/>
        <v>100</v>
      </c>
      <c r="AC50" s="65">
        <f t="shared" si="55"/>
        <v>89.601769911504419</v>
      </c>
      <c r="AD50" s="62">
        <f t="shared" si="56"/>
        <v>55.600000000000009</v>
      </c>
      <c r="AE50" s="62">
        <f t="shared" si="57"/>
        <v>72.099999999999994</v>
      </c>
      <c r="AF50" s="62">
        <f t="shared" si="58"/>
        <v>49.3</v>
      </c>
      <c r="AG50" s="62">
        <f t="shared" si="59"/>
        <v>44.3</v>
      </c>
      <c r="AH50" s="62">
        <f t="shared" si="60"/>
        <v>88</v>
      </c>
      <c r="AI50" s="62">
        <f t="shared" si="61"/>
        <v>73.3</v>
      </c>
      <c r="AJ50" s="66">
        <f>IF(VLOOKUP(TRUE,$V$2:$AY$111,COUNTA($V$1:AR$1),FALSE)="",AR50,IF(AR50="","",(AR50/VLOOKUP(TRUE,$V$2:$AY$111,COUNTA($V$1:AR$1),FALSE))*100))</f>
        <v>25</v>
      </c>
      <c r="AK50" s="62">
        <f>IF(VLOOKUP(TRUE,$V$2:$AY$111,COUNTA($V$1:AS$1),FALSE)="",AS50,IF(AS50="","",(AS50/VLOOKUP(TRUE,$V$2:$AY$111,COUNTA($V$1:AS$1),FALSE))*100))</f>
        <v>75</v>
      </c>
      <c r="AL50" s="62">
        <f>IF(VLOOKUP(TRUE,$V$2:$AY$111,COUNTA($V$1:AT$1),FALSE)="",AT50,IF(AT50="","",(AT50/VLOOKUP(TRUE,$V$2:$AY$111,COUNTA($V$1:AT$1),FALSE))*100))</f>
        <v>60</v>
      </c>
      <c r="AM50" s="62">
        <f>IF(VLOOKUP(TRUE,$V$2:$AY$111,COUNTA($V$1:AU$1),FALSE)="",AU50,IF(AU50="","",(AU50/VLOOKUP(TRUE,$V$2:$AY$111,COUNTA($V$1:AU$1),FALSE))*100))</f>
        <v>25</v>
      </c>
      <c r="AN50" s="62">
        <f>IF(VLOOKUP(TRUE,$V$2:$AY$111,COUNTA($V$1:AV$1),FALSE)="",AV50,IF(AV50="","",(AV50/VLOOKUP(TRUE,$V$2:$AY$111,COUNTA($V$1:AV$1),FALSE))*100))</f>
        <v>100</v>
      </c>
      <c r="AO50" s="62">
        <f>IF(VLOOKUP(TRUE,$V$2:$AY$111,COUNTA($V$1:AW$1),FALSE)="",AW50,IF(AW50="","",(AW50/VLOOKUP(TRUE,$V$2:$AY$111,COUNTA($V$1:AW$1),FALSE))*100))</f>
        <v>33.333333333333336</v>
      </c>
      <c r="AP50" s="62">
        <f>IF(VLOOKUP(TRUE,$V$2:$AY$111,COUNTA($V$1:AX$1),FALSE)="",AX50,IF(AX50="","",(AX50/VLOOKUP(TRUE,$V$2:$AY$111,COUNTA($V$1:AX$1),FALSE))*100))</f>
        <v>75</v>
      </c>
      <c r="AQ50" s="65">
        <f>IF(VLOOKUP(TRUE,$V$2:$AY$111,COUNTA($V$1:AY$1),FALSE)="",AY50,IF(AY50="","",(AY50/VLOOKUP(TRUE,$V$2:$AY$111,COUNTA($V$1:AY$1),FALSE))*100))</f>
        <v>83.333333333333343</v>
      </c>
      <c r="AR50" s="66">
        <f>IF(BS50="","",BS50*VLOOKUP("UQ",IndexCalc[],3,FALSE))</f>
        <v>25</v>
      </c>
      <c r="AS50" s="62">
        <f>IF(BT50="","",BT50*VLOOKUP("Fneg",IndexCalc[],3,FALSE))</f>
        <v>75</v>
      </c>
      <c r="AT50" s="62">
        <f>IF(BU50="","",BU50*VLOOKUP("ABS",IndexCalc[],3,FALSE))</f>
        <v>60</v>
      </c>
      <c r="AU50" s="62">
        <f>IF(BV50="","",BV50*VLOOKUP("Cnrs",IndexCalc[],3,FALSE))</f>
        <v>25</v>
      </c>
      <c r="AV50" s="62">
        <f>IF(BO50="","",BO50*VLOOKUP("HEC",IndexCalc[],3,FALSE))</f>
        <v>100</v>
      </c>
      <c r="AW50" s="62">
        <f>IF(BP50="","",BP50*VLOOKUP("Aeres",IndexCalc[],3,FALSE))</f>
        <v>33.333333333333336</v>
      </c>
      <c r="AX50" s="62">
        <f>IF(BQ50="","",BQ50*VLOOKUP("Abdc",IndexCalc[],3,FALSE))</f>
        <v>75</v>
      </c>
      <c r="AY50" s="65">
        <f>IF(BR50="","",BR50*VLOOKUP("Vhb",IndexCalc[],3,FALSE))</f>
        <v>83.333333333333343</v>
      </c>
      <c r="AZ50" s="25">
        <v>5.0000000000000001E-3</v>
      </c>
      <c r="BA50" s="16">
        <v>1.6</v>
      </c>
      <c r="BB50" s="12">
        <v>34</v>
      </c>
      <c r="BC50" s="25">
        <v>2.714</v>
      </c>
      <c r="BD50" s="25">
        <v>4.609</v>
      </c>
      <c r="BE50" s="26">
        <v>2.0249999999999999</v>
      </c>
      <c r="BF50" s="18" t="s">
        <v>127</v>
      </c>
      <c r="BG50" s="12" t="s">
        <v>135</v>
      </c>
      <c r="BH50" s="12" t="s">
        <v>127</v>
      </c>
      <c r="BI50" s="12" t="s">
        <v>127</v>
      </c>
      <c r="BJ50" s="19" t="s">
        <v>640</v>
      </c>
      <c r="BK50" s="18">
        <v>4</v>
      </c>
      <c r="BL50" s="12">
        <v>2</v>
      </c>
      <c r="BM50" s="12">
        <v>3</v>
      </c>
      <c r="BN50" s="12">
        <v>4</v>
      </c>
      <c r="BO50" s="7">
        <v>4</v>
      </c>
      <c r="BP50" s="5">
        <v>1</v>
      </c>
      <c r="BQ50" s="92">
        <v>3</v>
      </c>
      <c r="BR50" s="5">
        <v>5</v>
      </c>
      <c r="BS50" s="5">
        <v>1</v>
      </c>
      <c r="BT50" s="5">
        <v>3</v>
      </c>
      <c r="BU50" s="5">
        <v>3</v>
      </c>
      <c r="BV50" s="8">
        <v>1</v>
      </c>
    </row>
    <row r="51" spans="1:75" ht="15" customHeight="1" x14ac:dyDescent="0.25">
      <c r="A51" s="13" t="s">
        <v>418</v>
      </c>
      <c r="B51" s="11" t="s">
        <v>698</v>
      </c>
      <c r="C51" s="73" t="s">
        <v>204</v>
      </c>
      <c r="D51" s="11" t="s">
        <v>722</v>
      </c>
      <c r="E51" s="59">
        <f t="shared" si="31"/>
        <v>50</v>
      </c>
      <c r="F51" s="59">
        <f t="shared" si="32"/>
        <v>10</v>
      </c>
      <c r="G51" s="65">
        <f t="shared" si="33"/>
        <v>20.972549381401372</v>
      </c>
      <c r="H51" s="98" t="b">
        <f t="shared" si="34"/>
        <v>0</v>
      </c>
      <c r="I51" s="108">
        <f t="shared" si="35"/>
        <v>10000</v>
      </c>
      <c r="J51" s="108">
        <f t="shared" si="36"/>
        <v>10000</v>
      </c>
      <c r="K51" s="108">
        <f t="shared" si="37"/>
        <v>10000</v>
      </c>
      <c r="L51" s="108">
        <f t="shared" si="38"/>
        <v>10000</v>
      </c>
      <c r="M51" s="108">
        <f t="shared" si="39"/>
        <v>10000</v>
      </c>
      <c r="N51" s="108">
        <f t="shared" si="40"/>
        <v>10000</v>
      </c>
      <c r="O51" s="62" t="b">
        <f t="shared" si="41"/>
        <v>0</v>
      </c>
      <c r="P51" s="59">
        <f t="shared" si="42"/>
        <v>2</v>
      </c>
      <c r="Q51" s="59">
        <f t="shared" si="43"/>
        <v>8</v>
      </c>
      <c r="R51" s="149">
        <f t="shared" si="44"/>
        <v>66.49908759124088</v>
      </c>
      <c r="S51" s="66">
        <f t="shared" si="45"/>
        <v>67.495437956204384</v>
      </c>
      <c r="T51" s="65">
        <f t="shared" si="46"/>
        <v>66.25</v>
      </c>
      <c r="U51" s="62">
        <f t="shared" si="47"/>
        <v>67.569999999999993</v>
      </c>
      <c r="V51" s="65" t="b">
        <f t="shared" si="48"/>
        <v>0</v>
      </c>
      <c r="W51" s="120">
        <f t="shared" si="49"/>
        <v>66.49908759124088</v>
      </c>
      <c r="X51" s="66">
        <f t="shared" si="50"/>
        <v>25</v>
      </c>
      <c r="Y51" s="66">
        <f t="shared" si="51"/>
        <v>48.148148148148145</v>
      </c>
      <c r="Z51" s="66">
        <f t="shared" si="52"/>
        <v>100</v>
      </c>
      <c r="AA51" s="66">
        <f t="shared" si="53"/>
        <v>90.53111587982832</v>
      </c>
      <c r="AB51" s="66">
        <f t="shared" si="54"/>
        <v>34.990875912408761</v>
      </c>
      <c r="AC51" s="65">
        <f t="shared" si="55"/>
        <v>100</v>
      </c>
      <c r="AD51" s="62">
        <f t="shared" si="56"/>
        <v>18.899999999999999</v>
      </c>
      <c r="AE51" s="62">
        <f t="shared" si="57"/>
        <v>63.2</v>
      </c>
      <c r="AF51" s="62">
        <f t="shared" si="58"/>
        <v>39.5</v>
      </c>
      <c r="AG51" s="62">
        <f t="shared" si="59"/>
        <v>63.2</v>
      </c>
      <c r="AH51" s="62">
        <f t="shared" si="60"/>
        <v>56.8</v>
      </c>
      <c r="AI51" s="62">
        <f t="shared" si="61"/>
        <v>88.9</v>
      </c>
      <c r="AJ51" s="66">
        <f>IF(VLOOKUP(TRUE,$V$2:$AY$111,COUNTA($V$1:AR$1),FALSE)="",AR51,IF(AR51="","",(AR51/VLOOKUP(TRUE,$V$2:$AY$111,COUNTA($V$1:AR$1),FALSE))*100))</f>
        <v>75</v>
      </c>
      <c r="AK51" s="62">
        <f>IF(VLOOKUP(TRUE,$V$2:$AY$111,COUNTA($V$1:AS$1),FALSE)="",AS51,IF(AS51="","",(AS51/VLOOKUP(TRUE,$V$2:$AY$111,COUNTA($V$1:AS$1),FALSE))*100))</f>
        <v>75</v>
      </c>
      <c r="AL51" s="62">
        <f>IF(VLOOKUP(TRUE,$V$2:$AY$111,COUNTA($V$1:AT$1),FALSE)="",AT51,IF(AT51="","",(AT51/VLOOKUP(TRUE,$V$2:$AY$111,COUNTA($V$1:AT$1),FALSE))*100))</f>
        <v>80</v>
      </c>
      <c r="AM51" s="62">
        <f>IF(VLOOKUP(TRUE,$V$2:$AY$111,COUNTA($V$1:AU$1),FALSE)="",AU51,IF(AU51="","",(AU51/VLOOKUP(TRUE,$V$2:$AY$111,COUNTA($V$1:AU$1),FALSE))*100))</f>
        <v>50</v>
      </c>
      <c r="AN51" s="62">
        <f>IF(VLOOKUP(TRUE,$V$2:$AY$111,COUNTA($V$1:AV$1),FALSE)="",AV51,IF(AV51="","",(AV51/VLOOKUP(TRUE,$V$2:$AY$111,COUNTA($V$1:AV$1),FALSE))*100))</f>
        <v>75</v>
      </c>
      <c r="AO51" s="62">
        <f>IF(VLOOKUP(TRUE,$V$2:$AY$111,COUNTA($V$1:AW$1),FALSE)="",AW51,IF(AW51="","",(AW51/VLOOKUP(TRUE,$V$2:$AY$111,COUNTA($V$1:AW$1),FALSE))*100))</f>
        <v>33.333333333333336</v>
      </c>
      <c r="AP51" s="62">
        <f>IF(VLOOKUP(TRUE,$V$2:$AY$111,COUNTA($V$1:AX$1),FALSE)="",AX51,IF(AX51="","",(AX51/VLOOKUP(TRUE,$V$2:$AY$111,COUNTA($V$1:AX$1),FALSE))*100))</f>
        <v>75</v>
      </c>
      <c r="AQ51" s="65">
        <f>IF(VLOOKUP(TRUE,$V$2:$AY$111,COUNTA($V$1:AY$1),FALSE)="",AY51,IF(AY51="","",(AY51/VLOOKUP(TRUE,$V$2:$AY$111,COUNTA($V$1:AY$1),FALSE))*100))</f>
        <v>66.666666666666671</v>
      </c>
      <c r="AR51" s="66">
        <f>IF(BS51="","",BS51*VLOOKUP("UQ",IndexCalc[],3,FALSE))</f>
        <v>75</v>
      </c>
      <c r="AS51" s="62">
        <f>IF(BT51="","",BT51*VLOOKUP("Fneg",IndexCalc[],3,FALSE))</f>
        <v>75</v>
      </c>
      <c r="AT51" s="62">
        <f>IF(BU51="","",BU51*VLOOKUP("ABS",IndexCalc[],3,FALSE))</f>
        <v>80</v>
      </c>
      <c r="AU51" s="62">
        <f>IF(BV51="","",BV51*VLOOKUP("Cnrs",IndexCalc[],3,FALSE))</f>
        <v>50</v>
      </c>
      <c r="AV51" s="62">
        <f>IF(BO51="","",BO51*VLOOKUP("HEC",IndexCalc[],3,FALSE))</f>
        <v>75</v>
      </c>
      <c r="AW51" s="62">
        <f>IF(BP51="","",BP51*VLOOKUP("Aeres",IndexCalc[],3,FALSE))</f>
        <v>33.333333333333336</v>
      </c>
      <c r="AX51" s="62">
        <f>IF(BQ51="","",BQ51*VLOOKUP("Abdc",IndexCalc[],3,FALSE))</f>
        <v>75</v>
      </c>
      <c r="AY51" s="65">
        <f>IF(BR51="","",BR51*VLOOKUP("Vhb",IndexCalc[],3,FALSE))</f>
        <v>66.666666666666671</v>
      </c>
      <c r="AZ51" s="25">
        <v>2E-3</v>
      </c>
      <c r="BA51" s="16">
        <v>1.3</v>
      </c>
      <c r="BB51" s="12">
        <v>31</v>
      </c>
      <c r="BC51" s="25">
        <v>3.375</v>
      </c>
      <c r="BD51" s="25">
        <v>1.534</v>
      </c>
      <c r="BE51" s="26">
        <v>2.8119999999999998</v>
      </c>
      <c r="BF51" s="18" t="s">
        <v>134</v>
      </c>
      <c r="BG51" s="12" t="s">
        <v>135</v>
      </c>
      <c r="BH51" s="12" t="s">
        <v>127</v>
      </c>
      <c r="BI51" s="12" t="s">
        <v>133</v>
      </c>
      <c r="BJ51" s="19"/>
      <c r="BK51" s="18">
        <v>2</v>
      </c>
      <c r="BL51" s="12">
        <v>2</v>
      </c>
      <c r="BM51" s="12">
        <v>4</v>
      </c>
      <c r="BN51" s="12">
        <v>3</v>
      </c>
      <c r="BO51" s="7">
        <v>3</v>
      </c>
      <c r="BP51" s="5">
        <v>1</v>
      </c>
      <c r="BQ51" s="92">
        <v>3</v>
      </c>
      <c r="BR51" s="5">
        <v>4</v>
      </c>
      <c r="BS51" s="5">
        <v>3</v>
      </c>
      <c r="BT51" s="5">
        <v>3</v>
      </c>
      <c r="BU51" s="5">
        <v>4</v>
      </c>
      <c r="BV51" s="8">
        <v>2</v>
      </c>
      <c r="BW51" s="3"/>
    </row>
    <row r="52" spans="1:75" ht="15" customHeight="1" x14ac:dyDescent="0.25">
      <c r="A52" s="13" t="s">
        <v>389</v>
      </c>
      <c r="B52" s="11" t="s">
        <v>668</v>
      </c>
      <c r="C52" s="73" t="s">
        <v>171</v>
      </c>
      <c r="D52" s="11" t="s">
        <v>722</v>
      </c>
      <c r="E52" s="59">
        <f t="shared" si="31"/>
        <v>51</v>
      </c>
      <c r="F52" s="59">
        <f t="shared" si="32"/>
        <v>10</v>
      </c>
      <c r="G52" s="65">
        <f t="shared" si="33"/>
        <v>18.205292533510143</v>
      </c>
      <c r="H52" s="98" t="b">
        <f t="shared" si="34"/>
        <v>0</v>
      </c>
      <c r="I52" s="108">
        <f t="shared" si="35"/>
        <v>10000</v>
      </c>
      <c r="J52" s="108">
        <f t="shared" si="36"/>
        <v>10000</v>
      </c>
      <c r="K52" s="108">
        <f t="shared" si="37"/>
        <v>10000</v>
      </c>
      <c r="L52" s="108">
        <f t="shared" si="38"/>
        <v>10000</v>
      </c>
      <c r="M52" s="108">
        <f t="shared" si="39"/>
        <v>10000</v>
      </c>
      <c r="N52" s="108">
        <f t="shared" si="40"/>
        <v>10000</v>
      </c>
      <c r="O52" s="62" t="b">
        <f t="shared" si="41"/>
        <v>0</v>
      </c>
      <c r="P52" s="59">
        <f t="shared" si="42"/>
        <v>2</v>
      </c>
      <c r="Q52" s="59">
        <f t="shared" si="43"/>
        <v>8</v>
      </c>
      <c r="R52" s="149">
        <f t="shared" si="44"/>
        <v>66.462743309002434</v>
      </c>
      <c r="S52" s="66">
        <f t="shared" si="45"/>
        <v>43.980383211678834</v>
      </c>
      <c r="T52" s="65">
        <f t="shared" si="46"/>
        <v>72.083333333333329</v>
      </c>
      <c r="U52" s="62">
        <f t="shared" si="47"/>
        <v>67.38666666666667</v>
      </c>
      <c r="V52" s="65" t="b">
        <f t="shared" si="48"/>
        <v>0</v>
      </c>
      <c r="W52" s="120">
        <f t="shared" si="49"/>
        <v>66.462743309002434</v>
      </c>
      <c r="X52" s="66">
        <f t="shared" si="50"/>
        <v>100</v>
      </c>
      <c r="Y52" s="66">
        <f t="shared" si="51"/>
        <v>14.814814814814813</v>
      </c>
      <c r="Z52" s="66">
        <f t="shared" si="52"/>
        <v>100</v>
      </c>
      <c r="AA52" s="66">
        <f t="shared" si="53"/>
        <v>50.08047210300429</v>
      </c>
      <c r="AB52" s="66">
        <f t="shared" si="54"/>
        <v>32.960766423357661</v>
      </c>
      <c r="AC52" s="65">
        <f t="shared" si="55"/>
        <v>55.000000000000007</v>
      </c>
      <c r="AD52" s="62">
        <f t="shared" si="56"/>
        <v>86</v>
      </c>
      <c r="AE52" s="62">
        <f t="shared" si="57"/>
        <v>7.5</v>
      </c>
      <c r="AF52" s="62">
        <f t="shared" si="58"/>
        <v>70.3</v>
      </c>
      <c r="AG52" s="62">
        <f t="shared" si="59"/>
        <v>21.5</v>
      </c>
      <c r="AH52" s="62">
        <f t="shared" si="60"/>
        <v>55.000000000000007</v>
      </c>
      <c r="AI52" s="62">
        <f t="shared" si="61"/>
        <v>42.199999999999996</v>
      </c>
      <c r="AJ52" s="66">
        <f>IF(VLOOKUP(TRUE,$V$2:$AY$111,COUNTA($V$1:AR$1),FALSE)="",AR52,IF(AR52="","",(AR52/VLOOKUP(TRUE,$V$2:$AY$111,COUNTA($V$1:AR$1),FALSE))*100))</f>
        <v>50</v>
      </c>
      <c r="AK52" s="62">
        <f>IF(VLOOKUP(TRUE,$V$2:$AY$111,COUNTA($V$1:AS$1),FALSE)="",AS52,IF(AS52="","",(AS52/VLOOKUP(TRUE,$V$2:$AY$111,COUNTA($V$1:AS$1),FALSE))*100))</f>
        <v>75</v>
      </c>
      <c r="AL52" s="62">
        <f>IF(VLOOKUP(TRUE,$V$2:$AY$111,COUNTA($V$1:AT$1),FALSE)="",AT52,IF(AT52="","",(AT52/VLOOKUP(TRUE,$V$2:$AY$111,COUNTA($V$1:AT$1),FALSE))*100))</f>
        <v>60</v>
      </c>
      <c r="AM52" s="62">
        <f>IF(VLOOKUP(TRUE,$V$2:$AY$111,COUNTA($V$1:AU$1),FALSE)="",AU52,IF(AU52="","",(AU52/VLOOKUP(TRUE,$V$2:$AY$111,COUNTA($V$1:AU$1),FALSE))*100))</f>
        <v>75</v>
      </c>
      <c r="AN52" s="62">
        <f>IF(VLOOKUP(TRUE,$V$2:$AY$111,COUNTA($V$1:AV$1),FALSE)="",AV52,IF(AV52="","",(AV52/VLOOKUP(TRUE,$V$2:$AY$111,COUNTA($V$1:AV$1),FALSE))*100))</f>
        <v>75</v>
      </c>
      <c r="AO52" s="62">
        <f>IF(VLOOKUP(TRUE,$V$2:$AY$111,COUNTA($V$1:AW$1),FALSE)="",AW52,IF(AW52="","",(AW52/VLOOKUP(TRUE,$V$2:$AY$111,COUNTA($V$1:AW$1),FALSE))*100))</f>
        <v>100</v>
      </c>
      <c r="AP52" s="62">
        <f>IF(VLOOKUP(TRUE,$V$2:$AY$111,COUNTA($V$1:AX$1),FALSE)="",AX52,IF(AX52="","",(AX52/VLOOKUP(TRUE,$V$2:$AY$111,COUNTA($V$1:AX$1),FALSE))*100))</f>
        <v>75</v>
      </c>
      <c r="AQ52" s="65">
        <f>IF(VLOOKUP(TRUE,$V$2:$AY$111,COUNTA($V$1:AY$1),FALSE)="",AY52,IF(AY52="","",(AY52/VLOOKUP(TRUE,$V$2:$AY$111,COUNTA($V$1:AY$1),FALSE))*100))</f>
        <v>66.666666666666671</v>
      </c>
      <c r="AR52" s="66">
        <f>IF(BS52="","",BS52*VLOOKUP("UQ",IndexCalc[],3,FALSE))</f>
        <v>50</v>
      </c>
      <c r="AS52" s="62">
        <f>IF(BT52="","",BT52*VLOOKUP("Fneg",IndexCalc[],3,FALSE))</f>
        <v>75</v>
      </c>
      <c r="AT52" s="62">
        <f>IF(BU52="","",BU52*VLOOKUP("ABS",IndexCalc[],3,FALSE))</f>
        <v>60</v>
      </c>
      <c r="AU52" s="62">
        <f>IF(BV52="","",BV52*VLOOKUP("Cnrs",IndexCalc[],3,FALSE))</f>
        <v>75</v>
      </c>
      <c r="AV52" s="62">
        <f>IF(BO52="","",BO52*VLOOKUP("HEC",IndexCalc[],3,FALSE))</f>
        <v>75</v>
      </c>
      <c r="AW52" s="62">
        <f>IF(BP52="","",BP52*VLOOKUP("Aeres",IndexCalc[],3,FALSE))</f>
        <v>100</v>
      </c>
      <c r="AX52" s="62">
        <f>IF(BQ52="","",BQ52*VLOOKUP("Abdc",IndexCalc[],3,FALSE))</f>
        <v>75</v>
      </c>
      <c r="AY52" s="65">
        <f>IF(BR52="","",BR52*VLOOKUP("Vhb",IndexCalc[],3,FALSE))</f>
        <v>66.666666666666671</v>
      </c>
      <c r="AZ52" s="25">
        <v>1.2999999999999999E-2</v>
      </c>
      <c r="BA52" s="16">
        <v>0.4</v>
      </c>
      <c r="BB52" s="12">
        <v>48</v>
      </c>
      <c r="BC52" s="25">
        <v>1.867</v>
      </c>
      <c r="BD52" s="25">
        <v>1.4450000000000001</v>
      </c>
      <c r="BE52" s="26">
        <v>1.2430000000000001</v>
      </c>
      <c r="BF52" s="18" t="s">
        <v>134</v>
      </c>
      <c r="BG52" s="12" t="s">
        <v>127</v>
      </c>
      <c r="BH52" s="12" t="s">
        <v>127</v>
      </c>
      <c r="BI52" s="12" t="s">
        <v>133</v>
      </c>
      <c r="BJ52" s="19" t="s">
        <v>298</v>
      </c>
      <c r="BK52" s="18">
        <v>3</v>
      </c>
      <c r="BL52" s="12">
        <v>2</v>
      </c>
      <c r="BM52" s="12">
        <v>3</v>
      </c>
      <c r="BN52" s="12">
        <v>2</v>
      </c>
      <c r="BO52" s="7">
        <v>3</v>
      </c>
      <c r="BP52" s="5">
        <v>3</v>
      </c>
      <c r="BQ52" s="92">
        <v>3</v>
      </c>
      <c r="BR52" s="5">
        <v>4</v>
      </c>
      <c r="BS52" s="5">
        <v>2</v>
      </c>
      <c r="BT52" s="5">
        <v>3</v>
      </c>
      <c r="BU52" s="5">
        <v>3</v>
      </c>
      <c r="BV52" s="8">
        <v>3</v>
      </c>
    </row>
    <row r="53" spans="1:75" ht="15" customHeight="1" x14ac:dyDescent="0.25">
      <c r="A53" s="13" t="s">
        <v>432</v>
      </c>
      <c r="B53" s="11" t="s">
        <v>709</v>
      </c>
      <c r="C53" s="75" t="s">
        <v>215</v>
      </c>
      <c r="D53" s="11" t="s">
        <v>722</v>
      </c>
      <c r="E53" s="59">
        <f t="shared" si="31"/>
        <v>52</v>
      </c>
      <c r="F53" s="59">
        <f t="shared" si="32"/>
        <v>10</v>
      </c>
      <c r="G53" s="65">
        <f t="shared" si="33"/>
        <v>15.21462165946595</v>
      </c>
      <c r="H53" s="98" t="b">
        <f t="shared" si="34"/>
        <v>0</v>
      </c>
      <c r="I53" s="108">
        <f t="shared" si="35"/>
        <v>10000</v>
      </c>
      <c r="J53" s="108">
        <f t="shared" si="36"/>
        <v>10000</v>
      </c>
      <c r="K53" s="108">
        <f t="shared" si="37"/>
        <v>10000</v>
      </c>
      <c r="L53" s="108">
        <f t="shared" si="38"/>
        <v>10000</v>
      </c>
      <c r="M53" s="108">
        <f t="shared" si="39"/>
        <v>10000</v>
      </c>
      <c r="N53" s="108">
        <f t="shared" si="40"/>
        <v>10000</v>
      </c>
      <c r="O53" s="62" t="b">
        <f t="shared" si="41"/>
        <v>0</v>
      </c>
      <c r="P53" s="59">
        <f t="shared" si="42"/>
        <v>2</v>
      </c>
      <c r="Q53" s="59">
        <f t="shared" si="43"/>
        <v>8</v>
      </c>
      <c r="R53" s="149">
        <f t="shared" si="44"/>
        <v>65.739932551730064</v>
      </c>
      <c r="S53" s="66">
        <f t="shared" si="45"/>
        <v>57.032996091983719</v>
      </c>
      <c r="T53" s="65">
        <f t="shared" si="46"/>
        <v>67.916666666666671</v>
      </c>
      <c r="U53" s="62">
        <f t="shared" si="47"/>
        <v>65.883333333333326</v>
      </c>
      <c r="V53" s="65" t="b">
        <f t="shared" si="48"/>
        <v>0</v>
      </c>
      <c r="W53" s="120">
        <f t="shared" si="49"/>
        <v>65.739932551730064</v>
      </c>
      <c r="X53" s="66">
        <f t="shared" si="50"/>
        <v>25</v>
      </c>
      <c r="Y53" s="66">
        <f t="shared" si="51"/>
        <v>48.148148148148145</v>
      </c>
      <c r="Z53" s="66">
        <f t="shared" si="52"/>
        <v>77.41935483870968</v>
      </c>
      <c r="AA53" s="66">
        <f t="shared" si="53"/>
        <v>69.983905579399135</v>
      </c>
      <c r="AB53" s="66">
        <f t="shared" si="54"/>
        <v>62.340328467153284</v>
      </c>
      <c r="AC53" s="65">
        <f t="shared" si="55"/>
        <v>51.725663716814161</v>
      </c>
      <c r="AD53" s="62">
        <f t="shared" si="56"/>
        <v>18.899999999999999</v>
      </c>
      <c r="AE53" s="62">
        <f t="shared" si="57"/>
        <v>63.2</v>
      </c>
      <c r="AF53" s="62">
        <f t="shared" si="58"/>
        <v>18.5</v>
      </c>
      <c r="AG53" s="62">
        <f t="shared" si="59"/>
        <v>41.699999999999996</v>
      </c>
      <c r="AH53" s="62">
        <f t="shared" si="60"/>
        <v>77</v>
      </c>
      <c r="AI53" s="62">
        <f t="shared" si="61"/>
        <v>38.5</v>
      </c>
      <c r="AJ53" s="66">
        <f>IF(VLOOKUP(TRUE,$V$2:$AY$111,COUNTA($V$1:AR$1),FALSE)="",AR53,IF(AR53="","",(AR53/VLOOKUP(TRUE,$V$2:$AY$111,COUNTA($V$1:AR$1),FALSE))*100))</f>
        <v>100</v>
      </c>
      <c r="AK53" s="62">
        <f>IF(VLOOKUP(TRUE,$V$2:$AY$111,COUNTA($V$1:AS$1),FALSE)="",AS53,IF(AS53="","",(AS53/VLOOKUP(TRUE,$V$2:$AY$111,COUNTA($V$1:AS$1),FALSE))*100))</f>
        <v>50</v>
      </c>
      <c r="AL53" s="62">
        <f>IF(VLOOKUP(TRUE,$V$2:$AY$111,COUNTA($V$1:AT$1),FALSE)="",AT53,IF(AT53="","",(AT53/VLOOKUP(TRUE,$V$2:$AY$111,COUNTA($V$1:AT$1),FALSE))*100))</f>
        <v>60</v>
      </c>
      <c r="AM53" s="62">
        <f>IF(VLOOKUP(TRUE,$V$2:$AY$111,COUNTA($V$1:AU$1),FALSE)="",AU53,IF(AU53="","",(AU53/VLOOKUP(TRUE,$V$2:$AY$111,COUNTA($V$1:AU$1),FALSE))*100))</f>
        <v>50</v>
      </c>
      <c r="AN53" s="62">
        <f>IF(VLOOKUP(TRUE,$V$2:$AY$111,COUNTA($V$1:AV$1),FALSE)="",AV53,IF(AV53="","",(AV53/VLOOKUP(TRUE,$V$2:$AY$111,COUNTA($V$1:AV$1),FALSE))*100))</f>
        <v>75</v>
      </c>
      <c r="AO53" s="62">
        <f>IF(VLOOKUP(TRUE,$V$2:$AY$111,COUNTA($V$1:AW$1),FALSE)="",AW53,IF(AW53="","",(AW53/VLOOKUP(TRUE,$V$2:$AY$111,COUNTA($V$1:AW$1),FALSE))*100))</f>
        <v>66.666666666666671</v>
      </c>
      <c r="AP53" s="62">
        <f>IF(VLOOKUP(TRUE,$V$2:$AY$111,COUNTA($V$1:AX$1),FALSE)="",AX53,IF(AX53="","",(AX53/VLOOKUP(TRUE,$V$2:$AY$111,COUNTA($V$1:AX$1),FALSE))*100))</f>
        <v>75</v>
      </c>
      <c r="AQ53" s="65">
        <f>IF(VLOOKUP(TRUE,$V$2:$AY$111,COUNTA($V$1:AY$1),FALSE)="",AY53,IF(AY53="","",(AY53/VLOOKUP(TRUE,$V$2:$AY$111,COUNTA($V$1:AY$1),FALSE))*100))</f>
        <v>66.666666666666671</v>
      </c>
      <c r="AR53" s="66">
        <f>IF(BS53="","",BS53*VLOOKUP("UQ",IndexCalc[],3,FALSE))</f>
        <v>100</v>
      </c>
      <c r="AS53" s="62">
        <f>IF(BT53="","",BT53*VLOOKUP("Fneg",IndexCalc[],3,FALSE))</f>
        <v>50</v>
      </c>
      <c r="AT53" s="62">
        <f>IF(BU53="","",BU53*VLOOKUP("ABS",IndexCalc[],3,FALSE))</f>
        <v>60</v>
      </c>
      <c r="AU53" s="62">
        <f>IF(BV53="","",BV53*VLOOKUP("Cnrs",IndexCalc[],3,FALSE))</f>
        <v>50</v>
      </c>
      <c r="AV53" s="62">
        <f>IF(BO53="","",BO53*VLOOKUP("HEC",IndexCalc[],3,FALSE))</f>
        <v>75</v>
      </c>
      <c r="AW53" s="62">
        <f>IF(BP53="","",BP53*VLOOKUP("Aeres",IndexCalc[],3,FALSE))</f>
        <v>66.666666666666671</v>
      </c>
      <c r="AX53" s="62">
        <f>IF(BQ53="","",BQ53*VLOOKUP("Abdc",IndexCalc[],3,FALSE))</f>
        <v>75</v>
      </c>
      <c r="AY53" s="65">
        <f>IF(BR53="","",BR53*VLOOKUP("Vhb",IndexCalc[],3,FALSE))</f>
        <v>66.666666666666671</v>
      </c>
      <c r="AZ53" s="25">
        <v>2E-3</v>
      </c>
      <c r="BA53" s="16">
        <v>1.3</v>
      </c>
      <c r="BB53" s="12">
        <v>24</v>
      </c>
      <c r="BC53" s="25">
        <v>2.609</v>
      </c>
      <c r="BD53" s="25">
        <v>2.7330000000000001</v>
      </c>
      <c r="BE53" s="26">
        <v>1.169</v>
      </c>
      <c r="BF53" s="18" t="s">
        <v>134</v>
      </c>
      <c r="BG53" s="12" t="s">
        <v>133</v>
      </c>
      <c r="BH53" s="12" t="s">
        <v>127</v>
      </c>
      <c r="BI53" s="12" t="s">
        <v>133</v>
      </c>
      <c r="BJ53" s="19" t="s">
        <v>278</v>
      </c>
      <c r="BK53" s="18">
        <v>1</v>
      </c>
      <c r="BL53" s="12">
        <v>3</v>
      </c>
      <c r="BM53" s="12">
        <v>3</v>
      </c>
      <c r="BN53" s="12">
        <v>3</v>
      </c>
      <c r="BO53" s="7">
        <v>3</v>
      </c>
      <c r="BP53" s="5">
        <v>2</v>
      </c>
      <c r="BQ53" s="92">
        <v>3</v>
      </c>
      <c r="BR53" s="5">
        <v>4</v>
      </c>
      <c r="BS53" s="5">
        <v>4</v>
      </c>
      <c r="BT53" s="5">
        <v>2</v>
      </c>
      <c r="BU53" s="5">
        <v>3</v>
      </c>
      <c r="BV53" s="8">
        <v>2</v>
      </c>
    </row>
    <row r="54" spans="1:75" ht="15" customHeight="1" x14ac:dyDescent="0.25">
      <c r="A54" s="277" t="s">
        <v>431</v>
      </c>
      <c r="B54" s="11" t="s">
        <v>708</v>
      </c>
      <c r="C54" s="147" t="s">
        <v>510</v>
      </c>
      <c r="D54" s="11" t="s">
        <v>722</v>
      </c>
      <c r="E54" s="59">
        <f t="shared" si="31"/>
        <v>53</v>
      </c>
      <c r="F54" s="59">
        <f t="shared" si="32"/>
        <v>10</v>
      </c>
      <c r="G54" s="65">
        <f t="shared" si="33"/>
        <v>19.728835924091012</v>
      </c>
      <c r="H54" s="98" t="b">
        <f t="shared" si="34"/>
        <v>0</v>
      </c>
      <c r="I54" s="108">
        <f t="shared" si="35"/>
        <v>10000</v>
      </c>
      <c r="J54" s="108">
        <f t="shared" si="36"/>
        <v>10000</v>
      </c>
      <c r="K54" s="108">
        <f t="shared" si="37"/>
        <v>10000</v>
      </c>
      <c r="L54" s="108">
        <f t="shared" si="38"/>
        <v>10000</v>
      </c>
      <c r="M54" s="108">
        <f t="shared" si="39"/>
        <v>10000</v>
      </c>
      <c r="N54" s="108">
        <f t="shared" si="40"/>
        <v>10000</v>
      </c>
      <c r="O54" s="62" t="b">
        <f t="shared" si="41"/>
        <v>0</v>
      </c>
      <c r="P54" s="59">
        <f t="shared" si="42"/>
        <v>2</v>
      </c>
      <c r="Q54" s="59">
        <f t="shared" si="43"/>
        <v>8</v>
      </c>
      <c r="R54" s="149">
        <f t="shared" si="44"/>
        <v>64.583261196871987</v>
      </c>
      <c r="S54" s="66">
        <f t="shared" si="45"/>
        <v>52.677092080614948</v>
      </c>
      <c r="T54" s="65">
        <f t="shared" si="46"/>
        <v>67.559803475936249</v>
      </c>
      <c r="U54" s="62">
        <f t="shared" si="47"/>
        <v>64.767842780749007</v>
      </c>
      <c r="V54" s="65" t="b">
        <f t="shared" si="48"/>
        <v>0</v>
      </c>
      <c r="W54" s="120">
        <f t="shared" si="49"/>
        <v>64.583261196871987</v>
      </c>
      <c r="X54" s="66" t="str">
        <f t="shared" si="50"/>
        <v/>
      </c>
      <c r="Y54" s="66" t="str">
        <f t="shared" si="51"/>
        <v/>
      </c>
      <c r="Z54" s="66" t="str">
        <f t="shared" si="52"/>
        <v/>
      </c>
      <c r="AA54" s="66" t="str">
        <f t="shared" si="53"/>
        <v/>
      </c>
      <c r="AB54" s="66">
        <f t="shared" si="54"/>
        <v>27.212591240875909</v>
      </c>
      <c r="AC54" s="65">
        <f t="shared" si="55"/>
        <v>78.141592920353986</v>
      </c>
      <c r="AD54" s="62" t="str">
        <f t="shared" si="56"/>
        <v/>
      </c>
      <c r="AE54" s="62" t="str">
        <f t="shared" si="57"/>
        <v/>
      </c>
      <c r="AF54" s="62" t="str">
        <f t="shared" si="58"/>
        <v/>
      </c>
      <c r="AG54" s="62" t="str">
        <f t="shared" si="59"/>
        <v/>
      </c>
      <c r="AH54" s="62">
        <f t="shared" si="60"/>
        <v>44.9</v>
      </c>
      <c r="AI54" s="62">
        <f t="shared" si="61"/>
        <v>62.3</v>
      </c>
      <c r="AJ54" s="66">
        <f>IF(VLOOKUP(TRUE,$V$2:$AY$111,COUNTA($V$1:AR$1),FALSE)="",AR54,IF(AR54="","",(AR54/VLOOKUP(TRUE,$V$2:$AY$111,COUNTA($V$1:AR$1),FALSE))*100))</f>
        <v>50</v>
      </c>
      <c r="AK54" s="62">
        <f>IF(VLOOKUP(TRUE,$V$2:$AY$111,COUNTA($V$1:AS$1),FALSE)="",AS54,IF(AS54="","",(AS54/VLOOKUP(TRUE,$V$2:$AY$111,COUNTA($V$1:AS$1),FALSE))*100))</f>
        <v>75</v>
      </c>
      <c r="AL54" s="62">
        <f>IF(VLOOKUP(TRUE,$V$2:$AY$111,COUNTA($V$1:AT$1),FALSE)="",AT54,IF(AT54="","",(AT54/VLOOKUP(TRUE,$V$2:$AY$111,COUNTA($V$1:AT$1),FALSE))*100))</f>
        <v>60</v>
      </c>
      <c r="AM54" s="62">
        <f>IF(VLOOKUP(TRUE,$V$2:$AY$111,COUNTA($V$1:AU$1),FALSE)="",AU54,IF(AU54="","",(AU54/VLOOKUP(TRUE,$V$2:$AY$111,COUNTA($V$1:AU$1),FALSE))*100))</f>
        <v>50</v>
      </c>
      <c r="AN54" s="62">
        <f>IF(VLOOKUP(TRUE,$V$2:$AY$111,COUNTA($V$1:AV$1),FALSE)="",AV54,IF(AV54="","",(AV54/VLOOKUP(TRUE,$V$2:$AY$111,COUNTA($V$1:AV$1),FALSE))*100))</f>
        <v>63.811761140823364</v>
      </c>
      <c r="AO54" s="62">
        <f>IF(VLOOKUP(TRUE,$V$2:$AY$111,COUNTA($V$1:AW$1),FALSE)="",AW54,IF(AW54="","",(AW54/VLOOKUP(TRUE,$V$2:$AY$111,COUNTA($V$1:AW$1),FALSE))*100))</f>
        <v>100</v>
      </c>
      <c r="AP54" s="111">
        <f>IF(VLOOKUP(TRUE,$V$2:$AY$111,COUNTA($V$1:AX$1),FALSE)="",AX54,IF(AX54="","",(AX54/VLOOKUP(TRUE,$V$2:$AY$111,COUNTA($V$1:AX$1),FALSE))*100))</f>
        <v>75</v>
      </c>
      <c r="AQ54" s="65">
        <f>IF(VLOOKUP(TRUE,$V$2:$AY$111,COUNTA($V$1:AY$1),FALSE)="",AY54,IF(AY54="","",(AY54/VLOOKUP(TRUE,$V$2:$AY$111,COUNTA($V$1:AY$1),FALSE))*100))</f>
        <v>66.666666666666671</v>
      </c>
      <c r="AR54" s="66">
        <f>IF(BS54="","",BS54*VLOOKUP("UQ",IndexCalc[],3,FALSE))</f>
        <v>50</v>
      </c>
      <c r="AS54" s="62">
        <f>IF(BT54="","",BT54*VLOOKUP("Fneg",IndexCalc[],3,FALSE))</f>
        <v>75</v>
      </c>
      <c r="AT54" s="62">
        <f>IF(BU54="","",BU54*VLOOKUP("ABS",IndexCalc[],3,FALSE))</f>
        <v>60</v>
      </c>
      <c r="AU54" s="62">
        <f>IF(BV54="","",BV54*VLOOKUP("Cnrs",IndexCalc[],3,FALSE))</f>
        <v>50</v>
      </c>
      <c r="AV54" s="62">
        <f>IF(BO54="","",BO54*VLOOKUP("HEC",IndexCalc[],3,FALSE))</f>
        <v>63.811761140823364</v>
      </c>
      <c r="AW54" s="62">
        <f>IF(BP54="","",BP54*VLOOKUP("Aeres",IndexCalc[],3,FALSE))</f>
        <v>100</v>
      </c>
      <c r="AX54" s="62">
        <f>IF(BQ54="","",BQ54*VLOOKUP("Abdc",IndexCalc[],3,FALSE))</f>
        <v>75</v>
      </c>
      <c r="AY54" s="65">
        <f>IF(BR54="","",BR54*VLOOKUP("Vhb",IndexCalc[],3,FALSE))</f>
        <v>66.666666666666671</v>
      </c>
      <c r="AZ54" s="25"/>
      <c r="BA54" s="16"/>
      <c r="BB54" s="12"/>
      <c r="BC54" s="25"/>
      <c r="BD54" s="25">
        <v>1.1930000000000001</v>
      </c>
      <c r="BE54" s="83">
        <v>1.766</v>
      </c>
      <c r="BF54" s="18"/>
      <c r="BG54" s="12" t="s">
        <v>133</v>
      </c>
      <c r="BH54" s="181" t="s">
        <v>127</v>
      </c>
      <c r="BI54" s="12" t="s">
        <v>133</v>
      </c>
      <c r="BJ54" s="19" t="s">
        <v>298</v>
      </c>
      <c r="BK54" s="18">
        <v>3</v>
      </c>
      <c r="BL54" s="12">
        <v>2</v>
      </c>
      <c r="BM54" s="12">
        <v>3</v>
      </c>
      <c r="BN54" s="12">
        <v>3</v>
      </c>
      <c r="BO54" s="257">
        <v>2.5524704456329346</v>
      </c>
      <c r="BP54" s="5">
        <v>3</v>
      </c>
      <c r="BQ54" s="92">
        <v>3</v>
      </c>
      <c r="BR54" s="5">
        <v>4</v>
      </c>
      <c r="BS54" s="5">
        <v>2</v>
      </c>
      <c r="BT54" s="5">
        <v>3</v>
      </c>
      <c r="BU54" s="5">
        <v>3</v>
      </c>
      <c r="BV54" s="8">
        <v>2</v>
      </c>
    </row>
    <row r="55" spans="1:75" ht="15" customHeight="1" x14ac:dyDescent="0.25">
      <c r="A55" s="13" t="s">
        <v>423</v>
      </c>
      <c r="B55" s="11" t="s">
        <v>663</v>
      </c>
      <c r="C55" s="73" t="s">
        <v>166</v>
      </c>
      <c r="D55" s="11" t="s">
        <v>722</v>
      </c>
      <c r="E55" s="59">
        <f t="shared" si="31"/>
        <v>54</v>
      </c>
      <c r="F55" s="59">
        <f t="shared" si="32"/>
        <v>10</v>
      </c>
      <c r="G55" s="65">
        <f t="shared" si="33"/>
        <v>21.884360960703535</v>
      </c>
      <c r="H55" s="98" t="b">
        <f t="shared" si="34"/>
        <v>0</v>
      </c>
      <c r="I55" s="108">
        <f t="shared" si="35"/>
        <v>10000</v>
      </c>
      <c r="J55" s="108">
        <f t="shared" si="36"/>
        <v>10000</v>
      </c>
      <c r="K55" s="108">
        <f t="shared" si="37"/>
        <v>10000</v>
      </c>
      <c r="L55" s="108">
        <f t="shared" si="38"/>
        <v>10000</v>
      </c>
      <c r="M55" s="108">
        <f t="shared" si="39"/>
        <v>10000</v>
      </c>
      <c r="N55" s="108">
        <f t="shared" si="40"/>
        <v>10000</v>
      </c>
      <c r="O55" s="62" t="b">
        <f t="shared" si="41"/>
        <v>0</v>
      </c>
      <c r="P55" s="59">
        <f t="shared" si="42"/>
        <v>2</v>
      </c>
      <c r="Q55" s="59">
        <f t="shared" si="43"/>
        <v>8</v>
      </c>
      <c r="R55" s="149">
        <f t="shared" si="44"/>
        <v>63.253721094399964</v>
      </c>
      <c r="S55" s="66">
        <f t="shared" si="45"/>
        <v>50.03310509656999</v>
      </c>
      <c r="T55" s="65">
        <f t="shared" si="46"/>
        <v>66.558875093857452</v>
      </c>
      <c r="U55" s="62">
        <f t="shared" si="47"/>
        <v>63.327100075085959</v>
      </c>
      <c r="V55" s="65" t="b">
        <f t="shared" si="48"/>
        <v>0</v>
      </c>
      <c r="W55" s="120">
        <f t="shared" si="49"/>
        <v>63.253721094399964</v>
      </c>
      <c r="X55" s="66">
        <f t="shared" si="50"/>
        <v>37.5</v>
      </c>
      <c r="Y55" s="66">
        <f t="shared" si="51"/>
        <v>40.740740740740748</v>
      </c>
      <c r="Z55" s="66">
        <f t="shared" si="52"/>
        <v>100</v>
      </c>
      <c r="AA55" s="66">
        <f t="shared" si="53"/>
        <v>83.261802575107296</v>
      </c>
      <c r="AB55" s="66">
        <f t="shared" si="54"/>
        <v>25.729927007299263</v>
      </c>
      <c r="AC55" s="65">
        <f t="shared" si="55"/>
        <v>74.336283185840713</v>
      </c>
      <c r="AD55" s="62">
        <f t="shared" si="56"/>
        <v>36.700000000000003</v>
      </c>
      <c r="AE55" s="62">
        <f t="shared" si="57"/>
        <v>53.1</v>
      </c>
      <c r="AF55" s="62">
        <f t="shared" si="58"/>
        <v>55.500000000000007</v>
      </c>
      <c r="AG55" s="62">
        <f t="shared" si="59"/>
        <v>59.4</v>
      </c>
      <c r="AH55" s="62">
        <f t="shared" si="60"/>
        <v>43.1</v>
      </c>
      <c r="AI55" s="62">
        <f t="shared" si="61"/>
        <v>57.699999999999996</v>
      </c>
      <c r="AJ55" s="66">
        <f>IF(VLOOKUP(TRUE,$V$2:$AY$111,COUNTA($V$1:AR$1),FALSE)="",AR55,IF(AR55="","",(AR55/VLOOKUP(TRUE,$V$2:$AY$111,COUNTA($V$1:AR$1),FALSE))*100))</f>
        <v>75</v>
      </c>
      <c r="AK55" s="62">
        <f>IF(VLOOKUP(TRUE,$V$2:$AY$111,COUNTA($V$1:AS$1),FALSE)="",AS55,IF(AS55="","",(AS55/VLOOKUP(TRUE,$V$2:$AY$111,COUNTA($V$1:AS$1),FALSE))*100))</f>
        <v>75</v>
      </c>
      <c r="AL55" s="62">
        <f>IF(VLOOKUP(TRUE,$V$2:$AY$111,COUNTA($V$1:AT$1),FALSE)="",AT55,IF(AT55="","",(AT55/VLOOKUP(TRUE,$V$2:$AY$111,COUNTA($V$1:AT$1),FALSE))*100))</f>
        <v>60</v>
      </c>
      <c r="AM55" s="62">
        <f>IF(VLOOKUP(TRUE,$V$2:$AY$111,COUNTA($V$1:AU$1),FALSE)="",AU55,IF(AU55="","",(AU55/VLOOKUP(TRUE,$V$2:$AY$111,COUNTA($V$1:AU$1),FALSE))*100))</f>
        <v>61.126714944839478</v>
      </c>
      <c r="AN55" s="62">
        <f>IF(VLOOKUP(TRUE,$V$2:$AY$111,COUNTA($V$1:AV$1),FALSE)="",AV55,IF(AV55="","",(AV55/VLOOKUP(TRUE,$V$2:$AY$111,COUNTA($V$1:AV$1),FALSE))*100))</f>
        <v>53.010952472686768</v>
      </c>
      <c r="AO55" s="62">
        <f>IF(VLOOKUP(TRUE,$V$2:$AY$111,COUNTA($V$1:AW$1),FALSE)="",AW55,IF(AW55="","",(AW55/VLOOKUP(TRUE,$V$2:$AY$111,COUNTA($V$1:AW$1),FALSE))*100))</f>
        <v>100</v>
      </c>
      <c r="AP55" s="62">
        <f>IF(VLOOKUP(TRUE,$V$2:$AY$111,COUNTA($V$1:AX$1),FALSE)="",AX55,IF(AX55="","",(AX55/VLOOKUP(TRUE,$V$2:$AY$111,COUNTA($V$1:AX$1),FALSE))*100))</f>
        <v>75</v>
      </c>
      <c r="AQ55" s="65">
        <f>IF(VLOOKUP(TRUE,$V$2:$AY$111,COUNTA($V$1:AY$1),FALSE)="",AY55,IF(AY55="","",(AY55/VLOOKUP(TRUE,$V$2:$AY$111,COUNTA($V$1:AY$1),FALSE))*100))</f>
        <v>33.333333333333336</v>
      </c>
      <c r="AR55" s="66">
        <f>IF(BS55="","",BS55*VLOOKUP("UQ",IndexCalc[],3,FALSE))</f>
        <v>75</v>
      </c>
      <c r="AS55" s="62">
        <f>IF(BT55="","",BT55*VLOOKUP("Fneg",IndexCalc[],3,FALSE))</f>
        <v>75</v>
      </c>
      <c r="AT55" s="62">
        <f>IF(BU55="","",BU55*VLOOKUP("ABS",IndexCalc[],3,FALSE))</f>
        <v>60</v>
      </c>
      <c r="AU55" s="62">
        <f>IF(BV55="","",BV55*VLOOKUP("Cnrs",IndexCalc[],3,FALSE))</f>
        <v>61.126714944839478</v>
      </c>
      <c r="AV55" s="62">
        <f>IF(BO55="","",BO55*VLOOKUP("HEC",IndexCalc[],3,FALSE))</f>
        <v>53.010952472686768</v>
      </c>
      <c r="AW55" s="62">
        <f>IF(BP55="","",BP55*VLOOKUP("Aeres",IndexCalc[],3,FALSE))</f>
        <v>100</v>
      </c>
      <c r="AX55" s="62">
        <f>IF(BQ55="","",BQ55*VLOOKUP("Abdc",IndexCalc[],3,FALSE))</f>
        <v>75</v>
      </c>
      <c r="AY55" s="65">
        <f>IF(BR55="","",BR55*VLOOKUP("Vhb",IndexCalc[],3,FALSE))</f>
        <v>33.333333333333336</v>
      </c>
      <c r="AZ55" s="25">
        <v>3.0000000000000001E-3</v>
      </c>
      <c r="BA55" s="16">
        <v>1.1000000000000001</v>
      </c>
      <c r="BB55" s="12">
        <v>37</v>
      </c>
      <c r="BC55" s="25">
        <v>3.1040000000000001</v>
      </c>
      <c r="BD55" s="25">
        <v>1.1279999999999999</v>
      </c>
      <c r="BE55" s="26">
        <v>1.68</v>
      </c>
      <c r="BF55" s="18"/>
      <c r="BG55" s="12"/>
      <c r="BH55" s="12"/>
      <c r="BI55" s="12" t="s">
        <v>135</v>
      </c>
      <c r="BJ55" s="19" t="s">
        <v>655</v>
      </c>
      <c r="BK55" s="18">
        <v>2</v>
      </c>
      <c r="BL55" s="12"/>
      <c r="BM55" s="12">
        <v>3</v>
      </c>
      <c r="BN55" s="12"/>
      <c r="BO55" s="257">
        <v>2.1204380989074707</v>
      </c>
      <c r="BP55" s="258">
        <v>3</v>
      </c>
      <c r="BQ55" s="258">
        <v>3</v>
      </c>
      <c r="BR55" s="5">
        <v>2</v>
      </c>
      <c r="BS55" s="5">
        <v>3</v>
      </c>
      <c r="BT55" s="5">
        <v>3</v>
      </c>
      <c r="BU55" s="258">
        <v>3</v>
      </c>
      <c r="BV55" s="261">
        <v>2.4450685977935791</v>
      </c>
    </row>
    <row r="56" spans="1:75" ht="15" customHeight="1" x14ac:dyDescent="0.25">
      <c r="A56" s="13" t="s">
        <v>437</v>
      </c>
      <c r="B56" s="278" t="s">
        <v>1067</v>
      </c>
      <c r="C56" s="74" t="s">
        <v>223</v>
      </c>
      <c r="D56" s="11" t="s">
        <v>722</v>
      </c>
      <c r="E56" s="59">
        <f t="shared" si="31"/>
        <v>55</v>
      </c>
      <c r="F56" s="59">
        <f t="shared" si="32"/>
        <v>10</v>
      </c>
      <c r="G56" s="65">
        <f t="shared" si="33"/>
        <v>19.501751616785377</v>
      </c>
      <c r="H56" s="98" t="b">
        <f t="shared" si="34"/>
        <v>0</v>
      </c>
      <c r="I56" s="108">
        <f t="shared" si="35"/>
        <v>10000</v>
      </c>
      <c r="J56" s="108">
        <f t="shared" si="36"/>
        <v>10000</v>
      </c>
      <c r="K56" s="108">
        <f t="shared" si="37"/>
        <v>10000</v>
      </c>
      <c r="L56" s="108">
        <f t="shared" si="38"/>
        <v>10000</v>
      </c>
      <c r="M56" s="108">
        <f t="shared" si="39"/>
        <v>10000</v>
      </c>
      <c r="N56" s="108">
        <f t="shared" si="40"/>
        <v>10000</v>
      </c>
      <c r="O56" s="62" t="b">
        <f t="shared" si="41"/>
        <v>0</v>
      </c>
      <c r="P56" s="59">
        <f t="shared" si="42"/>
        <v>2</v>
      </c>
      <c r="Q56" s="59">
        <f t="shared" si="43"/>
        <v>8</v>
      </c>
      <c r="R56" s="149">
        <f t="shared" si="44"/>
        <v>62.125304136253035</v>
      </c>
      <c r="S56" s="66">
        <f t="shared" si="45"/>
        <v>63.959854014598534</v>
      </c>
      <c r="T56" s="65">
        <f t="shared" si="46"/>
        <v>61.666666666666671</v>
      </c>
      <c r="U56" s="62">
        <f t="shared" si="47"/>
        <v>62.353333333333332</v>
      </c>
      <c r="V56" s="65" t="b">
        <f t="shared" si="48"/>
        <v>0</v>
      </c>
      <c r="W56" s="120">
        <f t="shared" si="49"/>
        <v>62.125304136253035</v>
      </c>
      <c r="X56" s="66">
        <f t="shared" si="50"/>
        <v>37.5</v>
      </c>
      <c r="Y56" s="66">
        <f t="shared" si="51"/>
        <v>48.148148148148145</v>
      </c>
      <c r="Z56" s="66">
        <f t="shared" si="52"/>
        <v>100</v>
      </c>
      <c r="AA56" s="66">
        <f t="shared" si="53"/>
        <v>89.163090128755357</v>
      </c>
      <c r="AB56" s="66">
        <f t="shared" si="54"/>
        <v>27.919708029197075</v>
      </c>
      <c r="AC56" s="65">
        <f t="shared" si="55"/>
        <v>100</v>
      </c>
      <c r="AD56" s="62">
        <f t="shared" si="56"/>
        <v>36.700000000000003</v>
      </c>
      <c r="AE56" s="62">
        <f t="shared" si="57"/>
        <v>63.2</v>
      </c>
      <c r="AF56" s="62">
        <f t="shared" si="58"/>
        <v>50.6</v>
      </c>
      <c r="AG56" s="62">
        <f t="shared" si="59"/>
        <v>62</v>
      </c>
      <c r="AH56" s="62">
        <f t="shared" si="60"/>
        <v>45.800000000000004</v>
      </c>
      <c r="AI56" s="62">
        <f t="shared" si="61"/>
        <v>84.399999999999991</v>
      </c>
      <c r="AJ56" s="66">
        <f>IF(VLOOKUP(TRUE,$V$2:$AY$111,COUNTA($V$1:AR$1),FALSE)="",AR56,IF(AR56="","",(AR56/VLOOKUP(TRUE,$V$2:$AY$111,COUNTA($V$1:AR$1),FALSE))*100))</f>
        <v>75</v>
      </c>
      <c r="AK56" s="62">
        <f>IF(VLOOKUP(TRUE,$V$2:$AY$111,COUNTA($V$1:AS$1),FALSE)="",AS56,IF(AS56="","",(AS56/VLOOKUP(TRUE,$V$2:$AY$111,COUNTA($V$1:AS$1),FALSE))*100))</f>
        <v>50</v>
      </c>
      <c r="AL56" s="62">
        <f>IF(VLOOKUP(TRUE,$V$2:$AY$111,COUNTA($V$1:AT$1),FALSE)="",AT56,IF(AT56="","",(AT56/VLOOKUP(TRUE,$V$2:$AY$111,COUNTA($V$1:AT$1),FALSE))*100))</f>
        <v>60</v>
      </c>
      <c r="AM56" s="62">
        <f>IF(VLOOKUP(TRUE,$V$2:$AY$111,COUNTA($V$1:AU$1),FALSE)="",AU56,IF(AU56="","",(AU56/VLOOKUP(TRUE,$V$2:$AY$111,COUNTA($V$1:AU$1),FALSE))*100))</f>
        <v>50</v>
      </c>
      <c r="AN56" s="62">
        <f>IF(VLOOKUP(TRUE,$V$2:$AY$111,COUNTA($V$1:AV$1),FALSE)="",AV56,IF(AV56="","",(AV56/VLOOKUP(TRUE,$V$2:$AY$111,COUNTA($V$1:AV$1),FALSE))*100))</f>
        <v>50</v>
      </c>
      <c r="AO56" s="62">
        <f>IF(VLOOKUP(TRUE,$V$2:$AY$111,COUNTA($V$1:AW$1),FALSE)="",AW56,IF(AW56="","",(AW56/VLOOKUP(TRUE,$V$2:$AY$111,COUNTA($V$1:AW$1),FALSE))*100))</f>
        <v>66.666666666666671</v>
      </c>
      <c r="AP56" s="62">
        <f>IF(VLOOKUP(TRUE,$V$2:$AY$111,COUNTA($V$1:AX$1),FALSE)="",AX56,IF(AX56="","",(AX56/VLOOKUP(TRUE,$V$2:$AY$111,COUNTA($V$1:AX$1),FALSE))*100))</f>
        <v>75</v>
      </c>
      <c r="AQ56" s="65">
        <f>IF(VLOOKUP(TRUE,$V$2:$AY$111,COUNTA($V$1:AY$1),FALSE)="",AY56,IF(AY56="","",(AY56/VLOOKUP(TRUE,$V$2:$AY$111,COUNTA($V$1:AY$1),FALSE))*100))</f>
        <v>66.666666666666671</v>
      </c>
      <c r="AR56" s="66">
        <f>IF(BS56="","",BS56*VLOOKUP("UQ",IndexCalc[],3,FALSE))</f>
        <v>75</v>
      </c>
      <c r="AS56" s="62">
        <f>IF(BT56="","",BT56*VLOOKUP("Fneg",IndexCalc[],3,FALSE))</f>
        <v>50</v>
      </c>
      <c r="AT56" s="62">
        <f>IF(BU56="","",BU56*VLOOKUP("ABS",IndexCalc[],3,FALSE))</f>
        <v>60</v>
      </c>
      <c r="AU56" s="62">
        <f>IF(BV56="","",BV56*VLOOKUP("Cnrs",IndexCalc[],3,FALSE))</f>
        <v>50</v>
      </c>
      <c r="AV56" s="62">
        <f>IF(BO56="","",BO56*VLOOKUP("HEC",IndexCalc[],3,FALSE))</f>
        <v>50</v>
      </c>
      <c r="AW56" s="62">
        <f>IF(BP56="","",BP56*VLOOKUP("Aeres",IndexCalc[],3,FALSE))</f>
        <v>66.666666666666671</v>
      </c>
      <c r="AX56" s="62">
        <f>IF(BQ56="","",BQ56*VLOOKUP("Abdc",IndexCalc[],3,FALSE))</f>
        <v>75</v>
      </c>
      <c r="AY56" s="65">
        <f>IF(BR56="","",BR56*VLOOKUP("Vhb",IndexCalc[],3,FALSE))</f>
        <v>66.666666666666671</v>
      </c>
      <c r="AZ56" s="25">
        <v>3.0000000000000001E-3</v>
      </c>
      <c r="BA56" s="16">
        <v>1.3</v>
      </c>
      <c r="BB56" s="12">
        <v>36</v>
      </c>
      <c r="BC56" s="25">
        <v>3.3239999999999998</v>
      </c>
      <c r="BD56" s="25">
        <v>1.224</v>
      </c>
      <c r="BE56" s="26">
        <v>2.4510000000000001</v>
      </c>
      <c r="BF56" s="18" t="s">
        <v>133</v>
      </c>
      <c r="BG56" s="12" t="s">
        <v>133</v>
      </c>
      <c r="BH56" s="12" t="s">
        <v>127</v>
      </c>
      <c r="BI56" s="12" t="s">
        <v>133</v>
      </c>
      <c r="BJ56" s="19" t="s">
        <v>278</v>
      </c>
      <c r="BK56" s="18">
        <v>2</v>
      </c>
      <c r="BL56" s="12">
        <v>3</v>
      </c>
      <c r="BM56" s="12">
        <v>3</v>
      </c>
      <c r="BN56" s="12">
        <v>3</v>
      </c>
      <c r="BO56" s="7">
        <v>2</v>
      </c>
      <c r="BP56" s="5">
        <v>2</v>
      </c>
      <c r="BQ56" s="92">
        <v>3</v>
      </c>
      <c r="BR56" s="5">
        <v>4</v>
      </c>
      <c r="BS56" s="5">
        <v>3</v>
      </c>
      <c r="BT56" s="5">
        <v>2</v>
      </c>
      <c r="BU56" s="5">
        <v>3</v>
      </c>
      <c r="BV56" s="8">
        <v>2</v>
      </c>
    </row>
    <row r="57" spans="1:75" ht="15" customHeight="1" x14ac:dyDescent="0.25">
      <c r="A57" s="13" t="s">
        <v>399</v>
      </c>
      <c r="B57" s="11" t="s">
        <v>679</v>
      </c>
      <c r="C57" s="73" t="s">
        <v>184</v>
      </c>
      <c r="D57" s="11" t="s">
        <v>722</v>
      </c>
      <c r="E57" s="59">
        <f t="shared" si="31"/>
        <v>56</v>
      </c>
      <c r="F57" s="59">
        <f t="shared" si="32"/>
        <v>10</v>
      </c>
      <c r="G57" s="65">
        <f t="shared" si="33"/>
        <v>21.901420452712625</v>
      </c>
      <c r="H57" s="98" t="b">
        <f t="shared" si="34"/>
        <v>0</v>
      </c>
      <c r="I57" s="108">
        <f t="shared" si="35"/>
        <v>10000</v>
      </c>
      <c r="J57" s="108">
        <f t="shared" si="36"/>
        <v>10000</v>
      </c>
      <c r="K57" s="108">
        <f t="shared" si="37"/>
        <v>10000</v>
      </c>
      <c r="L57" s="108">
        <f t="shared" si="38"/>
        <v>10000</v>
      </c>
      <c r="M57" s="108">
        <f t="shared" si="39"/>
        <v>10000</v>
      </c>
      <c r="N57" s="108">
        <f t="shared" si="40"/>
        <v>10000</v>
      </c>
      <c r="O57" s="62" t="b">
        <f t="shared" si="41"/>
        <v>0</v>
      </c>
      <c r="P57" s="59">
        <f t="shared" si="42"/>
        <v>2</v>
      </c>
      <c r="Q57" s="59">
        <f t="shared" si="43"/>
        <v>8</v>
      </c>
      <c r="R57" s="149">
        <f t="shared" si="44"/>
        <v>61.325579204616403</v>
      </c>
      <c r="S57" s="66">
        <f t="shared" si="45"/>
        <v>30.794562689748723</v>
      </c>
      <c r="T57" s="65">
        <f t="shared" si="46"/>
        <v>68.958333333333329</v>
      </c>
      <c r="U57" s="62">
        <f t="shared" si="47"/>
        <v>60.936666666666667</v>
      </c>
      <c r="V57" s="65" t="b">
        <f t="shared" si="48"/>
        <v>0</v>
      </c>
      <c r="W57" s="120">
        <f t="shared" si="49"/>
        <v>61.325579204616403</v>
      </c>
      <c r="X57" s="66">
        <f t="shared" si="50"/>
        <v>87.5</v>
      </c>
      <c r="Y57" s="66">
        <f t="shared" si="51"/>
        <v>18.518518518518519</v>
      </c>
      <c r="Z57" s="66">
        <f t="shared" si="52"/>
        <v>100</v>
      </c>
      <c r="AA57" s="66">
        <f t="shared" si="53"/>
        <v>37.178111587982826</v>
      </c>
      <c r="AB57" s="66">
        <f t="shared" si="54"/>
        <v>23.403284671532845</v>
      </c>
      <c r="AC57" s="65">
        <f t="shared" si="55"/>
        <v>38.185840707964601</v>
      </c>
      <c r="AD57" s="62">
        <f t="shared" si="56"/>
        <v>63.2</v>
      </c>
      <c r="AE57" s="62">
        <f t="shared" si="57"/>
        <v>15.1</v>
      </c>
      <c r="AF57" s="62">
        <f t="shared" si="58"/>
        <v>45.6</v>
      </c>
      <c r="AG57" s="62">
        <f t="shared" si="59"/>
        <v>10.100000000000001</v>
      </c>
      <c r="AH57" s="62">
        <f t="shared" si="60"/>
        <v>38.5</v>
      </c>
      <c r="AI57" s="62">
        <f t="shared" si="61"/>
        <v>19.2</v>
      </c>
      <c r="AJ57" s="66">
        <f>IF(VLOOKUP(TRUE,$V$2:$AY$111,COUNTA($V$1:AR$1),FALSE)="",AR57,IF(AR57="","",(AR57/VLOOKUP(TRUE,$V$2:$AY$111,COUNTA($V$1:AR$1),FALSE))*100))</f>
        <v>75</v>
      </c>
      <c r="AK57" s="62">
        <f>IF(VLOOKUP(TRUE,$V$2:$AY$111,COUNTA($V$1:AS$1),FALSE)="",AS57,IF(AS57="","",(AS57/VLOOKUP(TRUE,$V$2:$AY$111,COUNTA($V$1:AS$1),FALSE))*100))</f>
        <v>50</v>
      </c>
      <c r="AL57" s="62">
        <f>IF(VLOOKUP(TRUE,$V$2:$AY$111,COUNTA($V$1:AT$1),FALSE)="",AT57,IF(AT57="","",(AT57/VLOOKUP(TRUE,$V$2:$AY$111,COUNTA($V$1:AT$1),FALSE))*100))</f>
        <v>60</v>
      </c>
      <c r="AM57" s="62">
        <f>IF(VLOOKUP(TRUE,$V$2:$AY$111,COUNTA($V$1:AU$1),FALSE)="",AU57,IF(AU57="","",(AU57/VLOOKUP(TRUE,$V$2:$AY$111,COUNTA($V$1:AU$1),FALSE))*100))</f>
        <v>75</v>
      </c>
      <c r="AN57" s="62">
        <f>IF(VLOOKUP(TRUE,$V$2:$AY$111,COUNTA($V$1:AV$1),FALSE)="",AV57,IF(AV57="","",(AV57/VLOOKUP(TRUE,$V$2:$AY$111,COUNTA($V$1:AV$1),FALSE))*100))</f>
        <v>50</v>
      </c>
      <c r="AO57" s="62">
        <f>IF(VLOOKUP(TRUE,$V$2:$AY$111,COUNTA($V$1:AW$1),FALSE)="",AW57,IF(AW57="","",(AW57/VLOOKUP(TRUE,$V$2:$AY$111,COUNTA($V$1:AW$1),FALSE))*100))</f>
        <v>100</v>
      </c>
      <c r="AP57" s="62">
        <f>IF(VLOOKUP(TRUE,$V$2:$AY$111,COUNTA($V$1:AX$1),FALSE)="",AX57,IF(AX57="","",(AX57/VLOOKUP(TRUE,$V$2:$AY$111,COUNTA($V$1:AX$1),FALSE))*100))</f>
        <v>75</v>
      </c>
      <c r="AQ57" s="65">
        <f>IF(VLOOKUP(TRUE,$V$2:$AY$111,COUNTA($V$1:AY$1),FALSE)="",AY57,IF(AY57="","",(AY57/VLOOKUP(TRUE,$V$2:$AY$111,COUNTA($V$1:AY$1),FALSE))*100))</f>
        <v>66.666666666666671</v>
      </c>
      <c r="AR57" s="66">
        <f>IF(BS57="","",BS57*VLOOKUP("UQ",IndexCalc[],3,FALSE))</f>
        <v>75</v>
      </c>
      <c r="AS57" s="62">
        <f>IF(BT57="","",BT57*VLOOKUP("Fneg",IndexCalc[],3,FALSE))</f>
        <v>50</v>
      </c>
      <c r="AT57" s="62">
        <f>IF(BU57="","",BU57*VLOOKUP("ABS",IndexCalc[],3,FALSE))</f>
        <v>60</v>
      </c>
      <c r="AU57" s="62">
        <f>IF(BV57="","",BV57*VLOOKUP("Cnrs",IndexCalc[],3,FALSE))</f>
        <v>75</v>
      </c>
      <c r="AV57" s="62">
        <f>IF(BO57="","",BO57*VLOOKUP("HEC",IndexCalc[],3,FALSE))</f>
        <v>50</v>
      </c>
      <c r="AW57" s="62">
        <f>IF(BP57="","",BP57*VLOOKUP("Aeres",IndexCalc[],3,FALSE))</f>
        <v>100</v>
      </c>
      <c r="AX57" s="62">
        <f>IF(BQ57="","",BQ57*VLOOKUP("Abdc",IndexCalc[],3,FALSE))</f>
        <v>75</v>
      </c>
      <c r="AY57" s="65">
        <f>IF(BR57="","",BR57*VLOOKUP("Vhb",IndexCalc[],3,FALSE))</f>
        <v>66.666666666666671</v>
      </c>
      <c r="AZ57" s="25">
        <v>7.0000000000000001E-3</v>
      </c>
      <c r="BA57" s="16">
        <v>0.5</v>
      </c>
      <c r="BB57" s="12">
        <v>32</v>
      </c>
      <c r="BC57" s="25">
        <v>1.3859999999999999</v>
      </c>
      <c r="BD57" s="25">
        <v>1.026</v>
      </c>
      <c r="BE57" s="26">
        <v>0.86299999999999999</v>
      </c>
      <c r="BF57" s="18" t="s">
        <v>133</v>
      </c>
      <c r="BG57" s="12" t="s">
        <v>127</v>
      </c>
      <c r="BH57" s="12" t="s">
        <v>127</v>
      </c>
      <c r="BI57" s="12" t="s">
        <v>133</v>
      </c>
      <c r="BJ57" s="19" t="s">
        <v>298</v>
      </c>
      <c r="BK57" s="18">
        <v>2</v>
      </c>
      <c r="BL57" s="12"/>
      <c r="BM57" s="12">
        <v>3</v>
      </c>
      <c r="BN57" s="12">
        <v>2</v>
      </c>
      <c r="BO57" s="7">
        <v>2</v>
      </c>
      <c r="BP57" s="5">
        <v>3</v>
      </c>
      <c r="BQ57" s="92">
        <v>3</v>
      </c>
      <c r="BR57" s="5">
        <v>4</v>
      </c>
      <c r="BS57" s="5">
        <v>3</v>
      </c>
      <c r="BT57" s="5">
        <v>2</v>
      </c>
      <c r="BU57" s="258">
        <v>3</v>
      </c>
      <c r="BV57" s="8">
        <v>3</v>
      </c>
    </row>
    <row r="58" spans="1:75" ht="15" customHeight="1" x14ac:dyDescent="0.25">
      <c r="A58" s="13" t="s">
        <v>398</v>
      </c>
      <c r="B58" s="11" t="s">
        <v>678</v>
      </c>
      <c r="C58" s="73" t="s">
        <v>183</v>
      </c>
      <c r="D58" s="11" t="s">
        <v>722</v>
      </c>
      <c r="E58" s="59">
        <f t="shared" si="31"/>
        <v>57</v>
      </c>
      <c r="F58" s="59">
        <f t="shared" si="32"/>
        <v>10</v>
      </c>
      <c r="G58" s="65">
        <f t="shared" si="33"/>
        <v>17.366657604671868</v>
      </c>
      <c r="H58" s="98" t="b">
        <f t="shared" si="34"/>
        <v>0</v>
      </c>
      <c r="I58" s="108">
        <f t="shared" si="35"/>
        <v>10000</v>
      </c>
      <c r="J58" s="108">
        <f t="shared" si="36"/>
        <v>10000</v>
      </c>
      <c r="K58" s="108">
        <f t="shared" si="37"/>
        <v>10000</v>
      </c>
      <c r="L58" s="108">
        <f t="shared" si="38"/>
        <v>10000</v>
      </c>
      <c r="M58" s="108">
        <f t="shared" si="39"/>
        <v>10000</v>
      </c>
      <c r="N58" s="108">
        <f t="shared" si="40"/>
        <v>10000</v>
      </c>
      <c r="O58" s="62" t="b">
        <f t="shared" si="41"/>
        <v>0</v>
      </c>
      <c r="P58" s="59">
        <f t="shared" si="42"/>
        <v>2</v>
      </c>
      <c r="Q58" s="59">
        <f t="shared" si="43"/>
        <v>8</v>
      </c>
      <c r="R58" s="149">
        <f t="shared" si="44"/>
        <v>61.240699621040847</v>
      </c>
      <c r="S58" s="66">
        <f t="shared" si="45"/>
        <v>34.536831438537561</v>
      </c>
      <c r="T58" s="65">
        <f t="shared" si="46"/>
        <v>67.916666666666671</v>
      </c>
      <c r="U58" s="62">
        <f t="shared" si="47"/>
        <v>61.023333333333326</v>
      </c>
      <c r="V58" s="65" t="b">
        <f t="shared" si="48"/>
        <v>0</v>
      </c>
      <c r="W58" s="120">
        <f t="shared" si="49"/>
        <v>61.240699621040847</v>
      </c>
      <c r="X58" s="66">
        <f t="shared" si="50"/>
        <v>25</v>
      </c>
      <c r="Y58" s="66">
        <f t="shared" si="51"/>
        <v>25.925925925925924</v>
      </c>
      <c r="Z58" s="66">
        <f t="shared" si="52"/>
        <v>93.548387096774192</v>
      </c>
      <c r="AA58" s="66">
        <f t="shared" si="53"/>
        <v>66.25536480686695</v>
      </c>
      <c r="AB58" s="66">
        <f t="shared" si="54"/>
        <v>21.418795620437951</v>
      </c>
      <c r="AC58" s="65">
        <f t="shared" si="55"/>
        <v>47.654867256637175</v>
      </c>
      <c r="AD58" s="62">
        <f t="shared" si="56"/>
        <v>18.899999999999999</v>
      </c>
      <c r="AE58" s="62">
        <f t="shared" si="57"/>
        <v>30.3</v>
      </c>
      <c r="AF58" s="62">
        <f t="shared" si="58"/>
        <v>32</v>
      </c>
      <c r="AG58" s="62">
        <f t="shared" si="59"/>
        <v>34.1</v>
      </c>
      <c r="AH58" s="62">
        <f t="shared" si="60"/>
        <v>34.799999999999997</v>
      </c>
      <c r="AI58" s="62">
        <f t="shared" si="61"/>
        <v>32.1</v>
      </c>
      <c r="AJ58" s="66">
        <f>IF(VLOOKUP(TRUE,$V$2:$AY$111,COUNTA($V$1:AR$1),FALSE)="",AR58,IF(AR58="","",(AR58/VLOOKUP(TRUE,$V$2:$AY$111,COUNTA($V$1:AR$1),FALSE))*100))</f>
        <v>75</v>
      </c>
      <c r="AK58" s="62">
        <f>IF(VLOOKUP(TRUE,$V$2:$AY$111,COUNTA($V$1:AS$1),FALSE)="",AS58,IF(AS58="","",(AS58/VLOOKUP(TRUE,$V$2:$AY$111,COUNTA($V$1:AS$1),FALSE))*100))</f>
        <v>75</v>
      </c>
      <c r="AL58" s="62">
        <f>IF(VLOOKUP(TRUE,$V$2:$AY$111,COUNTA($V$1:AT$1),FALSE)="",AT58,IF(AT58="","",(AT58/VLOOKUP(TRUE,$V$2:$AY$111,COUNTA($V$1:AT$1),FALSE))*100))</f>
        <v>60</v>
      </c>
      <c r="AM58" s="62">
        <f>IF(VLOOKUP(TRUE,$V$2:$AY$111,COUNTA($V$1:AU$1),FALSE)="",AU58,IF(AU58="","",(AU58/VLOOKUP(TRUE,$V$2:$AY$111,COUNTA($V$1:AU$1),FALSE))*100))</f>
        <v>50</v>
      </c>
      <c r="AN58" s="62">
        <f>IF(VLOOKUP(TRUE,$V$2:$AY$111,COUNTA($V$1:AV$1),FALSE)="",AV58,IF(AV58="","",(AV58/VLOOKUP(TRUE,$V$2:$AY$111,COUNTA($V$1:AV$1),FALSE))*100))</f>
        <v>75</v>
      </c>
      <c r="AO58" s="62">
        <f>IF(VLOOKUP(TRUE,$V$2:$AY$111,COUNTA($V$1:AW$1),FALSE)="",AW58,IF(AW58="","",(AW58/VLOOKUP(TRUE,$V$2:$AY$111,COUNTA($V$1:AW$1),FALSE))*100))</f>
        <v>66.666666666666671</v>
      </c>
      <c r="AP58" s="62">
        <f>IF(VLOOKUP(TRUE,$V$2:$AY$111,COUNTA($V$1:AX$1),FALSE)="",AX58,IF(AX58="","",(AX58/VLOOKUP(TRUE,$V$2:$AY$111,COUNTA($V$1:AX$1),FALSE))*100))</f>
        <v>75</v>
      </c>
      <c r="AQ58" s="65">
        <f>IF(VLOOKUP(TRUE,$V$2:$AY$111,COUNTA($V$1:AY$1),FALSE)="",AY58,IF(AY58="","",(AY58/VLOOKUP(TRUE,$V$2:$AY$111,COUNTA($V$1:AY$1),FALSE))*100))</f>
        <v>66.666666666666671</v>
      </c>
      <c r="AR58" s="66">
        <f>IF(BS58="","",BS58*VLOOKUP("UQ",IndexCalc[],3,FALSE))</f>
        <v>75</v>
      </c>
      <c r="AS58" s="62">
        <f>IF(BT58="","",BT58*VLOOKUP("Fneg",IndexCalc[],3,FALSE))</f>
        <v>75</v>
      </c>
      <c r="AT58" s="62">
        <f>IF(BU58="","",BU58*VLOOKUP("ABS",IndexCalc[],3,FALSE))</f>
        <v>60</v>
      </c>
      <c r="AU58" s="62">
        <f>IF(BV58="","",BV58*VLOOKUP("Cnrs",IndexCalc[],3,FALSE))</f>
        <v>50</v>
      </c>
      <c r="AV58" s="62">
        <f>IF(BO58="","",BO58*VLOOKUP("HEC",IndexCalc[],3,FALSE))</f>
        <v>75</v>
      </c>
      <c r="AW58" s="62">
        <f>IF(BP58="","",BP58*VLOOKUP("Aeres",IndexCalc[],3,FALSE))</f>
        <v>66.666666666666671</v>
      </c>
      <c r="AX58" s="62">
        <f>IF(BQ58="","",BQ58*VLOOKUP("Abdc",IndexCalc[],3,FALSE))</f>
        <v>75</v>
      </c>
      <c r="AY58" s="65">
        <f>IF(BR58="","",BR58*VLOOKUP("Vhb",IndexCalc[],3,FALSE))</f>
        <v>66.666666666666671</v>
      </c>
      <c r="AZ58" s="25">
        <v>2E-3</v>
      </c>
      <c r="BA58" s="16">
        <v>0.7</v>
      </c>
      <c r="BB58" s="12">
        <v>29</v>
      </c>
      <c r="BC58" s="25">
        <v>2.4700000000000002</v>
      </c>
      <c r="BD58" s="25">
        <v>0.93899999999999995</v>
      </c>
      <c r="BE58" s="26">
        <v>1.077</v>
      </c>
      <c r="BF58" s="18" t="s">
        <v>134</v>
      </c>
      <c r="BG58" s="12" t="s">
        <v>133</v>
      </c>
      <c r="BH58" s="12" t="s">
        <v>127</v>
      </c>
      <c r="BI58" s="12" t="s">
        <v>133</v>
      </c>
      <c r="BJ58" s="19" t="s">
        <v>298</v>
      </c>
      <c r="BK58" s="18">
        <v>2</v>
      </c>
      <c r="BL58" s="12">
        <v>2</v>
      </c>
      <c r="BM58" s="12">
        <v>3</v>
      </c>
      <c r="BN58" s="12">
        <v>3</v>
      </c>
      <c r="BO58" s="7">
        <v>3</v>
      </c>
      <c r="BP58" s="5">
        <v>2</v>
      </c>
      <c r="BQ58" s="92">
        <v>3</v>
      </c>
      <c r="BR58" s="5">
        <v>4</v>
      </c>
      <c r="BS58" s="5">
        <v>3</v>
      </c>
      <c r="BT58" s="5">
        <v>3</v>
      </c>
      <c r="BU58" s="5">
        <v>3</v>
      </c>
      <c r="BV58" s="8">
        <v>2</v>
      </c>
    </row>
    <row r="59" spans="1:75" ht="15" customHeight="1" x14ac:dyDescent="0.25">
      <c r="A59" s="13" t="s">
        <v>435</v>
      </c>
      <c r="B59" s="11" t="s">
        <v>715</v>
      </c>
      <c r="C59" s="74" t="s">
        <v>221</v>
      </c>
      <c r="D59" s="11" t="s">
        <v>722</v>
      </c>
      <c r="E59" s="59">
        <f t="shared" si="31"/>
        <v>58</v>
      </c>
      <c r="F59" s="59">
        <f t="shared" si="32"/>
        <v>10</v>
      </c>
      <c r="G59" s="65">
        <f t="shared" si="33"/>
        <v>25.267225871479148</v>
      </c>
      <c r="H59" s="98" t="b">
        <f t="shared" si="34"/>
        <v>0</v>
      </c>
      <c r="I59" s="108">
        <f t="shared" si="35"/>
        <v>10000</v>
      </c>
      <c r="J59" s="108">
        <f t="shared" si="36"/>
        <v>10000</v>
      </c>
      <c r="K59" s="108">
        <f t="shared" si="37"/>
        <v>10000</v>
      </c>
      <c r="L59" s="108">
        <f t="shared" si="38"/>
        <v>10000</v>
      </c>
      <c r="M59" s="108">
        <f t="shared" si="39"/>
        <v>10000</v>
      </c>
      <c r="N59" s="108">
        <f t="shared" si="40"/>
        <v>10000</v>
      </c>
      <c r="O59" s="62" t="b">
        <f t="shared" si="41"/>
        <v>0</v>
      </c>
      <c r="P59" s="59">
        <f t="shared" si="42"/>
        <v>2</v>
      </c>
      <c r="Q59" s="59">
        <f t="shared" si="43"/>
        <v>8</v>
      </c>
      <c r="R59" s="149">
        <f t="shared" si="44"/>
        <v>60.706964720194648</v>
      </c>
      <c r="S59" s="66">
        <f t="shared" si="45"/>
        <v>66.868156934306569</v>
      </c>
      <c r="T59" s="65">
        <f t="shared" si="46"/>
        <v>59.166666666666664</v>
      </c>
      <c r="U59" s="62">
        <f t="shared" si="47"/>
        <v>61.543333333333337</v>
      </c>
      <c r="V59" s="65" t="b">
        <f t="shared" si="48"/>
        <v>0</v>
      </c>
      <c r="W59" s="120">
        <f t="shared" si="49"/>
        <v>60.706964720194648</v>
      </c>
      <c r="X59" s="66">
        <f t="shared" si="50"/>
        <v>50</v>
      </c>
      <c r="Y59" s="66">
        <f t="shared" si="51"/>
        <v>18.518518518518519</v>
      </c>
      <c r="Z59" s="66">
        <f t="shared" si="52"/>
        <v>100</v>
      </c>
      <c r="AA59" s="66">
        <f t="shared" si="53"/>
        <v>91.496781115879827</v>
      </c>
      <c r="AB59" s="66">
        <f t="shared" si="54"/>
        <v>33.736313868613138</v>
      </c>
      <c r="AC59" s="65">
        <f t="shared" si="55"/>
        <v>100</v>
      </c>
      <c r="AD59" s="62">
        <f t="shared" si="56"/>
        <v>46.800000000000004</v>
      </c>
      <c r="AE59" s="62">
        <f t="shared" si="57"/>
        <v>15.1</v>
      </c>
      <c r="AF59" s="62">
        <f t="shared" si="58"/>
        <v>81.399999999999991</v>
      </c>
      <c r="AG59" s="62">
        <f t="shared" si="59"/>
        <v>64.5</v>
      </c>
      <c r="AH59" s="62">
        <f t="shared" si="60"/>
        <v>55.900000000000006</v>
      </c>
      <c r="AI59" s="62">
        <f t="shared" si="61"/>
        <v>86.2</v>
      </c>
      <c r="AJ59" s="66">
        <f>IF(VLOOKUP(TRUE,$V$2:$AY$111,COUNTA($V$1:AR$1),FALSE)="",AR59,IF(AR59="","",(AR59/VLOOKUP(TRUE,$V$2:$AY$111,COUNTA($V$1:AR$1),FALSE))*100))</f>
        <v>75</v>
      </c>
      <c r="AK59" s="62">
        <f>IF(VLOOKUP(TRUE,$V$2:$AY$111,COUNTA($V$1:AS$1),FALSE)="",AS59,IF(AS59="","",(AS59/VLOOKUP(TRUE,$V$2:$AY$111,COUNTA($V$1:AS$1),FALSE))*100))</f>
        <v>50</v>
      </c>
      <c r="AL59" s="62">
        <f>IF(VLOOKUP(TRUE,$V$2:$AY$111,COUNTA($V$1:AT$1),FALSE)="",AT59,IF(AT59="","",(AT59/VLOOKUP(TRUE,$V$2:$AY$111,COUNTA($V$1:AT$1),FALSE))*100))</f>
        <v>40</v>
      </c>
      <c r="AM59" s="62">
        <f>IF(VLOOKUP(TRUE,$V$2:$AY$111,COUNTA($V$1:AU$1),FALSE)="",AU59,IF(AU59="","",(AU59/VLOOKUP(TRUE,$V$2:$AY$111,COUNTA($V$1:AU$1),FALSE))*100))</f>
        <v>50</v>
      </c>
      <c r="AN59" s="62">
        <f>IF(VLOOKUP(TRUE,$V$2:$AY$111,COUNTA($V$1:AV$1),FALSE)="",AV59,IF(AV59="","",(AV59/VLOOKUP(TRUE,$V$2:$AY$111,COUNTA($V$1:AV$1),FALSE))*100))</f>
        <v>50</v>
      </c>
      <c r="AO59" s="62">
        <f>IF(VLOOKUP(TRUE,$V$2:$AY$111,COUNTA($V$1:AW$1),FALSE)="",AW59,IF(AW59="","",(AW59/VLOOKUP(TRUE,$V$2:$AY$111,COUNTA($V$1:AW$1),FALSE))*100))</f>
        <v>100</v>
      </c>
      <c r="AP59" s="62">
        <f>IF(VLOOKUP(TRUE,$V$2:$AY$111,COUNTA($V$1:AX$1),FALSE)="",AX59,IF(AX59="","",(AX59/VLOOKUP(TRUE,$V$2:$AY$111,COUNTA($V$1:AX$1),FALSE))*100))</f>
        <v>75</v>
      </c>
      <c r="AQ59" s="65">
        <f>IF(VLOOKUP(TRUE,$V$2:$AY$111,COUNTA($V$1:AY$1),FALSE)="",AY59,IF(AY59="","",(AY59/VLOOKUP(TRUE,$V$2:$AY$111,COUNTA($V$1:AY$1),FALSE))*100))</f>
        <v>33.333333333333336</v>
      </c>
      <c r="AR59" s="66">
        <f>IF(BS59="","",BS59*VLOOKUP("UQ",IndexCalc[],3,FALSE))</f>
        <v>75</v>
      </c>
      <c r="AS59" s="62">
        <f>IF(BT59="","",BT59*VLOOKUP("Fneg",IndexCalc[],3,FALSE))</f>
        <v>50</v>
      </c>
      <c r="AT59" s="62">
        <f>IF(BU59="","",BU59*VLOOKUP("ABS",IndexCalc[],3,FALSE))</f>
        <v>40</v>
      </c>
      <c r="AU59" s="62">
        <f>IF(BV59="","",BV59*VLOOKUP("Cnrs",IndexCalc[],3,FALSE))</f>
        <v>50</v>
      </c>
      <c r="AV59" s="62">
        <f>IF(BO59="","",BO59*VLOOKUP("HEC",IndexCalc[],3,FALSE))</f>
        <v>50</v>
      </c>
      <c r="AW59" s="62">
        <f>IF(BP59="","",BP59*VLOOKUP("Aeres",IndexCalc[],3,FALSE))</f>
        <v>100</v>
      </c>
      <c r="AX59" s="62">
        <f>IF(BQ59="","",BQ59*VLOOKUP("Abdc",IndexCalc[],3,FALSE))</f>
        <v>75</v>
      </c>
      <c r="AY59" s="65">
        <f>IF(BR59="","",BR59*VLOOKUP("Vhb",IndexCalc[],3,FALSE))</f>
        <v>33.333333333333336</v>
      </c>
      <c r="AZ59" s="25">
        <v>4.0000000000000001E-3</v>
      </c>
      <c r="BA59" s="16">
        <v>0.5</v>
      </c>
      <c r="BB59" s="12">
        <v>55</v>
      </c>
      <c r="BC59" s="25">
        <v>3.411</v>
      </c>
      <c r="BD59" s="25">
        <v>1.4790000000000001</v>
      </c>
      <c r="BE59" s="26">
        <v>2.569</v>
      </c>
      <c r="BF59" s="18" t="s">
        <v>133</v>
      </c>
      <c r="BG59" s="12" t="s">
        <v>133</v>
      </c>
      <c r="BH59" s="12" t="s">
        <v>127</v>
      </c>
      <c r="BI59" s="12" t="s">
        <v>135</v>
      </c>
      <c r="BJ59" s="19"/>
      <c r="BK59" s="18">
        <v>2</v>
      </c>
      <c r="BL59" s="12">
        <v>3</v>
      </c>
      <c r="BM59" s="12">
        <v>2</v>
      </c>
      <c r="BN59" s="12">
        <v>3</v>
      </c>
      <c r="BO59" s="7">
        <v>2</v>
      </c>
      <c r="BP59" s="5">
        <v>3</v>
      </c>
      <c r="BQ59" s="92">
        <v>3</v>
      </c>
      <c r="BR59" s="5">
        <v>2</v>
      </c>
      <c r="BS59" s="5">
        <v>3</v>
      </c>
      <c r="BT59" s="5">
        <v>2</v>
      </c>
      <c r="BU59" s="5">
        <v>2</v>
      </c>
      <c r="BV59" s="8">
        <v>2</v>
      </c>
    </row>
    <row r="60" spans="1:75" ht="15" customHeight="1" x14ac:dyDescent="0.25">
      <c r="A60" s="13" t="s">
        <v>414</v>
      </c>
      <c r="B60" s="11" t="s">
        <v>694</v>
      </c>
      <c r="C60" s="73" t="s">
        <v>200</v>
      </c>
      <c r="D60" s="11" t="s">
        <v>722</v>
      </c>
      <c r="E60" s="59">
        <f t="shared" si="31"/>
        <v>59</v>
      </c>
      <c r="F60" s="59">
        <f t="shared" si="32"/>
        <v>10</v>
      </c>
      <c r="G60" s="65">
        <f t="shared" si="33"/>
        <v>10.007947309914268</v>
      </c>
      <c r="H60" s="98" t="b">
        <f t="shared" si="34"/>
        <v>0</v>
      </c>
      <c r="I60" s="108">
        <f t="shared" si="35"/>
        <v>10000</v>
      </c>
      <c r="J60" s="108">
        <f t="shared" si="36"/>
        <v>10000</v>
      </c>
      <c r="K60" s="108">
        <f t="shared" si="37"/>
        <v>10000</v>
      </c>
      <c r="L60" s="108">
        <f t="shared" si="38"/>
        <v>10000</v>
      </c>
      <c r="M60" s="108">
        <f t="shared" si="39"/>
        <v>10000</v>
      </c>
      <c r="N60" s="108">
        <f t="shared" si="40"/>
        <v>10000</v>
      </c>
      <c r="O60" s="62" t="b">
        <f t="shared" si="41"/>
        <v>0</v>
      </c>
      <c r="P60" s="59">
        <f t="shared" si="42"/>
        <v>2</v>
      </c>
      <c r="Q60" s="59">
        <f t="shared" si="43"/>
        <v>8</v>
      </c>
      <c r="R60" s="149">
        <f t="shared" si="44"/>
        <v>60.591588491484131</v>
      </c>
      <c r="S60" s="66">
        <f t="shared" si="45"/>
        <v>54.382973483625094</v>
      </c>
      <c r="T60" s="65">
        <f t="shared" si="46"/>
        <v>62.143742243448898</v>
      </c>
      <c r="U60" s="62">
        <f t="shared" si="47"/>
        <v>61.444993794759114</v>
      </c>
      <c r="V60" s="65" t="b">
        <f t="shared" si="48"/>
        <v>0</v>
      </c>
      <c r="W60" s="120">
        <f t="shared" si="49"/>
        <v>60.591588491484131</v>
      </c>
      <c r="X60" s="66">
        <f t="shared" si="50"/>
        <v>50</v>
      </c>
      <c r="Y60" s="66">
        <f t="shared" si="51"/>
        <v>55.55555555555555</v>
      </c>
      <c r="Z60" s="66">
        <f t="shared" si="52"/>
        <v>87.096774193548384</v>
      </c>
      <c r="AA60" s="66">
        <f t="shared" si="53"/>
        <v>78.138412017167369</v>
      </c>
      <c r="AB60" s="66">
        <f t="shared" si="54"/>
        <v>43.544708029197075</v>
      </c>
      <c r="AC60" s="65">
        <f t="shared" si="55"/>
        <v>65.221238938053105</v>
      </c>
      <c r="AD60" s="62">
        <f t="shared" si="56"/>
        <v>46.800000000000004</v>
      </c>
      <c r="AE60" s="62">
        <f t="shared" si="57"/>
        <v>69.599999999999994</v>
      </c>
      <c r="AF60" s="62">
        <f t="shared" si="58"/>
        <v>28.299999999999997</v>
      </c>
      <c r="AG60" s="62">
        <f t="shared" si="59"/>
        <v>51.800000000000004</v>
      </c>
      <c r="AH60" s="62">
        <f t="shared" si="60"/>
        <v>65.100000000000009</v>
      </c>
      <c r="AI60" s="62">
        <f t="shared" si="61"/>
        <v>52.2</v>
      </c>
      <c r="AJ60" s="66">
        <f>IF(VLOOKUP(TRUE,$V$2:$AY$111,COUNTA($V$1:AR$1),FALSE)="",AR60,IF(AR60="","",(AR60/VLOOKUP(TRUE,$V$2:$AY$111,COUNTA($V$1:AR$1),FALSE))*100))</f>
        <v>70.754092931747437</v>
      </c>
      <c r="AK60" s="62">
        <f>IF(VLOOKUP(TRUE,$V$2:$AY$111,COUNTA($V$1:AS$1),FALSE)="",AS60,IF(AS60="","",(AS60/VLOOKUP(TRUE,$V$2:$AY$111,COUNTA($V$1:AS$1),FALSE))*100))</f>
        <v>55.777919292449951</v>
      </c>
      <c r="AL60" s="62">
        <f>IF(VLOOKUP(TRUE,$V$2:$AY$111,COUNTA($V$1:AT$1),FALSE)="",AT60,IF(AT60="","",(AT60/VLOOKUP(TRUE,$V$2:$AY$111,COUNTA($V$1:AT$1),FALSE))*100))</f>
        <v>60</v>
      </c>
      <c r="AM60" s="62">
        <f>IF(VLOOKUP(TRUE,$V$2:$AY$111,COUNTA($V$1:AU$1),FALSE)="",AU60,IF(AU60="","",(AU60/VLOOKUP(TRUE,$V$2:$AY$111,COUNTA($V$1:AU$1),FALSE))*100))</f>
        <v>50</v>
      </c>
      <c r="AN60" s="62">
        <f>IF(VLOOKUP(TRUE,$V$2:$AY$111,COUNTA($V$1:AV$1),FALSE)="",AV60,IF(AV60="","",(AV60/VLOOKUP(TRUE,$V$2:$AY$111,COUNTA($V$1:AV$1),FALSE))*100))</f>
        <v>52.284592390060425</v>
      </c>
      <c r="AO60" s="62">
        <f>IF(VLOOKUP(TRUE,$V$2:$AY$111,COUNTA($V$1:AW$1),FALSE)="",AW60,IF(AW60="","",(AW60/VLOOKUP(TRUE,$V$2:$AY$111,COUNTA($V$1:AW$1),FALSE))*100))</f>
        <v>66.666666666666671</v>
      </c>
      <c r="AP60" s="62">
        <f>IF(VLOOKUP(TRUE,$V$2:$AY$111,COUNTA($V$1:AX$1),FALSE)="",AX60,IF(AX60="","",(AX60/VLOOKUP(TRUE,$V$2:$AY$111,COUNTA($V$1:AX$1),FALSE))*100))</f>
        <v>75</v>
      </c>
      <c r="AQ60" s="65">
        <f>IF(VLOOKUP(TRUE,$V$2:$AY$111,COUNTA($V$1:AY$1),FALSE)="",AY60,IF(AY60="","",(AY60/VLOOKUP(TRUE,$V$2:$AY$111,COUNTA($V$1:AY$1),FALSE))*100))</f>
        <v>66.666666666666671</v>
      </c>
      <c r="AR60" s="66">
        <f>IF(BS60="","",BS60*VLOOKUP("UQ",IndexCalc[],3,FALSE))</f>
        <v>70.754092931747437</v>
      </c>
      <c r="AS60" s="62">
        <f>IF(BT60="","",BT60*VLOOKUP("Fneg",IndexCalc[],3,FALSE))</f>
        <v>55.777919292449951</v>
      </c>
      <c r="AT60" s="62">
        <f>IF(BU60="","",BU60*VLOOKUP("ABS",IndexCalc[],3,FALSE))</f>
        <v>60</v>
      </c>
      <c r="AU60" s="62">
        <f>IF(BV60="","",BV60*VLOOKUP("Cnrs",IndexCalc[],3,FALSE))</f>
        <v>50</v>
      </c>
      <c r="AV60" s="62">
        <f>IF(BO60="","",BO60*VLOOKUP("HEC",IndexCalc[],3,FALSE))</f>
        <v>52.284592390060425</v>
      </c>
      <c r="AW60" s="62">
        <f>IF(BP60="","",BP60*VLOOKUP("Aeres",IndexCalc[],3,FALSE))</f>
        <v>66.666666666666671</v>
      </c>
      <c r="AX60" s="62">
        <f>IF(BQ60="","",BQ60*VLOOKUP("Abdc",IndexCalc[],3,FALSE))</f>
        <v>75</v>
      </c>
      <c r="AY60" s="65">
        <f>IF(BR60="","",BR60*VLOOKUP("Vhb",IndexCalc[],3,FALSE))</f>
        <v>66.666666666666671</v>
      </c>
      <c r="AZ60" s="25">
        <v>4.0000000000000001E-3</v>
      </c>
      <c r="BA60" s="16">
        <v>1.5</v>
      </c>
      <c r="BB60" s="12">
        <v>27</v>
      </c>
      <c r="BC60" s="25">
        <v>2.9129999999999998</v>
      </c>
      <c r="BD60" s="25">
        <v>1.909</v>
      </c>
      <c r="BE60" s="26">
        <v>1.474</v>
      </c>
      <c r="BF60" s="18"/>
      <c r="BG60" s="12" t="s">
        <v>133</v>
      </c>
      <c r="BH60" s="12" t="s">
        <v>127</v>
      </c>
      <c r="BI60" s="12" t="s">
        <v>133</v>
      </c>
      <c r="BJ60" s="19" t="s">
        <v>298</v>
      </c>
      <c r="BK60" s="18"/>
      <c r="BL60" s="12"/>
      <c r="BM60" s="12">
        <v>3</v>
      </c>
      <c r="BN60" s="12">
        <v>3</v>
      </c>
      <c r="BO60" s="257">
        <v>2.091383695602417</v>
      </c>
      <c r="BP60" s="5">
        <v>2</v>
      </c>
      <c r="BQ60" s="92">
        <v>3</v>
      </c>
      <c r="BR60" s="5">
        <v>4</v>
      </c>
      <c r="BS60" s="258">
        <v>2.8301637172698975</v>
      </c>
      <c r="BT60" s="258">
        <v>2.231116771697998</v>
      </c>
      <c r="BU60" s="258">
        <v>3</v>
      </c>
      <c r="BV60" s="8">
        <v>2</v>
      </c>
    </row>
    <row r="61" spans="1:75" ht="15" customHeight="1" x14ac:dyDescent="0.25">
      <c r="A61" s="30" t="s">
        <v>430</v>
      </c>
      <c r="B61" s="28" t="s">
        <v>707</v>
      </c>
      <c r="C61" s="75" t="s">
        <v>213</v>
      </c>
      <c r="D61" s="28" t="s">
        <v>722</v>
      </c>
      <c r="E61" s="61">
        <f t="shared" si="31"/>
        <v>60</v>
      </c>
      <c r="F61" s="61">
        <f t="shared" si="32"/>
        <v>10</v>
      </c>
      <c r="G61" s="68">
        <f t="shared" si="33"/>
        <v>10.983718150870851</v>
      </c>
      <c r="H61" s="98" t="b">
        <f t="shared" si="34"/>
        <v>0</v>
      </c>
      <c r="I61" s="108">
        <f t="shared" si="35"/>
        <v>10000</v>
      </c>
      <c r="J61" s="108">
        <f t="shared" si="36"/>
        <v>10000</v>
      </c>
      <c r="K61" s="108">
        <f t="shared" si="37"/>
        <v>10000</v>
      </c>
      <c r="L61" s="108">
        <f t="shared" si="38"/>
        <v>10000</v>
      </c>
      <c r="M61" s="108">
        <f t="shared" si="39"/>
        <v>10000</v>
      </c>
      <c r="N61" s="108">
        <f t="shared" si="40"/>
        <v>10000</v>
      </c>
      <c r="O61" s="69" t="b">
        <f t="shared" si="41"/>
        <v>0</v>
      </c>
      <c r="P61" s="61">
        <f t="shared" si="42"/>
        <v>2</v>
      </c>
      <c r="Q61" s="61">
        <f t="shared" si="43"/>
        <v>8</v>
      </c>
      <c r="R61" s="150">
        <f t="shared" si="44"/>
        <v>60.571921175364977</v>
      </c>
      <c r="S61" s="69">
        <f t="shared" si="45"/>
        <v>52.43074171565145</v>
      </c>
      <c r="T61" s="68">
        <f t="shared" si="46"/>
        <v>62.60721604029338</v>
      </c>
      <c r="U61" s="63">
        <f t="shared" si="47"/>
        <v>61.545772832234697</v>
      </c>
      <c r="V61" s="68" t="b">
        <f t="shared" si="48"/>
        <v>0</v>
      </c>
      <c r="W61" s="121">
        <f t="shared" si="49"/>
        <v>60.571921175364977</v>
      </c>
      <c r="X61" s="69">
        <f t="shared" si="50"/>
        <v>25</v>
      </c>
      <c r="Y61" s="69">
        <f t="shared" si="51"/>
        <v>25.925925925925924</v>
      </c>
      <c r="Z61" s="69">
        <f t="shared" si="52"/>
        <v>77.41935483870968</v>
      </c>
      <c r="AA61" s="69">
        <f t="shared" si="53"/>
        <v>67.945278969957073</v>
      </c>
      <c r="AB61" s="69">
        <f t="shared" si="54"/>
        <v>41.7198905109489</v>
      </c>
      <c r="AC61" s="68">
        <f t="shared" si="55"/>
        <v>63.141592920353993</v>
      </c>
      <c r="AD61" s="63">
        <f t="shared" si="56"/>
        <v>18.899999999999999</v>
      </c>
      <c r="AE61" s="63">
        <f t="shared" si="57"/>
        <v>30.3</v>
      </c>
      <c r="AF61" s="63">
        <f t="shared" si="58"/>
        <v>18.5</v>
      </c>
      <c r="AG61" s="63">
        <f t="shared" si="59"/>
        <v>37.9</v>
      </c>
      <c r="AH61" s="63">
        <f t="shared" si="60"/>
        <v>64.2</v>
      </c>
      <c r="AI61" s="63">
        <f t="shared" si="61"/>
        <v>50.4</v>
      </c>
      <c r="AJ61" s="69">
        <f>IF(VLOOKUP(TRUE,$V$2:$AY$111,COUNTA($V$1:AR$1),FALSE)="",AR61,IF(AR61="","",(AR61/VLOOKUP(TRUE,$V$2:$AY$111,COUNTA($V$1:AR$1),FALSE))*100))</f>
        <v>50</v>
      </c>
      <c r="AK61" s="63">
        <f>IF(VLOOKUP(TRUE,$V$2:$AY$111,COUNTA($V$1:AS$1),FALSE)="",AS61,IF(AS61="","",(AS61/VLOOKUP(TRUE,$V$2:$AY$111,COUNTA($V$1:AS$1),FALSE))*100))</f>
        <v>50</v>
      </c>
      <c r="AL61" s="63">
        <f>IF(VLOOKUP(TRUE,$V$2:$AY$111,COUNTA($V$1:AT$1),FALSE)="",AT61,IF(AT61="","",(AT61/VLOOKUP(TRUE,$V$2:$AY$111,COUNTA($V$1:AT$1),FALSE))*100))</f>
        <v>60</v>
      </c>
      <c r="AM61" s="63">
        <f>IF(VLOOKUP(TRUE,$V$2:$AY$111,COUNTA($V$1:AU$1),FALSE)="",AU61,IF(AU61="","",(AU61/VLOOKUP(TRUE,$V$2:$AY$111,COUNTA($V$1:AU$1),FALSE))*100))</f>
        <v>75</v>
      </c>
      <c r="AN61" s="63">
        <f>IF(VLOOKUP(TRUE,$V$2:$AY$111,COUNTA($V$1:AV$1),FALSE)="",AV61,IF(AV61="","",(AV61/VLOOKUP(TRUE,$V$2:$AY$111,COUNTA($V$1:AV$1),FALSE))*100))</f>
        <v>57.524394989013672</v>
      </c>
      <c r="AO61" s="63">
        <f>IF(VLOOKUP(TRUE,$V$2:$AY$111,COUNTA($V$1:AW$1),FALSE)="",AW61,IF(AW61="","",(AW61/VLOOKUP(TRUE,$V$2:$AY$111,COUNTA($V$1:AW$1),FALSE))*100))</f>
        <v>66.666666666666671</v>
      </c>
      <c r="AP61" s="63">
        <f>IF(VLOOKUP(TRUE,$V$2:$AY$111,COUNTA($V$1:AX$1),FALSE)="",AX61,IF(AX61="","",(AX61/VLOOKUP(TRUE,$V$2:$AY$111,COUNTA($V$1:AX$1),FALSE))*100))</f>
        <v>75</v>
      </c>
      <c r="AQ61" s="68">
        <f>IF(VLOOKUP(TRUE,$V$2:$AY$111,COUNTA($V$1:AY$1),FALSE)="",AY61,IF(AY61="","",(AY61/VLOOKUP(TRUE,$V$2:$AY$111,COUNTA($V$1:AY$1),FALSE))*100))</f>
        <v>66.666666666666671</v>
      </c>
      <c r="AR61" s="69">
        <f>IF(BS61="","",BS61*VLOOKUP("UQ",IndexCalc[],3,FALSE))</f>
        <v>50</v>
      </c>
      <c r="AS61" s="63">
        <f>IF(BT61="","",BT61*VLOOKUP("Fneg",IndexCalc[],3,FALSE))</f>
        <v>50</v>
      </c>
      <c r="AT61" s="63">
        <f>IF(BU61="","",BU61*VLOOKUP("ABS",IndexCalc[],3,FALSE))</f>
        <v>60</v>
      </c>
      <c r="AU61" s="63">
        <f>IF(BV61="","",BV61*VLOOKUP("Cnrs",IndexCalc[],3,FALSE))</f>
        <v>75</v>
      </c>
      <c r="AV61" s="63">
        <f>IF(BO61="","",BO61*VLOOKUP("HEC",IndexCalc[],3,FALSE))</f>
        <v>57.524394989013672</v>
      </c>
      <c r="AW61" s="63">
        <f>IF(BP61="","",BP61*VLOOKUP("Aeres",IndexCalc[],3,FALSE))</f>
        <v>66.666666666666671</v>
      </c>
      <c r="AX61" s="63">
        <f>IF(BQ61="","",BQ61*VLOOKUP("Abdc",IndexCalc[],3,FALSE))</f>
        <v>75</v>
      </c>
      <c r="AY61" s="68">
        <f>IF(BR61="","",BR61*VLOOKUP("Vhb",IndexCalc[],3,FALSE))</f>
        <v>66.666666666666671</v>
      </c>
      <c r="AZ61" s="36">
        <v>2E-3</v>
      </c>
      <c r="BA61" s="32">
        <v>0.7</v>
      </c>
      <c r="BB61" s="29">
        <v>24</v>
      </c>
      <c r="BC61" s="36">
        <v>2.5329999999999999</v>
      </c>
      <c r="BD61" s="36">
        <v>1.829</v>
      </c>
      <c r="BE61" s="37">
        <v>1.427</v>
      </c>
      <c r="BF61" s="34"/>
      <c r="BG61" s="29" t="s">
        <v>133</v>
      </c>
      <c r="BH61" s="29" t="s">
        <v>127</v>
      </c>
      <c r="BI61" s="29" t="s">
        <v>133</v>
      </c>
      <c r="BJ61" s="35" t="s">
        <v>298</v>
      </c>
      <c r="BK61" s="34">
        <v>3</v>
      </c>
      <c r="BL61" s="29">
        <v>3</v>
      </c>
      <c r="BM61" s="29">
        <v>3</v>
      </c>
      <c r="BN61" s="29">
        <v>2</v>
      </c>
      <c r="BO61" s="259">
        <v>2.3009757995605469</v>
      </c>
      <c r="BP61" s="6">
        <v>2</v>
      </c>
      <c r="BQ61" s="93">
        <v>3</v>
      </c>
      <c r="BR61" s="6">
        <v>4</v>
      </c>
      <c r="BS61" s="6">
        <v>2</v>
      </c>
      <c r="BT61" s="6">
        <v>2</v>
      </c>
      <c r="BU61" s="6">
        <v>3</v>
      </c>
      <c r="BV61" s="10">
        <v>3</v>
      </c>
    </row>
    <row r="62" spans="1:75" ht="15" customHeight="1" x14ac:dyDescent="0.25">
      <c r="A62" s="39" t="s">
        <v>440</v>
      </c>
      <c r="B62" s="38"/>
      <c r="C62" s="743" t="s">
        <v>226</v>
      </c>
      <c r="D62" s="11" t="s">
        <v>722</v>
      </c>
      <c r="E62" s="59">
        <f t="shared" si="31"/>
        <v>61</v>
      </c>
      <c r="F62" s="59">
        <f t="shared" si="32"/>
        <v>10</v>
      </c>
      <c r="G62" s="67">
        <f t="shared" si="33"/>
        <v>12.811221853598401</v>
      </c>
      <c r="H62" s="98" t="b">
        <f t="shared" si="34"/>
        <v>0</v>
      </c>
      <c r="I62" s="108">
        <f t="shared" si="35"/>
        <v>10000</v>
      </c>
      <c r="J62" s="108">
        <f t="shared" si="36"/>
        <v>10000</v>
      </c>
      <c r="K62" s="108">
        <f t="shared" si="37"/>
        <v>10000</v>
      </c>
      <c r="L62" s="108">
        <f t="shared" si="38"/>
        <v>10000</v>
      </c>
      <c r="M62" s="108">
        <f t="shared" si="39"/>
        <v>10000</v>
      </c>
      <c r="N62" s="108">
        <f t="shared" si="40"/>
        <v>10000</v>
      </c>
      <c r="O62" s="62" t="b">
        <f t="shared" si="41"/>
        <v>0</v>
      </c>
      <c r="P62" s="59">
        <f t="shared" si="42"/>
        <v>2</v>
      </c>
      <c r="Q62" s="59">
        <f t="shared" si="43"/>
        <v>8</v>
      </c>
      <c r="R62" s="149">
        <f t="shared" si="44"/>
        <v>60.092274632545148</v>
      </c>
      <c r="S62" s="66">
        <f t="shared" si="45"/>
        <v>62.161702247916807</v>
      </c>
      <c r="T62" s="65">
        <f t="shared" si="46"/>
        <v>59.574917728702232</v>
      </c>
      <c r="U62" s="62">
        <f t="shared" si="47"/>
        <v>60.67993418296178</v>
      </c>
      <c r="V62" s="67" t="b">
        <f t="shared" si="48"/>
        <v>0</v>
      </c>
      <c r="W62" s="120">
        <f t="shared" si="49"/>
        <v>60.092274632545148</v>
      </c>
      <c r="X62" s="66">
        <f t="shared" si="50"/>
        <v>62.5</v>
      </c>
      <c r="Y62" s="66">
        <f t="shared" si="51"/>
        <v>59.259259259259252</v>
      </c>
      <c r="Z62" s="66">
        <f t="shared" si="52"/>
        <v>100</v>
      </c>
      <c r="AA62" s="66">
        <f t="shared" si="53"/>
        <v>100</v>
      </c>
      <c r="AB62" s="66">
        <f t="shared" si="54"/>
        <v>48.836678832116789</v>
      </c>
      <c r="AC62" s="65">
        <f t="shared" si="55"/>
        <v>75.486725663716825</v>
      </c>
      <c r="AD62" s="64">
        <f t="shared" si="56"/>
        <v>55.600000000000009</v>
      </c>
      <c r="AE62" s="64">
        <f t="shared" si="57"/>
        <v>72.099999999999994</v>
      </c>
      <c r="AF62" s="64">
        <f t="shared" si="58"/>
        <v>50.6</v>
      </c>
      <c r="AG62" s="64">
        <f t="shared" si="59"/>
        <v>75.900000000000006</v>
      </c>
      <c r="AH62" s="64">
        <f t="shared" si="60"/>
        <v>71.5</v>
      </c>
      <c r="AI62" s="64">
        <f t="shared" si="61"/>
        <v>58.699999999999996</v>
      </c>
      <c r="AJ62" s="70">
        <f>IF(VLOOKUP(TRUE,$V$2:$AY$111,COUNTA($V$1:AR$1),FALSE)="",AR62,IF(AR62="","",(AR62/VLOOKUP(TRUE,$V$2:$AY$111,COUNTA($V$1:AR$1),FALSE))*100))</f>
        <v>66.152864694595337</v>
      </c>
      <c r="AK62" s="64">
        <f>IF(VLOOKUP(TRUE,$V$2:$AY$111,COUNTA($V$1:AS$1),FALSE)="",AS62,IF(AS62="","",(AS62/VLOOKUP(TRUE,$V$2:$AY$111,COUNTA($V$1:AS$1),FALSE))*100))</f>
        <v>49.109473824501038</v>
      </c>
      <c r="AL62" s="64">
        <f>IF(VLOOKUP(TRUE,$V$2:$AY$111,COUNTA($V$1:AT$1),FALSE)="",AT62,IF(AT62="","",(AT62/VLOOKUP(TRUE,$V$2:$AY$111,COUNTA($V$1:AT$1),FALSE))*100))</f>
        <v>42.495675086975098</v>
      </c>
      <c r="AM62" s="64">
        <f>IF(VLOOKUP(TRUE,$V$2:$AY$111,COUNTA($V$1:AU$1),FALSE)="",AU62,IF(AU62="","",(AU62/VLOOKUP(TRUE,$V$2:$AY$111,COUNTA($V$1:AU$1),FALSE))*100))</f>
        <v>59.060370922088623</v>
      </c>
      <c r="AN62" s="64">
        <f>IF(VLOOKUP(TRUE,$V$2:$AY$111,COUNTA($V$1:AV$1),FALSE)="",AV62,IF(AV62="","",(AV62/VLOOKUP(TRUE,$V$2:$AY$111,COUNTA($V$1:AV$1),FALSE))*100))</f>
        <v>62.936639785766602</v>
      </c>
      <c r="AO62" s="64">
        <f>IF(VLOOKUP(TRUE,$V$2:$AY$111,COUNTA($V$1:AW$1),FALSE)="",AW62,IF(AW62="","",(AW62/VLOOKUP(TRUE,$V$2:$AY$111,COUNTA($V$1:AW$1),FALSE))*100))</f>
        <v>83.859737714131683</v>
      </c>
      <c r="AP62" s="64">
        <f>IF(VLOOKUP(TRUE,$V$2:$AY$111,COUNTA($V$1:AX$1),FALSE)="",AX62,IF(AX62="","",(AX62/VLOOKUP(TRUE,$V$2:$AY$111,COUNTA($V$1:AX$1),FALSE))*100))</f>
        <v>51.670008897781372</v>
      </c>
      <c r="AQ62" s="67">
        <f>IF(VLOOKUP(TRUE,$V$2:$AY$111,COUNTA($V$1:AY$1),FALSE)="",AY62,IF(AY62="","",(AY62/VLOOKUP(TRUE,$V$2:$AY$111,COUNTA($V$1:AY$1),FALSE))*100))</f>
        <v>61.31457090377809</v>
      </c>
      <c r="AR62" s="66">
        <f>IF(BS62="","",BS62*VLOOKUP("UQ",IndexCalc[],3,FALSE))</f>
        <v>66.152864694595337</v>
      </c>
      <c r="AS62" s="62">
        <f>IF(BT62="","",BT62*VLOOKUP("Fneg",IndexCalc[],3,FALSE))</f>
        <v>49.109473824501038</v>
      </c>
      <c r="AT62" s="62">
        <f>IF(BU62="","",BU62*VLOOKUP("ABS",IndexCalc[],3,FALSE))</f>
        <v>42.495675086975098</v>
      </c>
      <c r="AU62" s="62">
        <f>IF(BV62="","",BV62*VLOOKUP("Cnrs",IndexCalc[],3,FALSE))</f>
        <v>59.060370922088623</v>
      </c>
      <c r="AV62" s="62">
        <f>IF(BO62="","",BO62*VLOOKUP("HEC",IndexCalc[],3,FALSE))</f>
        <v>62.936639785766602</v>
      </c>
      <c r="AW62" s="62">
        <f>IF(BP62="","",BP62*VLOOKUP("Aeres",IndexCalc[],3,FALSE))</f>
        <v>83.859737714131683</v>
      </c>
      <c r="AX62" s="62">
        <f>IF(BQ62="","",BQ62*VLOOKUP("Abdc",IndexCalc[],3,FALSE))</f>
        <v>51.670008897781372</v>
      </c>
      <c r="AY62" s="65">
        <f>IF(BR62="","",BR62*VLOOKUP("Vhb",IndexCalc[],3,FALSE))</f>
        <v>61.314570903778083</v>
      </c>
      <c r="AZ62" s="20">
        <v>5.0000000000000001E-3</v>
      </c>
      <c r="BA62" s="21">
        <v>1.6</v>
      </c>
      <c r="BB62" s="22">
        <v>36</v>
      </c>
      <c r="BC62" s="20">
        <v>4.01</v>
      </c>
      <c r="BD62" s="20">
        <v>2.141</v>
      </c>
      <c r="BE62" s="23">
        <v>1.706</v>
      </c>
      <c r="BF62" s="24"/>
      <c r="BG62" s="22"/>
      <c r="BH62" s="22"/>
      <c r="BI62" s="22"/>
      <c r="BJ62" s="40"/>
      <c r="BK62" s="24"/>
      <c r="BL62" s="22"/>
      <c r="BM62" s="22"/>
      <c r="BN62" s="22"/>
      <c r="BO62" s="257">
        <v>2.5174655914306641</v>
      </c>
      <c r="BP62" s="258">
        <v>2.5157921314239502</v>
      </c>
      <c r="BQ62" s="258">
        <v>2.0668003559112549</v>
      </c>
      <c r="BR62" s="258">
        <v>3.6788742542266846</v>
      </c>
      <c r="BS62" s="258">
        <v>2.6461145877838135</v>
      </c>
      <c r="BT62" s="258">
        <v>1.9643789529800415</v>
      </c>
      <c r="BU62" s="258">
        <v>2.1247837543487549</v>
      </c>
      <c r="BV62" s="261">
        <v>2.3624148368835449</v>
      </c>
    </row>
    <row r="63" spans="1:75" ht="15" customHeight="1" x14ac:dyDescent="0.25">
      <c r="A63" s="13" t="s">
        <v>416</v>
      </c>
      <c r="B63" s="11" t="s">
        <v>696</v>
      </c>
      <c r="C63" s="73" t="s">
        <v>202</v>
      </c>
      <c r="D63" s="11" t="s">
        <v>722</v>
      </c>
      <c r="E63" s="59">
        <f t="shared" si="31"/>
        <v>62</v>
      </c>
      <c r="F63" s="59">
        <f t="shared" si="32"/>
        <v>10</v>
      </c>
      <c r="G63" s="65">
        <f t="shared" si="33"/>
        <v>15.285795381080183</v>
      </c>
      <c r="H63" s="98" t="b">
        <f t="shared" si="34"/>
        <v>0</v>
      </c>
      <c r="I63" s="108">
        <f t="shared" si="35"/>
        <v>10000</v>
      </c>
      <c r="J63" s="108">
        <f t="shared" si="36"/>
        <v>10000</v>
      </c>
      <c r="K63" s="108">
        <f t="shared" si="37"/>
        <v>10000</v>
      </c>
      <c r="L63" s="108">
        <f t="shared" si="38"/>
        <v>10000</v>
      </c>
      <c r="M63" s="108">
        <f t="shared" si="39"/>
        <v>10000</v>
      </c>
      <c r="N63" s="108">
        <f t="shared" si="40"/>
        <v>10000</v>
      </c>
      <c r="O63" s="62" t="b">
        <f t="shared" si="41"/>
        <v>0</v>
      </c>
      <c r="P63" s="59">
        <f t="shared" si="42"/>
        <v>2</v>
      </c>
      <c r="Q63" s="59">
        <f t="shared" si="43"/>
        <v>8</v>
      </c>
      <c r="R63" s="149">
        <f t="shared" si="44"/>
        <v>59.811987208028462</v>
      </c>
      <c r="S63" s="66">
        <f t="shared" si="45"/>
        <v>40.716099573670945</v>
      </c>
      <c r="T63" s="65">
        <f t="shared" si="46"/>
        <v>64.585959116617843</v>
      </c>
      <c r="U63" s="62">
        <f t="shared" si="47"/>
        <v>60.008767293294262</v>
      </c>
      <c r="V63" s="65" t="b">
        <f t="shared" si="48"/>
        <v>0</v>
      </c>
      <c r="W63" s="120">
        <f t="shared" si="49"/>
        <v>59.811987208028462</v>
      </c>
      <c r="X63" s="66">
        <f t="shared" si="50"/>
        <v>37.5</v>
      </c>
      <c r="Y63" s="66">
        <f t="shared" si="51"/>
        <v>37.037037037037038</v>
      </c>
      <c r="Z63" s="66">
        <f t="shared" si="52"/>
        <v>93.548387096774192</v>
      </c>
      <c r="AA63" s="66">
        <f t="shared" si="53"/>
        <v>63.063304721030036</v>
      </c>
      <c r="AB63" s="66">
        <f t="shared" si="54"/>
        <v>23.334854014598534</v>
      </c>
      <c r="AC63" s="65">
        <f t="shared" si="55"/>
        <v>58.097345132743364</v>
      </c>
      <c r="AD63" s="62">
        <f t="shared" si="56"/>
        <v>36.700000000000003</v>
      </c>
      <c r="AE63" s="62">
        <f t="shared" si="57"/>
        <v>48.1</v>
      </c>
      <c r="AF63" s="62">
        <f t="shared" si="58"/>
        <v>32</v>
      </c>
      <c r="AG63" s="62">
        <f t="shared" si="59"/>
        <v>31.6</v>
      </c>
      <c r="AH63" s="62">
        <f t="shared" si="60"/>
        <v>37.6</v>
      </c>
      <c r="AI63" s="62">
        <f t="shared" si="61"/>
        <v>45.800000000000004</v>
      </c>
      <c r="AJ63" s="66">
        <f>IF(VLOOKUP(TRUE,$V$2:$AY$111,COUNTA($V$1:AR$1),FALSE)="",AR63,IF(AR63="","",(AR63/VLOOKUP(TRUE,$V$2:$AY$111,COUNTA($V$1:AR$1),FALSE))*100))</f>
        <v>75</v>
      </c>
      <c r="AK63" s="62">
        <f>IF(VLOOKUP(TRUE,$V$2:$AY$111,COUNTA($V$1:AS$1),FALSE)="",AS63,IF(AS63="","",(AS63/VLOOKUP(TRUE,$V$2:$AY$111,COUNTA($V$1:AS$1),FALSE))*100))</f>
        <v>69.119805097579956</v>
      </c>
      <c r="AL63" s="62">
        <f>IF(VLOOKUP(TRUE,$V$2:$AY$111,COUNTA($V$1:AT$1),FALSE)="",AT63,IF(AT63="","",(AT63/VLOOKUP(TRUE,$V$2:$AY$111,COUNTA($V$1:AT$1),FALSE))*100))</f>
        <v>60</v>
      </c>
      <c r="AM63" s="62">
        <f>IF(VLOOKUP(TRUE,$V$2:$AY$111,COUNTA($V$1:AU$1),FALSE)="",AU63,IF(AU63="","",(AU63/VLOOKUP(TRUE,$V$2:$AY$111,COUNTA($V$1:AU$1),FALSE))*100))</f>
        <v>50</v>
      </c>
      <c r="AN63" s="62">
        <f>IF(VLOOKUP(TRUE,$V$2:$AY$111,COUNTA($V$1:AV$1),FALSE)="",AV63,IF(AV63="","",(AV63/VLOOKUP(TRUE,$V$2:$AY$111,COUNTA($V$1:AV$1),FALSE))*100))</f>
        <v>54.234534502029419</v>
      </c>
      <c r="AO63" s="62">
        <f>IF(VLOOKUP(TRUE,$V$2:$AY$111,COUNTA($V$1:AW$1),FALSE)="",AW63,IF(AW63="","",(AW63/VLOOKUP(TRUE,$V$2:$AY$111,COUNTA($V$1:AW$1),FALSE))*100))</f>
        <v>66.666666666666671</v>
      </c>
      <c r="AP63" s="62">
        <f>IF(VLOOKUP(TRUE,$V$2:$AY$111,COUNTA($V$1:AX$1),FALSE)="",AX63,IF(AX63="","",(AX63/VLOOKUP(TRUE,$V$2:$AY$111,COUNTA($V$1:AX$1),FALSE))*100))</f>
        <v>75</v>
      </c>
      <c r="AQ63" s="65">
        <f>IF(VLOOKUP(TRUE,$V$2:$AY$111,COUNTA($V$1:AY$1),FALSE)="",AY63,IF(AY63="","",(AY63/VLOOKUP(TRUE,$V$2:$AY$111,COUNTA($V$1:AY$1),FALSE))*100))</f>
        <v>66.666666666666671</v>
      </c>
      <c r="AR63" s="66">
        <f>IF(BS63="","",BS63*VLOOKUP("UQ",IndexCalc[],3,FALSE))</f>
        <v>75</v>
      </c>
      <c r="AS63" s="62">
        <f>IF(BT63="","",BT63*VLOOKUP("Fneg",IndexCalc[],3,FALSE))</f>
        <v>69.119805097579956</v>
      </c>
      <c r="AT63" s="62">
        <f>IF(BU63="","",BU63*VLOOKUP("ABS",IndexCalc[],3,FALSE))</f>
        <v>60</v>
      </c>
      <c r="AU63" s="62">
        <f>IF(BV63="","",BV63*VLOOKUP("Cnrs",IndexCalc[],3,FALSE))</f>
        <v>50</v>
      </c>
      <c r="AV63" s="62">
        <f>IF(BO63="","",BO63*VLOOKUP("HEC",IndexCalc[],3,FALSE))</f>
        <v>54.234534502029419</v>
      </c>
      <c r="AW63" s="62">
        <f>IF(BP63="","",BP63*VLOOKUP("Aeres",IndexCalc[],3,FALSE))</f>
        <v>66.666666666666671</v>
      </c>
      <c r="AX63" s="62">
        <f>IF(BQ63="","",BQ63*VLOOKUP("Abdc",IndexCalc[],3,FALSE))</f>
        <v>75</v>
      </c>
      <c r="AY63" s="65">
        <f>IF(BR63="","",BR63*VLOOKUP("Vhb",IndexCalc[],3,FALSE))</f>
        <v>66.666666666666671</v>
      </c>
      <c r="AZ63" s="25">
        <v>3.0000000000000001E-3</v>
      </c>
      <c r="BA63" s="16">
        <v>1</v>
      </c>
      <c r="BB63" s="12">
        <v>29</v>
      </c>
      <c r="BC63" s="25">
        <v>2.351</v>
      </c>
      <c r="BD63" s="25">
        <v>1.0229999999999999</v>
      </c>
      <c r="BE63" s="26">
        <v>1.3129999999999999</v>
      </c>
      <c r="BF63" s="18"/>
      <c r="BG63" s="12"/>
      <c r="BH63" s="12" t="s">
        <v>127</v>
      </c>
      <c r="BI63" s="12" t="s">
        <v>133</v>
      </c>
      <c r="BJ63" s="19" t="s">
        <v>298</v>
      </c>
      <c r="BK63" s="18">
        <v>2</v>
      </c>
      <c r="BL63" s="12"/>
      <c r="BM63" s="12">
        <v>3</v>
      </c>
      <c r="BN63" s="12">
        <v>3</v>
      </c>
      <c r="BO63" s="257">
        <v>2.1693813800811768</v>
      </c>
      <c r="BP63" s="258">
        <v>2</v>
      </c>
      <c r="BQ63" s="92">
        <v>3</v>
      </c>
      <c r="BR63" s="5">
        <v>4</v>
      </c>
      <c r="BS63" s="5">
        <v>3</v>
      </c>
      <c r="BT63" s="258">
        <v>2.7647922039031982</v>
      </c>
      <c r="BU63" s="258">
        <v>3</v>
      </c>
      <c r="BV63" s="8">
        <v>2</v>
      </c>
    </row>
    <row r="64" spans="1:75" ht="15" customHeight="1" x14ac:dyDescent="0.25">
      <c r="A64" s="13" t="s">
        <v>431</v>
      </c>
      <c r="B64" s="11" t="s">
        <v>708</v>
      </c>
      <c r="C64" s="75" t="s">
        <v>214</v>
      </c>
      <c r="D64" s="11" t="s">
        <v>722</v>
      </c>
      <c r="E64" s="59">
        <f t="shared" si="31"/>
        <v>63</v>
      </c>
      <c r="F64" s="59">
        <f t="shared" si="32"/>
        <v>10</v>
      </c>
      <c r="G64" s="65">
        <f t="shared" si="33"/>
        <v>14.916693740040056</v>
      </c>
      <c r="H64" s="98" t="b">
        <f t="shared" si="34"/>
        <v>0</v>
      </c>
      <c r="I64" s="108">
        <f t="shared" si="35"/>
        <v>10000</v>
      </c>
      <c r="J64" s="108">
        <f t="shared" si="36"/>
        <v>10000</v>
      </c>
      <c r="K64" s="108">
        <f t="shared" si="37"/>
        <v>10000</v>
      </c>
      <c r="L64" s="108">
        <f t="shared" si="38"/>
        <v>10000</v>
      </c>
      <c r="M64" s="108">
        <f t="shared" si="39"/>
        <v>10000</v>
      </c>
      <c r="N64" s="108">
        <f t="shared" si="40"/>
        <v>10000</v>
      </c>
      <c r="O64" s="62" t="b">
        <f t="shared" si="41"/>
        <v>0</v>
      </c>
      <c r="P64" s="59">
        <f t="shared" si="42"/>
        <v>2</v>
      </c>
      <c r="Q64" s="59">
        <f t="shared" si="43"/>
        <v>8</v>
      </c>
      <c r="R64" s="149">
        <f t="shared" si="44"/>
        <v>59.778942882353739</v>
      </c>
      <c r="S64" s="66">
        <f t="shared" si="45"/>
        <v>44.426151411407538</v>
      </c>
      <c r="T64" s="65">
        <f t="shared" si="46"/>
        <v>63.617140750090286</v>
      </c>
      <c r="U64" s="62">
        <f t="shared" si="47"/>
        <v>60.143712600072227</v>
      </c>
      <c r="V64" s="65" t="b">
        <f t="shared" si="48"/>
        <v>0</v>
      </c>
      <c r="W64" s="120">
        <f t="shared" si="49"/>
        <v>59.778942882353739</v>
      </c>
      <c r="X64" s="66">
        <f t="shared" si="50"/>
        <v>37.5</v>
      </c>
      <c r="Y64" s="66">
        <f t="shared" si="51"/>
        <v>22.222222222222221</v>
      </c>
      <c r="Z64" s="66">
        <f t="shared" si="52"/>
        <v>100</v>
      </c>
      <c r="AA64" s="66">
        <f t="shared" si="53"/>
        <v>61.883047210300425</v>
      </c>
      <c r="AB64" s="66">
        <f t="shared" si="54"/>
        <v>25.091240875912408</v>
      </c>
      <c r="AC64" s="65">
        <f t="shared" si="55"/>
        <v>63.761061946902664</v>
      </c>
      <c r="AD64" s="62">
        <f t="shared" si="56"/>
        <v>36.700000000000003</v>
      </c>
      <c r="AE64" s="62">
        <f t="shared" si="57"/>
        <v>26.5</v>
      </c>
      <c r="AF64" s="62">
        <f t="shared" si="58"/>
        <v>65.400000000000006</v>
      </c>
      <c r="AG64" s="62">
        <f t="shared" si="59"/>
        <v>29.099999999999998</v>
      </c>
      <c r="AH64" s="62">
        <f t="shared" si="60"/>
        <v>41.199999999999996</v>
      </c>
      <c r="AI64" s="62">
        <f t="shared" si="61"/>
        <v>51.300000000000004</v>
      </c>
      <c r="AJ64" s="66">
        <f>IF(VLOOKUP(TRUE,$V$2:$AY$111,COUNTA($V$1:AR$1),FALSE)="",AR64,IF(AR64="","",(AR64/VLOOKUP(TRUE,$V$2:$AY$111,COUNTA($V$1:AR$1),FALSE))*100))</f>
        <v>50</v>
      </c>
      <c r="AK64" s="62">
        <f>IF(VLOOKUP(TRUE,$V$2:$AY$111,COUNTA($V$1:AS$1),FALSE)="",AS64,IF(AS64="","",(AS64/VLOOKUP(TRUE,$V$2:$AY$111,COUNTA($V$1:AS$1),FALSE))*100))</f>
        <v>75</v>
      </c>
      <c r="AL64" s="62">
        <f>IF(VLOOKUP(TRUE,$V$2:$AY$111,COUNTA($V$1:AT$1),FALSE)="",AT64,IF(AT64="","",(AT64/VLOOKUP(TRUE,$V$2:$AY$111,COUNTA($V$1:AT$1),FALSE))*100))</f>
        <v>60</v>
      </c>
      <c r="AM64" s="62">
        <f>IF(VLOOKUP(TRUE,$V$2:$AY$111,COUNTA($V$1:AU$1),FALSE)="",AU64,IF(AU64="","",(AU64/VLOOKUP(TRUE,$V$2:$AY$111,COUNTA($V$1:AU$1),FALSE))*100))</f>
        <v>50</v>
      </c>
      <c r="AN64" s="62">
        <f>IF(VLOOKUP(TRUE,$V$2:$AY$111,COUNTA($V$1:AV$1),FALSE)="",AV64,IF(AV64="","",(AV64/VLOOKUP(TRUE,$V$2:$AY$111,COUNTA($V$1:AV$1),FALSE))*100))</f>
        <v>65.603792667388916</v>
      </c>
      <c r="AO64" s="62">
        <f>IF(VLOOKUP(TRUE,$V$2:$AY$111,COUNTA($V$1:AW$1),FALSE)="",AW64,IF(AW64="","",(AW64/VLOOKUP(TRUE,$V$2:$AY$111,COUNTA($V$1:AW$1),FALSE))*100))</f>
        <v>66.666666666666671</v>
      </c>
      <c r="AP64" s="62">
        <f>IF(VLOOKUP(TRUE,$V$2:$AY$111,COUNTA($V$1:AX$1),FALSE)="",AX64,IF(AX64="","",(AX64/VLOOKUP(TRUE,$V$2:$AY$111,COUNTA($V$1:AX$1),FALSE))*100))</f>
        <v>75</v>
      </c>
      <c r="AQ64" s="65">
        <f>IF(VLOOKUP(TRUE,$V$2:$AY$111,COUNTA($V$1:AY$1),FALSE)="",AY64,IF(AY64="","",(AY64/VLOOKUP(TRUE,$V$2:$AY$111,COUNTA($V$1:AY$1),FALSE))*100))</f>
        <v>66.666666666666671</v>
      </c>
      <c r="AR64" s="66">
        <f>IF(BS64="","",BS64*VLOOKUP("UQ",IndexCalc[],3,FALSE))</f>
        <v>50</v>
      </c>
      <c r="AS64" s="62">
        <f>IF(BT64="","",BT64*VLOOKUP("Fneg",IndexCalc[],3,FALSE))</f>
        <v>75</v>
      </c>
      <c r="AT64" s="62">
        <f>IF(BU64="","",BU64*VLOOKUP("ABS",IndexCalc[],3,FALSE))</f>
        <v>60</v>
      </c>
      <c r="AU64" s="62">
        <f>IF(BV64="","",BV64*VLOOKUP("Cnrs",IndexCalc[],3,FALSE))</f>
        <v>50</v>
      </c>
      <c r="AV64" s="62">
        <f>IF(BO64="","",BO64*VLOOKUP("HEC",IndexCalc[],3,FALSE))</f>
        <v>65.603792667388916</v>
      </c>
      <c r="AW64" s="62">
        <f>IF(BP64="","",BP64*VLOOKUP("Aeres",IndexCalc[],3,FALSE))</f>
        <v>66.666666666666671</v>
      </c>
      <c r="AX64" s="62">
        <f>IF(BQ64="","",BQ64*VLOOKUP("Abdc",IndexCalc[],3,FALSE))</f>
        <v>75</v>
      </c>
      <c r="AY64" s="65">
        <f>IF(BR64="","",BR64*VLOOKUP("Vhb",IndexCalc[],3,FALSE))</f>
        <v>66.666666666666671</v>
      </c>
      <c r="AZ64" s="25">
        <v>3.0000000000000001E-3</v>
      </c>
      <c r="BA64" s="16">
        <v>0.6</v>
      </c>
      <c r="BB64" s="12">
        <v>44</v>
      </c>
      <c r="BC64" s="25">
        <v>2.3069999999999999</v>
      </c>
      <c r="BD64" s="25">
        <v>1.1000000000000001</v>
      </c>
      <c r="BE64" s="26">
        <v>1.4410000000000001</v>
      </c>
      <c r="BF64" s="18"/>
      <c r="BG64" s="12" t="s">
        <v>133</v>
      </c>
      <c r="BH64" s="12" t="s">
        <v>127</v>
      </c>
      <c r="BI64" s="12" t="s">
        <v>133</v>
      </c>
      <c r="BJ64" s="19" t="s">
        <v>298</v>
      </c>
      <c r="BK64" s="18">
        <v>3</v>
      </c>
      <c r="BL64" s="12">
        <v>2</v>
      </c>
      <c r="BM64" s="12">
        <v>3</v>
      </c>
      <c r="BN64" s="12">
        <v>3</v>
      </c>
      <c r="BO64" s="257">
        <v>2.6241517066955566</v>
      </c>
      <c r="BP64" s="5">
        <v>2</v>
      </c>
      <c r="BQ64" s="92">
        <v>3</v>
      </c>
      <c r="BR64" s="5">
        <v>4</v>
      </c>
      <c r="BS64" s="5">
        <v>2</v>
      </c>
      <c r="BT64" s="5">
        <v>3</v>
      </c>
      <c r="BU64" s="5">
        <v>3</v>
      </c>
      <c r="BV64" s="8">
        <v>2</v>
      </c>
    </row>
    <row r="65" spans="1:74" ht="15" customHeight="1" x14ac:dyDescent="0.25">
      <c r="A65" s="13" t="s">
        <v>442</v>
      </c>
      <c r="B65" s="11" t="s">
        <v>718</v>
      </c>
      <c r="C65" s="74" t="s">
        <v>228</v>
      </c>
      <c r="D65" s="11" t="s">
        <v>722</v>
      </c>
      <c r="E65" s="59">
        <f t="shared" si="31"/>
        <v>64</v>
      </c>
      <c r="F65" s="59">
        <f t="shared" si="32"/>
        <v>10</v>
      </c>
      <c r="G65" s="65">
        <f t="shared" si="33"/>
        <v>19.279695919669237</v>
      </c>
      <c r="H65" s="98" t="b">
        <f t="shared" si="34"/>
        <v>0</v>
      </c>
      <c r="I65" s="108">
        <f t="shared" si="35"/>
        <v>10000</v>
      </c>
      <c r="J65" s="108">
        <f t="shared" si="36"/>
        <v>10000</v>
      </c>
      <c r="K65" s="108">
        <f t="shared" si="37"/>
        <v>10000</v>
      </c>
      <c r="L65" s="108">
        <f t="shared" si="38"/>
        <v>10000</v>
      </c>
      <c r="M65" s="108">
        <f t="shared" si="39"/>
        <v>10000</v>
      </c>
      <c r="N65" s="108">
        <f t="shared" si="40"/>
        <v>10000</v>
      </c>
      <c r="O65" s="62" t="b">
        <f t="shared" si="41"/>
        <v>0</v>
      </c>
      <c r="P65" s="59">
        <f t="shared" si="42"/>
        <v>2</v>
      </c>
      <c r="Q65" s="59">
        <f t="shared" si="43"/>
        <v>8</v>
      </c>
      <c r="R65" s="149">
        <f t="shared" si="44"/>
        <v>58.980333082713365</v>
      </c>
      <c r="S65" s="66">
        <f t="shared" si="45"/>
        <v>68.44749208707448</v>
      </c>
      <c r="T65" s="65">
        <f t="shared" si="46"/>
        <v>56.613543331623077</v>
      </c>
      <c r="U65" s="62">
        <f t="shared" si="47"/>
        <v>59.23083466529846</v>
      </c>
      <c r="V65" s="65" t="b">
        <f t="shared" si="48"/>
        <v>0</v>
      </c>
      <c r="W65" s="120">
        <f t="shared" si="49"/>
        <v>58.980333082713365</v>
      </c>
      <c r="X65" s="66">
        <f t="shared" si="50"/>
        <v>50</v>
      </c>
      <c r="Y65" s="66">
        <f t="shared" si="51"/>
        <v>33.333333333333329</v>
      </c>
      <c r="Z65" s="66">
        <f t="shared" si="52"/>
        <v>100</v>
      </c>
      <c r="AA65" s="66">
        <f t="shared" si="53"/>
        <v>100</v>
      </c>
      <c r="AB65" s="66">
        <f t="shared" si="54"/>
        <v>40.921532846715323</v>
      </c>
      <c r="AC65" s="65">
        <f t="shared" si="55"/>
        <v>95.973451327433636</v>
      </c>
      <c r="AD65" s="62">
        <f t="shared" si="56"/>
        <v>46.800000000000004</v>
      </c>
      <c r="AE65" s="62">
        <f t="shared" si="57"/>
        <v>41.699999999999996</v>
      </c>
      <c r="AF65" s="62">
        <f t="shared" si="58"/>
        <v>69.099999999999994</v>
      </c>
      <c r="AG65" s="62">
        <f t="shared" si="59"/>
        <v>72.099999999999994</v>
      </c>
      <c r="AH65" s="62">
        <f t="shared" si="60"/>
        <v>63.3</v>
      </c>
      <c r="AI65" s="62">
        <f t="shared" si="61"/>
        <v>76.099999999999994</v>
      </c>
      <c r="AJ65" s="66">
        <f>IF(VLOOKUP(TRUE,$V$2:$AY$111,COUNTA($V$1:AR$1),FALSE)="",AR65,IF(AR65="","",(AR65/VLOOKUP(TRUE,$V$2:$AY$111,COUNTA($V$1:AR$1),FALSE))*100))</f>
        <v>75</v>
      </c>
      <c r="AK65" s="62">
        <f>IF(VLOOKUP(TRUE,$V$2:$AY$111,COUNTA($V$1:AS$1),FALSE)="",AS65,IF(AS65="","",(AS65/VLOOKUP(TRUE,$V$2:$AY$111,COUNTA($V$1:AS$1),FALSE))*100))</f>
        <v>50</v>
      </c>
      <c r="AL65" s="62">
        <f>IF(VLOOKUP(TRUE,$V$2:$AY$111,COUNTA($V$1:AT$1),FALSE)="",AT65,IF(AT65="","",(AT65/VLOOKUP(TRUE,$V$2:$AY$111,COUNTA($V$1:AT$1),FALSE))*100))</f>
        <v>60</v>
      </c>
      <c r="AM65" s="62">
        <f>IF(VLOOKUP(TRUE,$V$2:$AY$111,COUNTA($V$1:AU$1),FALSE)="",AU65,IF(AU65="","",(AU65/VLOOKUP(TRUE,$V$2:$AY$111,COUNTA($V$1:AU$1),FALSE))*100))</f>
        <v>50</v>
      </c>
      <c r="AN65" s="62">
        <f>IF(VLOOKUP(TRUE,$V$2:$AY$111,COUNTA($V$1:AV$1),FALSE)="",AV65,IF(AV65="","",(AV65/VLOOKUP(TRUE,$V$2:$AY$111,COUNTA($V$1:AV$1),FALSE))*100))</f>
        <v>42.908346652984619</v>
      </c>
      <c r="AO65" s="62">
        <f>IF(VLOOKUP(TRUE,$V$2:$AY$111,COUNTA($V$1:AW$1),FALSE)="",AW65,IF(AW65="","",(AW65/VLOOKUP(TRUE,$V$2:$AY$111,COUNTA($V$1:AW$1),FALSE))*100))</f>
        <v>66.666666666666671</v>
      </c>
      <c r="AP65" s="62">
        <f>IF(VLOOKUP(TRUE,$V$2:$AY$111,COUNTA($V$1:AX$1),FALSE)="",AX65,IF(AX65="","",(AX65/VLOOKUP(TRUE,$V$2:$AY$111,COUNTA($V$1:AX$1),FALSE))*100))</f>
        <v>75</v>
      </c>
      <c r="AQ65" s="65">
        <f>IF(VLOOKUP(TRUE,$V$2:$AY$111,COUNTA($V$1:AY$1),FALSE)="",AY65,IF(AY65="","",(AY65/VLOOKUP(TRUE,$V$2:$AY$111,COUNTA($V$1:AY$1),FALSE))*100))</f>
        <v>33.333333333333336</v>
      </c>
      <c r="AR65" s="66">
        <f>IF(BS65="","",BS65*VLOOKUP("UQ",IndexCalc[],3,FALSE))</f>
        <v>75</v>
      </c>
      <c r="AS65" s="62">
        <f>IF(BT65="","",BT65*VLOOKUP("Fneg",IndexCalc[],3,FALSE))</f>
        <v>50</v>
      </c>
      <c r="AT65" s="62">
        <f>IF(BU65="","",BU65*VLOOKUP("ABS",IndexCalc[],3,FALSE))</f>
        <v>60</v>
      </c>
      <c r="AU65" s="62">
        <f>IF(BV65="","",BV65*VLOOKUP("Cnrs",IndexCalc[],3,FALSE))</f>
        <v>50</v>
      </c>
      <c r="AV65" s="62">
        <f>IF(BO65="","",BO65*VLOOKUP("HEC",IndexCalc[],3,FALSE))</f>
        <v>42.908346652984619</v>
      </c>
      <c r="AW65" s="62">
        <f>IF(BP65="","",BP65*VLOOKUP("Aeres",IndexCalc[],3,FALSE))</f>
        <v>66.666666666666671</v>
      </c>
      <c r="AX65" s="62">
        <f>IF(BQ65="","",BQ65*VLOOKUP("Abdc",IndexCalc[],3,FALSE))</f>
        <v>75</v>
      </c>
      <c r="AY65" s="65">
        <f>IF(BR65="","",BR65*VLOOKUP("Vhb",IndexCalc[],3,FALSE))</f>
        <v>33.333333333333336</v>
      </c>
      <c r="AZ65" s="25">
        <v>4.0000000000000001E-3</v>
      </c>
      <c r="BA65" s="16">
        <v>0.9</v>
      </c>
      <c r="BB65" s="12">
        <v>47</v>
      </c>
      <c r="BC65" s="25">
        <v>3.8330000000000002</v>
      </c>
      <c r="BD65" s="25">
        <v>1.794</v>
      </c>
      <c r="BE65" s="26">
        <v>2.169</v>
      </c>
      <c r="BF65" s="18"/>
      <c r="BG65" s="12" t="s">
        <v>133</v>
      </c>
      <c r="BH65" s="12" t="s">
        <v>127</v>
      </c>
      <c r="BI65" s="12" t="s">
        <v>135</v>
      </c>
      <c r="BJ65" s="19" t="s">
        <v>298</v>
      </c>
      <c r="BK65" s="18">
        <v>2</v>
      </c>
      <c r="BL65" s="12">
        <v>3</v>
      </c>
      <c r="BM65" s="12">
        <v>3</v>
      </c>
      <c r="BN65" s="12">
        <v>3</v>
      </c>
      <c r="BO65" s="257">
        <v>1.7163338661193848</v>
      </c>
      <c r="BP65" s="5">
        <v>2</v>
      </c>
      <c r="BQ65" s="92">
        <v>3</v>
      </c>
      <c r="BR65" s="5">
        <v>2</v>
      </c>
      <c r="BS65" s="5">
        <v>3</v>
      </c>
      <c r="BT65" s="5">
        <v>2</v>
      </c>
      <c r="BU65" s="5">
        <v>3</v>
      </c>
      <c r="BV65" s="8">
        <v>2</v>
      </c>
    </row>
    <row r="66" spans="1:74" ht="15" customHeight="1" x14ac:dyDescent="0.25">
      <c r="A66" s="13" t="s">
        <v>428</v>
      </c>
      <c r="B66" s="11" t="s">
        <v>705</v>
      </c>
      <c r="C66" s="75" t="s">
        <v>211</v>
      </c>
      <c r="D66" s="11" t="s">
        <v>722</v>
      </c>
      <c r="E66" s="59">
        <f t="shared" ref="E66:E97" si="62">IF(R66=0,"",RANK($R66,$R$2:$R$111,0))</f>
        <v>65</v>
      </c>
      <c r="F66" s="59">
        <f t="shared" ref="F66:F97" si="63">COUNT($AH66:$AI66,$AR66:$AY66)</f>
        <v>10</v>
      </c>
      <c r="G66" s="65">
        <f t="shared" ref="G66:G97" si="64">IF($F66&lt;=1,"",STDEV($AB66:$AC66,$AJ66:$AQ66))</f>
        <v>13.101405728978024</v>
      </c>
      <c r="H66" s="98" t="b">
        <f t="shared" ref="H66:H97" si="65">IF($Q66=0,FALSE,IF(OR($V66=TRUE,AVERAGE($AJ66:$AQ66)=100),TRUE,FALSE))</f>
        <v>0</v>
      </c>
      <c r="I66" s="108">
        <f t="shared" ref="I66:I97" si="66">IF($H66=TRUE,IF(ISBLANK(AZ66),10000,AZ66),10000)</f>
        <v>10000</v>
      </c>
      <c r="J66" s="108">
        <f t="shared" ref="J66:J97" si="67">IF($H66=TRUE,IF(ISBLANK(BA66),10000,BA66),10000)</f>
        <v>10000</v>
      </c>
      <c r="K66" s="108">
        <f t="shared" ref="K66:K97" si="68">IF($H66=TRUE,IF(ISBLANK(BB66),10000,BB66),10000)</f>
        <v>10000</v>
      </c>
      <c r="L66" s="108">
        <f t="shared" ref="L66:L97" si="69">IF($H66=TRUE,IF(ISBLANK(BC66),10000,BC66),10000)</f>
        <v>10000</v>
      </c>
      <c r="M66" s="108">
        <f t="shared" ref="M66:M97" si="70">IF($H66=TRUE,IF(ISBLANK(BD66),10000,BD66),10000)</f>
        <v>10000</v>
      </c>
      <c r="N66" s="108">
        <f t="shared" ref="N66:N97" si="71">IF($H66=TRUE,IF(ISBLANK(BE66),10000,BE66),10000)</f>
        <v>10000</v>
      </c>
      <c r="O66" s="62" t="b">
        <f t="shared" ref="O66:O97" si="72">$V66</f>
        <v>0</v>
      </c>
      <c r="P66" s="59">
        <f t="shared" ref="P66:P97" si="73">COUNT($AH66:$AI66)</f>
        <v>2</v>
      </c>
      <c r="Q66" s="59">
        <f t="shared" ref="Q66:Q97" si="74">COUNT($AR66:$AY66)</f>
        <v>8</v>
      </c>
      <c r="R66" s="149">
        <f t="shared" ref="R66:R97" si="75">IF($F66=0,0,AVERAGE($AB66:$AC66,$AR66:$AY66))</f>
        <v>58.747654056632747</v>
      </c>
      <c r="S66" s="66">
        <f t="shared" ref="S66:S97" si="76">IF($P66=0,0,(AVERAGE($AB66:$AC66)))</f>
        <v>44.185150345584908</v>
      </c>
      <c r="T66" s="65">
        <f t="shared" ref="T66:T97" si="77">IF($Q66=0,0,(AVERAGE($AR66:$AY66)))</f>
        <v>62.388279984394714</v>
      </c>
      <c r="U66" s="62">
        <f t="shared" ref="U66:U97" si="78">IF(F66=0,"",(AVERAGE($AH66:$AI66,$AR66:$AY66)))</f>
        <v>59.720623987515765</v>
      </c>
      <c r="V66" s="65" t="b">
        <f t="shared" ref="V66:V97" si="79">IF($Q66=0,FALSE,IF(OR(MAX($U$2:$U$111)=$U66,LARGE($U$2:$U$111,2)=$U66),TRUE,FALSE))</f>
        <v>0</v>
      </c>
      <c r="W66" s="120">
        <f t="shared" ref="W66:W97" si="80">IF($F66=0,0,AVERAGE($AB66:$AC66,$AJ66:$AQ66))</f>
        <v>58.747654056632747</v>
      </c>
      <c r="X66" s="66">
        <f t="shared" ref="X66:X97" si="81">IF(AZ66="","",IF(((AZ66/MIN(I$2:I$111))*100)&gt;=100,100,(AZ66/MIN(I$2:I$111))*100))</f>
        <v>12.5</v>
      </c>
      <c r="Y66" s="66">
        <f t="shared" ref="Y66:Y97" si="82">IF(BA66="","",IF(((BA66/MIN(J$2:J$111))*100)&gt;=100,100,(BA66/MIN(J$2:J$111))*100))</f>
        <v>18.518518518518519</v>
      </c>
      <c r="Z66" s="66">
        <f t="shared" ref="Z66:Z97" si="83">IF(BB66="","",IF(((BB66/MIN(K$2:K$111))*100)&gt;=100,100,(BB66/MIN(K$2:K$111))*100))</f>
        <v>100</v>
      </c>
      <c r="AA66" s="66">
        <f t="shared" ref="AA66:AA97" si="84">IF(BC66="","",IF(((BC66/MIN(L$2:L$111))*100)&gt;=100,100,(BC66/MIN(L$2:L$111))*100))</f>
        <v>63.653433476394852</v>
      </c>
      <c r="AB66" s="66">
        <f t="shared" ref="AB66:AB97" si="85">IF(BD66="","",IF(((BD66/MIN(M$2:M$111))*100)&gt;=100,100,(BD66/MIN(M$2:M$111))*100))</f>
        <v>31.865875912408757</v>
      </c>
      <c r="AC66" s="65">
        <f t="shared" ref="AC66:AC97" si="86">IF(BE66="","",IF(((BE66/MIN(N$2:N$111))*100)&gt;=100,100,(BE66/MIN(N$2:N$111))*100))</f>
        <v>56.504424778761063</v>
      </c>
      <c r="AD66" s="62">
        <f t="shared" ref="AD66:AD97" si="87">IF(ISBLANK(AZ66),"",PERCENTRANK(AZ$2:AZ$111,AZ66,)*100)</f>
        <v>10.100000000000001</v>
      </c>
      <c r="AE66" s="62">
        <f t="shared" ref="AE66:AE97" si="88">IF(ISBLANK(BA66),"",PERCENTRANK(BA$2:BA$111,BA66,)*100)</f>
        <v>15.1</v>
      </c>
      <c r="AF66" s="62">
        <f t="shared" ref="AF66:AF97" si="89">IF(ISBLANK(BB66),"",PERCENTRANK(BB$2:BB$111,BB66,)*100)</f>
        <v>39.5</v>
      </c>
      <c r="AG66" s="62">
        <f t="shared" ref="AG66:AG97" si="90">IF(ISBLANK(BC66),"",PERCENTRANK(BC$2:BC$111,BC66,)*100)</f>
        <v>32.9</v>
      </c>
      <c r="AH66" s="62">
        <f t="shared" ref="AH66:AH97" si="91">IF(ISBLANK(BD66),"",PERCENTRANK(BD$2:BD$111,BD66,)*100)</f>
        <v>53.2</v>
      </c>
      <c r="AI66" s="62">
        <f t="shared" ref="AI66:AI97" si="92">IF(ISBLANK(BE66),"",PERCENTRANK(BE$2:BE$111,BE66,)*100)</f>
        <v>44.9</v>
      </c>
      <c r="AJ66" s="66">
        <f>IF(VLOOKUP(TRUE,$V$2:$AY$111,COUNTA($V$1:AR$1),FALSE)="",AR66,IF(AR66="","",(AR66/VLOOKUP(TRUE,$V$2:$AY$111,COUNTA($V$1:AR$1),FALSE))*100))</f>
        <v>75</v>
      </c>
      <c r="AK66" s="62">
        <f>IF(VLOOKUP(TRUE,$V$2:$AY$111,COUNTA($V$1:AS$1),FALSE)="",AS66,IF(AS66="","",(AS66/VLOOKUP(TRUE,$V$2:$AY$111,COUNTA($V$1:AS$1),FALSE))*100))</f>
        <v>50</v>
      </c>
      <c r="AL66" s="62">
        <f>IF(VLOOKUP(TRUE,$V$2:$AY$111,COUNTA($V$1:AT$1),FALSE)="",AT66,IF(AT66="","",(AT66/VLOOKUP(TRUE,$V$2:$AY$111,COUNTA($V$1:AT$1),FALSE))*100))</f>
        <v>60</v>
      </c>
      <c r="AM66" s="62">
        <f>IF(VLOOKUP(TRUE,$V$2:$AY$111,COUNTA($V$1:AU$1),FALSE)="",AU66,IF(AU66="","",(AU66/VLOOKUP(TRUE,$V$2:$AY$111,COUNTA($V$1:AU$1),FALSE))*100))</f>
        <v>50</v>
      </c>
      <c r="AN66" s="62">
        <f>IF(VLOOKUP(TRUE,$V$2:$AY$111,COUNTA($V$1:AV$1),FALSE)="",AV66,IF(AV66="","",(AV66/VLOOKUP(TRUE,$V$2:$AY$111,COUNTA($V$1:AV$1),FALSE))*100))</f>
        <v>55.772906541824341</v>
      </c>
      <c r="AO66" s="62">
        <f>IF(VLOOKUP(TRUE,$V$2:$AY$111,COUNTA($V$1:AW$1),FALSE)="",AW66,IF(AW66="","",(AW66/VLOOKUP(TRUE,$V$2:$AY$111,COUNTA($V$1:AW$1),FALSE))*100))</f>
        <v>66.666666666666671</v>
      </c>
      <c r="AP66" s="62">
        <f>IF(VLOOKUP(TRUE,$V$2:$AY$111,COUNTA($V$1:AX$1),FALSE)="",AX66,IF(AX66="","",(AX66/VLOOKUP(TRUE,$V$2:$AY$111,COUNTA($V$1:AX$1),FALSE))*100))</f>
        <v>75</v>
      </c>
      <c r="AQ66" s="65">
        <f>IF(VLOOKUP(TRUE,$V$2:$AY$111,COUNTA($V$1:AY$1),FALSE)="",AY66,IF(AY66="","",(AY66/VLOOKUP(TRUE,$V$2:$AY$111,COUNTA($V$1:AY$1),FALSE))*100))</f>
        <v>66.666666666666671</v>
      </c>
      <c r="AR66" s="66">
        <f>IF(BS66="","",BS66*VLOOKUP("UQ",IndexCalc[],3,FALSE))</f>
        <v>75</v>
      </c>
      <c r="AS66" s="62">
        <f>IF(BT66="","",BT66*VLOOKUP("Fneg",IndexCalc[],3,FALSE))</f>
        <v>50</v>
      </c>
      <c r="AT66" s="62">
        <f>IF(BU66="","",BU66*VLOOKUP("ABS",IndexCalc[],3,FALSE))</f>
        <v>60</v>
      </c>
      <c r="AU66" s="62">
        <f>IF(BV66="","",BV66*VLOOKUP("Cnrs",IndexCalc[],3,FALSE))</f>
        <v>50</v>
      </c>
      <c r="AV66" s="62">
        <f>IF(BO66="","",BO66*VLOOKUP("HEC",IndexCalc[],3,FALSE))</f>
        <v>55.772906541824341</v>
      </c>
      <c r="AW66" s="62">
        <f>IF(BP66="","",BP66*VLOOKUP("Aeres",IndexCalc[],3,FALSE))</f>
        <v>66.666666666666671</v>
      </c>
      <c r="AX66" s="62">
        <f>IF(BQ66="","",BQ66*VLOOKUP("Abdc",IndexCalc[],3,FALSE))</f>
        <v>75</v>
      </c>
      <c r="AY66" s="65">
        <f>IF(BR66="","",BR66*VLOOKUP("Vhb",IndexCalc[],3,FALSE))</f>
        <v>66.666666666666671</v>
      </c>
      <c r="AZ66" s="25">
        <v>1E-3</v>
      </c>
      <c r="BA66" s="16">
        <v>0.5</v>
      </c>
      <c r="BB66" s="12">
        <v>31</v>
      </c>
      <c r="BC66" s="25">
        <v>2.3730000000000002</v>
      </c>
      <c r="BD66" s="25">
        <v>1.397</v>
      </c>
      <c r="BE66" s="26">
        <v>1.2769999999999999</v>
      </c>
      <c r="BF66" s="18"/>
      <c r="BG66" s="12" t="s">
        <v>133</v>
      </c>
      <c r="BH66" s="12" t="s">
        <v>127</v>
      </c>
      <c r="BI66" s="12" t="s">
        <v>133</v>
      </c>
      <c r="BJ66" s="19" t="s">
        <v>298</v>
      </c>
      <c r="BK66" s="18">
        <v>2</v>
      </c>
      <c r="BL66" s="12">
        <v>3</v>
      </c>
      <c r="BM66" s="12">
        <v>3</v>
      </c>
      <c r="BN66" s="12">
        <v>3</v>
      </c>
      <c r="BO66" s="257">
        <v>2.2309162616729736</v>
      </c>
      <c r="BP66" s="5">
        <v>2</v>
      </c>
      <c r="BQ66" s="92">
        <v>3</v>
      </c>
      <c r="BR66" s="5">
        <v>4</v>
      </c>
      <c r="BS66" s="5">
        <v>3</v>
      </c>
      <c r="BT66" s="5">
        <v>2</v>
      </c>
      <c r="BU66" s="5">
        <v>3</v>
      </c>
      <c r="BV66" s="8">
        <v>2</v>
      </c>
    </row>
    <row r="67" spans="1:74" ht="15" customHeight="1" x14ac:dyDescent="0.25">
      <c r="A67" s="13" t="s">
        <v>407</v>
      </c>
      <c r="B67" s="11" t="s">
        <v>687</v>
      </c>
      <c r="C67" s="73" t="s">
        <v>193</v>
      </c>
      <c r="D67" s="11" t="s">
        <v>722</v>
      </c>
      <c r="E67" s="59">
        <f t="shared" si="62"/>
        <v>66</v>
      </c>
      <c r="F67" s="59">
        <f t="shared" si="63"/>
        <v>10</v>
      </c>
      <c r="G67" s="65">
        <f t="shared" si="64"/>
        <v>17.828436836738163</v>
      </c>
      <c r="H67" s="98" t="b">
        <f t="shared" si="65"/>
        <v>0</v>
      </c>
      <c r="I67" s="108">
        <f t="shared" si="66"/>
        <v>10000</v>
      </c>
      <c r="J67" s="108">
        <f t="shared" si="67"/>
        <v>10000</v>
      </c>
      <c r="K67" s="108">
        <f t="shared" si="68"/>
        <v>10000</v>
      </c>
      <c r="L67" s="108">
        <f t="shared" si="69"/>
        <v>10000</v>
      </c>
      <c r="M67" s="108">
        <f t="shared" si="70"/>
        <v>10000</v>
      </c>
      <c r="N67" s="108">
        <f t="shared" si="71"/>
        <v>10000</v>
      </c>
      <c r="O67" s="62" t="b">
        <f t="shared" si="72"/>
        <v>0</v>
      </c>
      <c r="P67" s="59">
        <f t="shared" si="73"/>
        <v>2</v>
      </c>
      <c r="Q67" s="59">
        <f t="shared" si="74"/>
        <v>8</v>
      </c>
      <c r="R67" s="149">
        <f t="shared" si="75"/>
        <v>58.703254527054661</v>
      </c>
      <c r="S67" s="66">
        <f t="shared" si="76"/>
        <v>34.349605968606681</v>
      </c>
      <c r="T67" s="65">
        <f t="shared" si="77"/>
        <v>64.791666666666671</v>
      </c>
      <c r="U67" s="62">
        <f t="shared" si="78"/>
        <v>58.25333333333333</v>
      </c>
      <c r="V67" s="65" t="b">
        <f t="shared" si="79"/>
        <v>0</v>
      </c>
      <c r="W67" s="120">
        <f t="shared" si="80"/>
        <v>58.703254527054661</v>
      </c>
      <c r="X67" s="66">
        <f t="shared" si="81"/>
        <v>25</v>
      </c>
      <c r="Y67" s="66">
        <f t="shared" si="82"/>
        <v>44.444444444444443</v>
      </c>
      <c r="Z67" s="66">
        <f t="shared" si="83"/>
        <v>80.645161290322577</v>
      </c>
      <c r="AA67" s="66">
        <f t="shared" si="84"/>
        <v>67.596566523605148</v>
      </c>
      <c r="AB67" s="66">
        <f t="shared" si="85"/>
        <v>17.062043795620436</v>
      </c>
      <c r="AC67" s="65">
        <f t="shared" si="86"/>
        <v>51.637168141592923</v>
      </c>
      <c r="AD67" s="62">
        <f t="shared" si="87"/>
        <v>18.899999999999999</v>
      </c>
      <c r="AE67" s="62">
        <f t="shared" si="88"/>
        <v>56.899999999999991</v>
      </c>
      <c r="AF67" s="62">
        <f t="shared" si="89"/>
        <v>23.400000000000002</v>
      </c>
      <c r="AG67" s="62">
        <f t="shared" si="90"/>
        <v>35.4</v>
      </c>
      <c r="AH67" s="62">
        <f t="shared" si="91"/>
        <v>26.6</v>
      </c>
      <c r="AI67" s="62">
        <f t="shared" si="92"/>
        <v>37.6</v>
      </c>
      <c r="AJ67" s="66">
        <f>IF(VLOOKUP(TRUE,$V$2:$AY$111,COUNTA($V$1:AR$1),FALSE)="",AR67,IF(AR67="","",(AR67/VLOOKUP(TRUE,$V$2:$AY$111,COUNTA($V$1:AR$1),FALSE))*100))</f>
        <v>75</v>
      </c>
      <c r="AK67" s="62">
        <f>IF(VLOOKUP(TRUE,$V$2:$AY$111,COUNTA($V$1:AS$1),FALSE)="",AS67,IF(AS67="","",(AS67/VLOOKUP(TRUE,$V$2:$AY$111,COUNTA($V$1:AS$1),FALSE))*100))</f>
        <v>50</v>
      </c>
      <c r="AL67" s="62">
        <f>IF(VLOOKUP(TRUE,$V$2:$AY$111,COUNTA($V$1:AT$1),FALSE)="",AT67,IF(AT67="","",(AT67/VLOOKUP(TRUE,$V$2:$AY$111,COUNTA($V$1:AT$1),FALSE))*100))</f>
        <v>60</v>
      </c>
      <c r="AM67" s="62">
        <f>IF(VLOOKUP(TRUE,$V$2:$AY$111,COUNTA($V$1:AU$1),FALSE)="",AU67,IF(AU67="","",(AU67/VLOOKUP(TRUE,$V$2:$AY$111,COUNTA($V$1:AU$1),FALSE))*100))</f>
        <v>50</v>
      </c>
      <c r="AN67" s="62">
        <f>IF(VLOOKUP(TRUE,$V$2:$AY$111,COUNTA($V$1:AV$1),FALSE)="",AV67,IF(AV67="","",(AV67/VLOOKUP(TRUE,$V$2:$AY$111,COUNTA($V$1:AV$1),FALSE))*100))</f>
        <v>75</v>
      </c>
      <c r="AO67" s="62">
        <f>IF(VLOOKUP(TRUE,$V$2:$AY$111,COUNTA($V$1:AW$1),FALSE)="",AW67,IF(AW67="","",(AW67/VLOOKUP(TRUE,$V$2:$AY$111,COUNTA($V$1:AW$1),FALSE))*100))</f>
        <v>66.666666666666671</v>
      </c>
      <c r="AP67" s="62">
        <f>IF(VLOOKUP(TRUE,$V$2:$AY$111,COUNTA($V$1:AX$1),FALSE)="",AX67,IF(AX67="","",(AX67/VLOOKUP(TRUE,$V$2:$AY$111,COUNTA($V$1:AX$1),FALSE))*100))</f>
        <v>75</v>
      </c>
      <c r="AQ67" s="65">
        <f>IF(VLOOKUP(TRUE,$V$2:$AY$111,COUNTA($V$1:AY$1),FALSE)="",AY67,IF(AY67="","",(AY67/VLOOKUP(TRUE,$V$2:$AY$111,COUNTA($V$1:AY$1),FALSE))*100))</f>
        <v>66.666666666666671</v>
      </c>
      <c r="AR67" s="66">
        <f>IF(BS67="","",BS67*VLOOKUP("UQ",IndexCalc[],3,FALSE))</f>
        <v>75</v>
      </c>
      <c r="AS67" s="62">
        <f>IF(BT67="","",BT67*VLOOKUP("Fneg",IndexCalc[],3,FALSE))</f>
        <v>50</v>
      </c>
      <c r="AT67" s="62">
        <f>IF(BU67="","",BU67*VLOOKUP("ABS",IndexCalc[],3,FALSE))</f>
        <v>60</v>
      </c>
      <c r="AU67" s="62">
        <f>IF(BV67="","",BV67*VLOOKUP("Cnrs",IndexCalc[],3,FALSE))</f>
        <v>50</v>
      </c>
      <c r="AV67" s="62">
        <f>IF(BO67="","",BO67*VLOOKUP("HEC",IndexCalc[],3,FALSE))</f>
        <v>75</v>
      </c>
      <c r="AW67" s="62">
        <f>IF(BP67="","",BP67*VLOOKUP("Aeres",IndexCalc[],3,FALSE))</f>
        <v>66.666666666666671</v>
      </c>
      <c r="AX67" s="62">
        <f>IF(BQ67="","",BQ67*VLOOKUP("Abdc",IndexCalc[],3,FALSE))</f>
        <v>75</v>
      </c>
      <c r="AY67" s="65">
        <f>IF(BR67="","",BR67*VLOOKUP("Vhb",IndexCalc[],3,FALSE))</f>
        <v>66.666666666666671</v>
      </c>
      <c r="AZ67" s="25">
        <v>2E-3</v>
      </c>
      <c r="BA67" s="16">
        <v>1.2</v>
      </c>
      <c r="BB67" s="12">
        <v>25</v>
      </c>
      <c r="BC67" s="25">
        <v>2.52</v>
      </c>
      <c r="BD67" s="25">
        <v>0.748</v>
      </c>
      <c r="BE67" s="26">
        <v>1.167</v>
      </c>
      <c r="BF67" s="18" t="s">
        <v>134</v>
      </c>
      <c r="BG67" s="12" t="s">
        <v>133</v>
      </c>
      <c r="BH67" s="12" t="s">
        <v>127</v>
      </c>
      <c r="BI67" s="12" t="s">
        <v>133</v>
      </c>
      <c r="BJ67" s="19" t="s">
        <v>298</v>
      </c>
      <c r="BK67" s="18">
        <v>2</v>
      </c>
      <c r="BL67" s="12">
        <v>3</v>
      </c>
      <c r="BM67" s="12">
        <v>3</v>
      </c>
      <c r="BN67" s="12">
        <v>3</v>
      </c>
      <c r="BO67" s="7">
        <v>3</v>
      </c>
      <c r="BP67" s="5">
        <v>2</v>
      </c>
      <c r="BQ67" s="92">
        <v>3</v>
      </c>
      <c r="BR67" s="5">
        <v>4</v>
      </c>
      <c r="BS67" s="5">
        <v>3</v>
      </c>
      <c r="BT67" s="5">
        <v>2</v>
      </c>
      <c r="BU67" s="5">
        <v>3</v>
      </c>
      <c r="BV67" s="8">
        <v>2</v>
      </c>
    </row>
    <row r="68" spans="1:74" ht="15" customHeight="1" x14ac:dyDescent="0.25">
      <c r="A68" s="13" t="s">
        <v>427</v>
      </c>
      <c r="B68" s="11" t="s">
        <v>704</v>
      </c>
      <c r="C68" s="75" t="s">
        <v>210</v>
      </c>
      <c r="D68" s="11" t="s">
        <v>722</v>
      </c>
      <c r="E68" s="59">
        <f t="shared" si="62"/>
        <v>67</v>
      </c>
      <c r="F68" s="59">
        <f t="shared" si="63"/>
        <v>10</v>
      </c>
      <c r="G68" s="65">
        <f t="shared" si="64"/>
        <v>24.078421743923911</v>
      </c>
      <c r="H68" s="98" t="b">
        <f t="shared" si="65"/>
        <v>0</v>
      </c>
      <c r="I68" s="108">
        <f t="shared" si="66"/>
        <v>10000</v>
      </c>
      <c r="J68" s="108">
        <f t="shared" si="67"/>
        <v>10000</v>
      </c>
      <c r="K68" s="108">
        <f t="shared" si="68"/>
        <v>10000</v>
      </c>
      <c r="L68" s="108">
        <f t="shared" si="69"/>
        <v>10000</v>
      </c>
      <c r="M68" s="108">
        <f t="shared" si="70"/>
        <v>10000</v>
      </c>
      <c r="N68" s="108">
        <f t="shared" si="71"/>
        <v>10000</v>
      </c>
      <c r="O68" s="62" t="b">
        <f t="shared" si="72"/>
        <v>0</v>
      </c>
      <c r="P68" s="59">
        <f t="shared" si="73"/>
        <v>2</v>
      </c>
      <c r="Q68" s="59">
        <f t="shared" si="74"/>
        <v>8</v>
      </c>
      <c r="R68" s="149">
        <f t="shared" si="75"/>
        <v>57.738584124625888</v>
      </c>
      <c r="S68" s="66">
        <f t="shared" si="76"/>
        <v>42.02625395646276</v>
      </c>
      <c r="T68" s="65">
        <f t="shared" si="77"/>
        <v>61.666666666666664</v>
      </c>
      <c r="U68" s="62">
        <f t="shared" si="78"/>
        <v>58.123333333333335</v>
      </c>
      <c r="V68" s="65" t="b">
        <f t="shared" si="79"/>
        <v>0</v>
      </c>
      <c r="W68" s="120">
        <f t="shared" si="80"/>
        <v>57.738584124625888</v>
      </c>
      <c r="X68" s="66">
        <f t="shared" si="81"/>
        <v>12.5</v>
      </c>
      <c r="Y68" s="66">
        <f t="shared" si="82"/>
        <v>11.111111111111111</v>
      </c>
      <c r="Z68" s="66">
        <f t="shared" si="83"/>
        <v>90.322580645161281</v>
      </c>
      <c r="AA68" s="66">
        <f t="shared" si="84"/>
        <v>52.145922746781117</v>
      </c>
      <c r="AB68" s="66">
        <f t="shared" si="85"/>
        <v>29.539233576642332</v>
      </c>
      <c r="AC68" s="65">
        <f t="shared" si="86"/>
        <v>54.513274336283189</v>
      </c>
      <c r="AD68" s="62">
        <f t="shared" si="87"/>
        <v>10.100000000000001</v>
      </c>
      <c r="AE68" s="62">
        <f t="shared" si="88"/>
        <v>2.5</v>
      </c>
      <c r="AF68" s="62">
        <f t="shared" si="89"/>
        <v>30.8</v>
      </c>
      <c r="AG68" s="62">
        <f t="shared" si="90"/>
        <v>22.7</v>
      </c>
      <c r="AH68" s="62">
        <f t="shared" si="91"/>
        <v>46.7</v>
      </c>
      <c r="AI68" s="62">
        <f t="shared" si="92"/>
        <v>41.199999999999996</v>
      </c>
      <c r="AJ68" s="66">
        <f>IF(VLOOKUP(TRUE,$V$2:$AY$111,COUNTA($V$1:AR$1),FALSE)="",AR68,IF(AR68="","",(AR68/VLOOKUP(TRUE,$V$2:$AY$111,COUNTA($V$1:AR$1),FALSE))*100))</f>
        <v>75</v>
      </c>
      <c r="AK68" s="62">
        <f>IF(VLOOKUP(TRUE,$V$2:$AY$111,COUNTA($V$1:AS$1),FALSE)="",AS68,IF(AS68="","",(AS68/VLOOKUP(TRUE,$V$2:$AY$111,COUNTA($V$1:AS$1),FALSE))*100))</f>
        <v>75</v>
      </c>
      <c r="AL68" s="62">
        <f>IF(VLOOKUP(TRUE,$V$2:$AY$111,COUNTA($V$1:AT$1),FALSE)="",AT68,IF(AT68="","",(AT68/VLOOKUP(TRUE,$V$2:$AY$111,COUNTA($V$1:AT$1),FALSE))*100))</f>
        <v>60</v>
      </c>
      <c r="AM68" s="62">
        <f>IF(VLOOKUP(TRUE,$V$2:$AY$111,COUNTA($V$1:AU$1),FALSE)="",AU68,IF(AU68="","",(AU68/VLOOKUP(TRUE,$V$2:$AY$111,COUNTA($V$1:AU$1),FALSE))*100))</f>
        <v>75</v>
      </c>
      <c r="AN68" s="62">
        <f>IF(VLOOKUP(TRUE,$V$2:$AY$111,COUNTA($V$1:AV$1),FALSE)="",AV68,IF(AV68="","",(AV68/VLOOKUP(TRUE,$V$2:$AY$111,COUNTA($V$1:AV$1),FALSE))*100))</f>
        <v>25</v>
      </c>
      <c r="AO68" s="62">
        <f>IF(VLOOKUP(TRUE,$V$2:$AY$111,COUNTA($V$1:AW$1),FALSE)="",AW68,IF(AW68="","",(AW68/VLOOKUP(TRUE,$V$2:$AY$111,COUNTA($V$1:AW$1),FALSE))*100))</f>
        <v>100</v>
      </c>
      <c r="AP68" s="62">
        <f>IF(VLOOKUP(TRUE,$V$2:$AY$111,COUNTA($V$1:AX$1),FALSE)="",AX68,IF(AX68="","",(AX68/VLOOKUP(TRUE,$V$2:$AY$111,COUNTA($V$1:AX$1),FALSE))*100))</f>
        <v>50</v>
      </c>
      <c r="AQ68" s="65">
        <f>IF(VLOOKUP(TRUE,$V$2:$AY$111,COUNTA($V$1:AY$1),FALSE)="",AY68,IF(AY68="","",(AY68/VLOOKUP(TRUE,$V$2:$AY$111,COUNTA($V$1:AY$1),FALSE))*100))</f>
        <v>33.333333333333336</v>
      </c>
      <c r="AR68" s="66">
        <f>IF(BS68="","",BS68*VLOOKUP("UQ",IndexCalc[],3,FALSE))</f>
        <v>75</v>
      </c>
      <c r="AS68" s="62">
        <f>IF(BT68="","",BT68*VLOOKUP("Fneg",IndexCalc[],3,FALSE))</f>
        <v>75</v>
      </c>
      <c r="AT68" s="62">
        <f>IF(BU68="","",BU68*VLOOKUP("ABS",IndexCalc[],3,FALSE))</f>
        <v>60</v>
      </c>
      <c r="AU68" s="62">
        <f>IF(BV68="","",BV68*VLOOKUP("Cnrs",IndexCalc[],3,FALSE))</f>
        <v>75</v>
      </c>
      <c r="AV68" s="62">
        <f>IF(BO68="","",BO68*VLOOKUP("HEC",IndexCalc[],3,FALSE))</f>
        <v>25</v>
      </c>
      <c r="AW68" s="62">
        <f>IF(BP68="","",BP68*VLOOKUP("Aeres",IndexCalc[],3,FALSE))</f>
        <v>100</v>
      </c>
      <c r="AX68" s="62">
        <f>IF(BQ68="","",BQ68*VLOOKUP("Abdc",IndexCalc[],3,FALSE))</f>
        <v>50</v>
      </c>
      <c r="AY68" s="65">
        <f>IF(BR68="","",BR68*VLOOKUP("Vhb",IndexCalc[],3,FALSE))</f>
        <v>33.333333333333336</v>
      </c>
      <c r="AZ68" s="25">
        <v>1E-3</v>
      </c>
      <c r="BA68" s="16">
        <v>0.3</v>
      </c>
      <c r="BB68" s="12">
        <v>28</v>
      </c>
      <c r="BC68" s="25">
        <v>1.944</v>
      </c>
      <c r="BD68" s="25">
        <v>1.2949999999999999</v>
      </c>
      <c r="BE68" s="26">
        <v>1.232</v>
      </c>
      <c r="BF68" s="18"/>
      <c r="BG68" s="12" t="s">
        <v>135</v>
      </c>
      <c r="BH68" s="12" t="s">
        <v>133</v>
      </c>
      <c r="BI68" s="12"/>
      <c r="BJ68" s="19"/>
      <c r="BK68" s="18"/>
      <c r="BL68" s="12">
        <v>4</v>
      </c>
      <c r="BM68" s="12"/>
      <c r="BN68" s="12">
        <v>4</v>
      </c>
      <c r="BO68" s="257">
        <v>1</v>
      </c>
      <c r="BP68" s="258">
        <v>3</v>
      </c>
      <c r="BQ68" s="92">
        <v>2</v>
      </c>
      <c r="BR68" s="258">
        <v>2</v>
      </c>
      <c r="BS68" s="258">
        <v>3</v>
      </c>
      <c r="BT68" s="258">
        <v>3</v>
      </c>
      <c r="BU68" s="258">
        <v>3</v>
      </c>
      <c r="BV68" s="261">
        <v>3</v>
      </c>
    </row>
    <row r="69" spans="1:74" ht="15" customHeight="1" x14ac:dyDescent="0.25">
      <c r="A69" s="277" t="s">
        <v>1020</v>
      </c>
      <c r="B69" s="11"/>
      <c r="C69" s="147" t="s">
        <v>234</v>
      </c>
      <c r="D69" s="11" t="s">
        <v>722</v>
      </c>
      <c r="E69" s="59">
        <f t="shared" si="62"/>
        <v>68</v>
      </c>
      <c r="F69" s="59">
        <f t="shared" si="63"/>
        <v>10</v>
      </c>
      <c r="G69" s="65">
        <f t="shared" si="64"/>
        <v>14.180326877549302</v>
      </c>
      <c r="H69" s="98" t="b">
        <f t="shared" si="65"/>
        <v>0</v>
      </c>
      <c r="I69" s="108">
        <f t="shared" si="66"/>
        <v>10000</v>
      </c>
      <c r="J69" s="108">
        <f t="shared" si="67"/>
        <v>10000</v>
      </c>
      <c r="K69" s="108">
        <f t="shared" si="68"/>
        <v>10000</v>
      </c>
      <c r="L69" s="108">
        <f t="shared" si="69"/>
        <v>10000</v>
      </c>
      <c r="M69" s="108">
        <f t="shared" si="70"/>
        <v>10000</v>
      </c>
      <c r="N69" s="108">
        <f t="shared" si="71"/>
        <v>10000</v>
      </c>
      <c r="O69" s="62" t="b">
        <f t="shared" si="72"/>
        <v>0</v>
      </c>
      <c r="P69" s="59">
        <f t="shared" si="73"/>
        <v>2</v>
      </c>
      <c r="Q69" s="59">
        <f t="shared" si="74"/>
        <v>8</v>
      </c>
      <c r="R69" s="149">
        <f t="shared" si="75"/>
        <v>56.6888939514591</v>
      </c>
      <c r="S69" s="66">
        <f t="shared" si="76"/>
        <v>38.584841576632691</v>
      </c>
      <c r="T69" s="65">
        <f t="shared" si="77"/>
        <v>61.214907045165702</v>
      </c>
      <c r="U69" s="62">
        <f t="shared" si="78"/>
        <v>57.311925636132557</v>
      </c>
      <c r="V69" s="65" t="b">
        <f t="shared" si="79"/>
        <v>0</v>
      </c>
      <c r="W69" s="120">
        <f t="shared" si="80"/>
        <v>56.6888939514591</v>
      </c>
      <c r="X69" s="66" t="str">
        <f t="shared" si="81"/>
        <v/>
      </c>
      <c r="Y69" s="66" t="str">
        <f t="shared" si="82"/>
        <v/>
      </c>
      <c r="Z69" s="66" t="str">
        <f t="shared" si="83"/>
        <v/>
      </c>
      <c r="AA69" s="66" t="str">
        <f t="shared" si="84"/>
        <v/>
      </c>
      <c r="AB69" s="66">
        <f t="shared" si="85"/>
        <v>32.343076419656292</v>
      </c>
      <c r="AC69" s="65">
        <f t="shared" si="86"/>
        <v>44.82660673360909</v>
      </c>
      <c r="AD69" s="62" t="str">
        <f t="shared" si="87"/>
        <v/>
      </c>
      <c r="AE69" s="62" t="str">
        <f t="shared" si="88"/>
        <v/>
      </c>
      <c r="AF69" s="62" t="str">
        <f t="shared" si="89"/>
        <v/>
      </c>
      <c r="AG69" s="62" t="str">
        <f t="shared" si="90"/>
        <v/>
      </c>
      <c r="AH69" s="62">
        <f t="shared" si="91"/>
        <v>54.1</v>
      </c>
      <c r="AI69" s="62">
        <f t="shared" si="92"/>
        <v>29.299999999999997</v>
      </c>
      <c r="AJ69" s="66">
        <f>IF(VLOOKUP(TRUE,$V$2:$AY$111,COUNTA($V$1:AR$1),FALSE)="",AR69,IF(AR69="","",(AR69/VLOOKUP(TRUE,$V$2:$AY$111,COUNTA($V$1:AR$1),FALSE))*100))</f>
        <v>75</v>
      </c>
      <c r="AK69" s="62">
        <f>IF(VLOOKUP(TRUE,$V$2:$AY$111,COUNTA($V$1:AS$1),FALSE)="",AS69,IF(AS69="","",(AS69/VLOOKUP(TRUE,$V$2:$AY$111,COUNTA($V$1:AS$1),FALSE))*100))</f>
        <v>50</v>
      </c>
      <c r="AL69" s="62">
        <f>IF(VLOOKUP(TRUE,$V$2:$AY$111,COUNTA($V$1:AT$1),FALSE)="",AT69,IF(AT69="","",(AT69/VLOOKUP(TRUE,$V$2:$AY$111,COUNTA($V$1:AT$1),FALSE))*100))</f>
        <v>60</v>
      </c>
      <c r="AM69" s="62">
        <f>IF(VLOOKUP(TRUE,$V$2:$AY$111,COUNTA($V$1:AU$1),FALSE)="",AU69,IF(AU69="","",(AU69/VLOOKUP(TRUE,$V$2:$AY$111,COUNTA($V$1:AU$1),FALSE))*100))</f>
        <v>50</v>
      </c>
      <c r="AN69" s="62">
        <f>IF(VLOOKUP(TRUE,$V$2:$AY$111,COUNTA($V$1:AV$1),FALSE)="",AV69,IF(AV69="","",(AV69/VLOOKUP(TRUE,$V$2:$AY$111,COUNTA($V$1:AV$1),FALSE))*100))</f>
        <v>46.385923027992249</v>
      </c>
      <c r="AO69" s="62">
        <f>IF(VLOOKUP(TRUE,$V$2:$AY$111,COUNTA($V$1:AW$1),FALSE)="",AW69,IF(AW69="","",(AW69/VLOOKUP(TRUE,$V$2:$AY$111,COUNTA($V$1:AW$1),FALSE))*100))</f>
        <v>66.666666666666671</v>
      </c>
      <c r="AP69" s="111">
        <f>IF(VLOOKUP(TRUE,$V$2:$AY$111,COUNTA($V$1:AX$1),FALSE)="",AX69,IF(AX69="","",(AX69/VLOOKUP(TRUE,$V$2:$AY$111,COUNTA($V$1:AX$1),FALSE))*100))</f>
        <v>75</v>
      </c>
      <c r="AQ69" s="65">
        <f>IF(VLOOKUP(TRUE,$V$2:$AY$111,COUNTA($V$1:AY$1),FALSE)="",AY69,IF(AY69="","",(AY69/VLOOKUP(TRUE,$V$2:$AY$111,COUNTA($V$1:AY$1),FALSE))*100))</f>
        <v>66.666666666666671</v>
      </c>
      <c r="AR69" s="66">
        <f>IF(BS69="","",BS69*VLOOKUP("UQ",IndexCalc[],3,FALSE))</f>
        <v>75</v>
      </c>
      <c r="AS69" s="62">
        <f>IF(BT69="","",BT69*VLOOKUP("Fneg",IndexCalc[],3,FALSE))</f>
        <v>50</v>
      </c>
      <c r="AT69" s="62">
        <f>IF(BU69="","",BU69*VLOOKUP("ABS",IndexCalc[],3,FALSE))</f>
        <v>60</v>
      </c>
      <c r="AU69" s="62">
        <f>IF(BV69="","",BV69*VLOOKUP("Cnrs",IndexCalc[],3,FALSE))</f>
        <v>50</v>
      </c>
      <c r="AV69" s="62">
        <f>IF(BO69="","",BO69*VLOOKUP("HEC",IndexCalc[],3,FALSE))</f>
        <v>46.385923027992249</v>
      </c>
      <c r="AW69" s="62">
        <f>IF(BP69="","",BP69*VLOOKUP("Aeres",IndexCalc[],3,FALSE))</f>
        <v>66.666666666666671</v>
      </c>
      <c r="AX69" s="62">
        <f>IF(BQ69="","",BQ69*VLOOKUP("Abdc",IndexCalc[],3,FALSE))</f>
        <v>75</v>
      </c>
      <c r="AY69" s="65">
        <f>IF(BR69="","",BR69*VLOOKUP("Vhb",IndexCalc[],3,FALSE))</f>
        <v>66.666666666666671</v>
      </c>
      <c r="AZ69" s="25"/>
      <c r="BA69" s="16"/>
      <c r="BB69" s="12"/>
      <c r="BC69" s="25"/>
      <c r="BD69" s="253">
        <v>1.4179204702377319</v>
      </c>
      <c r="BE69" s="254">
        <v>1.0130813121795654</v>
      </c>
      <c r="BF69" s="18"/>
      <c r="BG69" s="12" t="s">
        <v>133</v>
      </c>
      <c r="BH69" s="181" t="s">
        <v>127</v>
      </c>
      <c r="BI69" s="12" t="s">
        <v>133</v>
      </c>
      <c r="BJ69" s="19" t="s">
        <v>298</v>
      </c>
      <c r="BK69" s="18">
        <v>2</v>
      </c>
      <c r="BL69" s="12">
        <v>3</v>
      </c>
      <c r="BM69" s="12">
        <v>3</v>
      </c>
      <c r="BN69" s="12"/>
      <c r="BO69" s="257">
        <v>1.8554369211196899</v>
      </c>
      <c r="BP69" s="5">
        <v>2</v>
      </c>
      <c r="BQ69" s="92">
        <v>3</v>
      </c>
      <c r="BR69" s="5">
        <v>4</v>
      </c>
      <c r="BS69" s="5">
        <v>3</v>
      </c>
      <c r="BT69" s="5">
        <v>2</v>
      </c>
      <c r="BU69" s="5">
        <v>3</v>
      </c>
      <c r="BV69" s="261">
        <v>2</v>
      </c>
    </row>
    <row r="70" spans="1:74" ht="15" customHeight="1" x14ac:dyDescent="0.25">
      <c r="A70" s="13" t="s">
        <v>390</v>
      </c>
      <c r="B70" s="11" t="s">
        <v>670</v>
      </c>
      <c r="C70" s="73" t="s">
        <v>174</v>
      </c>
      <c r="D70" s="11" t="s">
        <v>722</v>
      </c>
      <c r="E70" s="59">
        <f t="shared" si="62"/>
        <v>69</v>
      </c>
      <c r="F70" s="59">
        <f t="shared" si="63"/>
        <v>10</v>
      </c>
      <c r="G70" s="65">
        <f t="shared" si="64"/>
        <v>17.727105983536717</v>
      </c>
      <c r="H70" s="98" t="b">
        <f t="shared" si="65"/>
        <v>0</v>
      </c>
      <c r="I70" s="108">
        <f t="shared" si="66"/>
        <v>10000</v>
      </c>
      <c r="J70" s="108">
        <f t="shared" si="67"/>
        <v>10000</v>
      </c>
      <c r="K70" s="108">
        <f t="shared" si="68"/>
        <v>10000</v>
      </c>
      <c r="L70" s="108">
        <f t="shared" si="69"/>
        <v>10000</v>
      </c>
      <c r="M70" s="108">
        <f t="shared" si="70"/>
        <v>10000</v>
      </c>
      <c r="N70" s="108">
        <f t="shared" si="71"/>
        <v>10000</v>
      </c>
      <c r="O70" s="62" t="b">
        <f t="shared" si="72"/>
        <v>0</v>
      </c>
      <c r="P70" s="59">
        <f t="shared" si="73"/>
        <v>2</v>
      </c>
      <c r="Q70" s="59">
        <f t="shared" si="74"/>
        <v>8</v>
      </c>
      <c r="R70" s="149">
        <f t="shared" si="75"/>
        <v>56.456487709678221</v>
      </c>
      <c r="S70" s="66">
        <f t="shared" si="76"/>
        <v>26.229914895678576</v>
      </c>
      <c r="T70" s="65">
        <f t="shared" si="77"/>
        <v>64.013130913178131</v>
      </c>
      <c r="U70" s="62">
        <f t="shared" si="78"/>
        <v>56.240504730542497</v>
      </c>
      <c r="V70" s="65" t="b">
        <f t="shared" si="79"/>
        <v>0</v>
      </c>
      <c r="W70" s="120">
        <f t="shared" si="80"/>
        <v>56.456487709678221</v>
      </c>
      <c r="X70" s="66">
        <f t="shared" si="81"/>
        <v>12.5</v>
      </c>
      <c r="Y70" s="66">
        <f t="shared" si="82"/>
        <v>29.629629629629626</v>
      </c>
      <c r="Z70" s="66">
        <f t="shared" si="83"/>
        <v>61.29032258064516</v>
      </c>
      <c r="AA70" s="66">
        <f t="shared" si="84"/>
        <v>43.615879828326179</v>
      </c>
      <c r="AB70" s="66">
        <f t="shared" si="85"/>
        <v>22.194343065693428</v>
      </c>
      <c r="AC70" s="65">
        <f t="shared" si="86"/>
        <v>30.26548672566372</v>
      </c>
      <c r="AD70" s="62">
        <f t="shared" si="87"/>
        <v>10.100000000000001</v>
      </c>
      <c r="AE70" s="62">
        <f t="shared" si="88"/>
        <v>37.9</v>
      </c>
      <c r="AF70" s="62">
        <f t="shared" si="89"/>
        <v>7.3999999999999995</v>
      </c>
      <c r="AG70" s="62">
        <f t="shared" si="90"/>
        <v>13.900000000000002</v>
      </c>
      <c r="AH70" s="62">
        <f t="shared" si="91"/>
        <v>35.699999999999996</v>
      </c>
      <c r="AI70" s="62">
        <f t="shared" si="92"/>
        <v>14.6</v>
      </c>
      <c r="AJ70" s="66">
        <f>IF(VLOOKUP(TRUE,$V$2:$AY$111,COUNTA($V$1:AR$1),FALSE)="",AR70,IF(AR70="","",(AR70/VLOOKUP(TRUE,$V$2:$AY$111,COUNTA($V$1:AR$1),FALSE))*100))</f>
        <v>75</v>
      </c>
      <c r="AK70" s="62">
        <f>IF(VLOOKUP(TRUE,$V$2:$AY$111,COUNTA($V$1:AS$1),FALSE)="",AS70,IF(AS70="","",(AS70/VLOOKUP(TRUE,$V$2:$AY$111,COUNTA($V$1:AS$1),FALSE))*100))</f>
        <v>50</v>
      </c>
      <c r="AL70" s="62">
        <f>IF(VLOOKUP(TRUE,$V$2:$AY$111,COUNTA($V$1:AT$1),FALSE)="",AT70,IF(AT70="","",(AT70/VLOOKUP(TRUE,$V$2:$AY$111,COUNTA($V$1:AT$1),FALSE))*100))</f>
        <v>60</v>
      </c>
      <c r="AM70" s="62">
        <f>IF(VLOOKUP(TRUE,$V$2:$AY$111,COUNTA($V$1:AU$1),FALSE)="",AU70,IF(AU70="","",(AU70/VLOOKUP(TRUE,$V$2:$AY$111,COUNTA($V$1:AU$1),FALSE))*100))</f>
        <v>58.767324686050415</v>
      </c>
      <c r="AN70" s="62">
        <f>IF(VLOOKUP(TRUE,$V$2:$AY$111,COUNTA($V$1:AV$1),FALSE)="",AV70,IF(AV70="","",(AV70/VLOOKUP(TRUE,$V$2:$AY$111,COUNTA($V$1:AV$1),FALSE))*100))</f>
        <v>60.00438928604126</v>
      </c>
      <c r="AO70" s="62">
        <f>IF(VLOOKUP(TRUE,$V$2:$AY$111,COUNTA($V$1:AW$1),FALSE)="",AW70,IF(AW70="","",(AW70/VLOOKUP(TRUE,$V$2:$AY$111,COUNTA($V$1:AW$1),FALSE))*100))</f>
        <v>66.666666666666671</v>
      </c>
      <c r="AP70" s="62">
        <f>IF(VLOOKUP(TRUE,$V$2:$AY$111,COUNTA($V$1:AX$1),FALSE)="",AX70,IF(AX70="","",(AX70/VLOOKUP(TRUE,$V$2:$AY$111,COUNTA($V$1:AX$1),FALSE))*100))</f>
        <v>75</v>
      </c>
      <c r="AQ70" s="65">
        <f>IF(VLOOKUP(TRUE,$V$2:$AY$111,COUNTA($V$1:AY$1),FALSE)="",AY70,IF(AY70="","",(AY70/VLOOKUP(TRUE,$V$2:$AY$111,COUNTA($V$1:AY$1),FALSE))*100))</f>
        <v>66.666666666666671</v>
      </c>
      <c r="AR70" s="66">
        <f>IF(BS70="","",BS70*VLOOKUP("UQ",IndexCalc[],3,FALSE))</f>
        <v>75</v>
      </c>
      <c r="AS70" s="62">
        <f>IF(BT70="","",BT70*VLOOKUP("Fneg",IndexCalc[],3,FALSE))</f>
        <v>50</v>
      </c>
      <c r="AT70" s="62">
        <f>IF(BU70="","",BU70*VLOOKUP("ABS",IndexCalc[],3,FALSE))</f>
        <v>60</v>
      </c>
      <c r="AU70" s="62">
        <f>IF(BV70="","",BV70*VLOOKUP("Cnrs",IndexCalc[],3,FALSE))</f>
        <v>58.767324686050415</v>
      </c>
      <c r="AV70" s="62">
        <f>IF(BO70="","",BO70*VLOOKUP("HEC",IndexCalc[],3,FALSE))</f>
        <v>60.00438928604126</v>
      </c>
      <c r="AW70" s="62">
        <f>IF(BP70="","",BP70*VLOOKUP("Aeres",IndexCalc[],3,FALSE))</f>
        <v>66.666666666666671</v>
      </c>
      <c r="AX70" s="62">
        <f>IF(BQ70="","",BQ70*VLOOKUP("Abdc",IndexCalc[],3,FALSE))</f>
        <v>75</v>
      </c>
      <c r="AY70" s="65">
        <f>IF(BR70="","",BR70*VLOOKUP("Vhb",IndexCalc[],3,FALSE))</f>
        <v>66.666666666666671</v>
      </c>
      <c r="AZ70" s="25">
        <v>1E-3</v>
      </c>
      <c r="BA70" s="16">
        <v>0.8</v>
      </c>
      <c r="BB70" s="12">
        <v>19</v>
      </c>
      <c r="BC70" s="25">
        <v>1.6259999999999999</v>
      </c>
      <c r="BD70" s="25">
        <v>0.97299999999999998</v>
      </c>
      <c r="BE70" s="26">
        <v>0.68400000000000005</v>
      </c>
      <c r="BF70" s="18"/>
      <c r="BG70" s="12"/>
      <c r="BH70" s="12" t="s">
        <v>127</v>
      </c>
      <c r="BI70" s="12" t="s">
        <v>133</v>
      </c>
      <c r="BJ70" s="19"/>
      <c r="BK70" s="18">
        <v>2</v>
      </c>
      <c r="BL70" s="12">
        <v>3</v>
      </c>
      <c r="BM70" s="12">
        <v>3</v>
      </c>
      <c r="BN70" s="12"/>
      <c r="BO70" s="257">
        <v>2.4001755714416504</v>
      </c>
      <c r="BP70" s="258">
        <v>2</v>
      </c>
      <c r="BQ70" s="92">
        <v>3</v>
      </c>
      <c r="BR70" s="5">
        <v>4</v>
      </c>
      <c r="BS70" s="5">
        <v>3</v>
      </c>
      <c r="BT70" s="5">
        <v>2</v>
      </c>
      <c r="BU70" s="5">
        <v>3</v>
      </c>
      <c r="BV70" s="261">
        <v>2.3506929874420166</v>
      </c>
    </row>
    <row r="71" spans="1:74" ht="15" customHeight="1" x14ac:dyDescent="0.25">
      <c r="A71" s="277" t="s">
        <v>1019</v>
      </c>
      <c r="B71" s="11"/>
      <c r="C71" s="147" t="s">
        <v>233</v>
      </c>
      <c r="D71" s="11" t="s">
        <v>722</v>
      </c>
      <c r="E71" s="59">
        <f t="shared" si="62"/>
        <v>70</v>
      </c>
      <c r="F71" s="59">
        <f t="shared" si="63"/>
        <v>10</v>
      </c>
      <c r="G71" s="65">
        <f t="shared" si="64"/>
        <v>23.54500425149757</v>
      </c>
      <c r="H71" s="98" t="b">
        <f t="shared" si="65"/>
        <v>0</v>
      </c>
      <c r="I71" s="108">
        <f t="shared" si="66"/>
        <v>10000</v>
      </c>
      <c r="J71" s="108">
        <f t="shared" si="67"/>
        <v>10000</v>
      </c>
      <c r="K71" s="108">
        <f t="shared" si="68"/>
        <v>10000</v>
      </c>
      <c r="L71" s="108">
        <f t="shared" si="69"/>
        <v>10000</v>
      </c>
      <c r="M71" s="108">
        <f t="shared" si="70"/>
        <v>10000</v>
      </c>
      <c r="N71" s="108">
        <f t="shared" si="71"/>
        <v>10000</v>
      </c>
      <c r="O71" s="62" t="b">
        <f t="shared" si="72"/>
        <v>0</v>
      </c>
      <c r="P71" s="59">
        <f t="shared" si="73"/>
        <v>2</v>
      </c>
      <c r="Q71" s="59">
        <f t="shared" si="74"/>
        <v>8</v>
      </c>
      <c r="R71" s="149">
        <f t="shared" si="75"/>
        <v>55.994879062969446</v>
      </c>
      <c r="S71" s="66">
        <f t="shared" si="76"/>
        <v>26.361608584716748</v>
      </c>
      <c r="T71" s="65">
        <f t="shared" si="77"/>
        <v>63.403196682532631</v>
      </c>
      <c r="U71" s="62">
        <f t="shared" si="78"/>
        <v>55.572557346026102</v>
      </c>
      <c r="V71" s="65" t="b">
        <f t="shared" si="79"/>
        <v>0</v>
      </c>
      <c r="W71" s="120">
        <f t="shared" si="80"/>
        <v>55.994879062969446</v>
      </c>
      <c r="X71" s="66" t="str">
        <f t="shared" si="81"/>
        <v/>
      </c>
      <c r="Y71" s="66" t="str">
        <f t="shared" si="82"/>
        <v/>
      </c>
      <c r="Z71" s="66" t="str">
        <f t="shared" si="83"/>
        <v/>
      </c>
      <c r="AA71" s="66" t="str">
        <f t="shared" si="84"/>
        <v/>
      </c>
      <c r="AB71" s="66">
        <f t="shared" si="85"/>
        <v>19.183394160583937</v>
      </c>
      <c r="AC71" s="65">
        <f t="shared" si="86"/>
        <v>33.539823008849559</v>
      </c>
      <c r="AD71" s="62" t="str">
        <f t="shared" si="87"/>
        <v/>
      </c>
      <c r="AE71" s="62" t="str">
        <f t="shared" si="88"/>
        <v/>
      </c>
      <c r="AF71" s="62" t="str">
        <f t="shared" si="89"/>
        <v/>
      </c>
      <c r="AG71" s="62" t="str">
        <f t="shared" si="90"/>
        <v/>
      </c>
      <c r="AH71" s="62">
        <f t="shared" si="91"/>
        <v>31.1</v>
      </c>
      <c r="AI71" s="62">
        <f t="shared" si="92"/>
        <v>17.399999999999999</v>
      </c>
      <c r="AJ71" s="66">
        <f>IF(VLOOKUP(TRUE,$V$2:$AY$111,COUNTA($V$1:AR$1),FALSE)="",AR71,IF(AR71="","",(AR71/VLOOKUP(TRUE,$V$2:$AY$111,COUNTA($V$1:AR$1),FALSE))*100))</f>
        <v>50</v>
      </c>
      <c r="AK71" s="62">
        <f>IF(VLOOKUP(TRUE,$V$2:$AY$111,COUNTA($V$1:AS$1),FALSE)="",AS71,IF(AS71="","",(AS71/VLOOKUP(TRUE,$V$2:$AY$111,COUNTA($V$1:AS$1),FALSE))*100))</f>
        <v>75</v>
      </c>
      <c r="AL71" s="62">
        <f>IF(VLOOKUP(TRUE,$V$2:$AY$111,COUNTA($V$1:AT$1),FALSE)="",AT71,IF(AT71="","",(AT71/VLOOKUP(TRUE,$V$2:$AY$111,COUNTA($V$1:AT$1),FALSE))*100))</f>
        <v>40</v>
      </c>
      <c r="AM71" s="62">
        <f>IF(VLOOKUP(TRUE,$V$2:$AY$111,COUNTA($V$1:AU$1),FALSE)="",AU71,IF(AU71="","",(AU71/VLOOKUP(TRUE,$V$2:$AY$111,COUNTA($V$1:AU$1),FALSE))*100))</f>
        <v>75</v>
      </c>
      <c r="AN71" s="62">
        <f>IF(VLOOKUP(TRUE,$V$2:$AY$111,COUNTA($V$1:AV$1),FALSE)="",AV71,IF(AV71="","",(AV71/VLOOKUP(TRUE,$V$2:$AY$111,COUNTA($V$1:AV$1),FALSE))*100))</f>
        <v>50.55890679359436</v>
      </c>
      <c r="AO71" s="62">
        <f>IF(VLOOKUP(TRUE,$V$2:$AY$111,COUNTA($V$1:AW$1),FALSE)="",AW71,IF(AW71="","",(AW71/VLOOKUP(TRUE,$V$2:$AY$111,COUNTA($V$1:AW$1),FALSE))*100))</f>
        <v>100</v>
      </c>
      <c r="AP71" s="111">
        <f>IF(VLOOKUP(TRUE,$V$2:$AY$111,COUNTA($V$1:AX$1),FALSE)="",AX71,IF(AX71="","",(AX71/VLOOKUP(TRUE,$V$2:$AY$111,COUNTA($V$1:AX$1),FALSE))*100))</f>
        <v>50</v>
      </c>
      <c r="AQ71" s="65">
        <f>IF(VLOOKUP(TRUE,$V$2:$AY$111,COUNTA($V$1:AY$1),FALSE)="",AY71,IF(AY71="","",(AY71/VLOOKUP(TRUE,$V$2:$AY$111,COUNTA($V$1:AY$1),FALSE))*100))</f>
        <v>66.666666666666671</v>
      </c>
      <c r="AR71" s="66">
        <f>IF(BS71="","",BS71*VLOOKUP("UQ",IndexCalc[],3,FALSE))</f>
        <v>50</v>
      </c>
      <c r="AS71" s="62">
        <f>IF(BT71="","",BT71*VLOOKUP("Fneg",IndexCalc[],3,FALSE))</f>
        <v>75</v>
      </c>
      <c r="AT71" s="62">
        <f>IF(BU71="","",BU71*VLOOKUP("ABS",IndexCalc[],3,FALSE))</f>
        <v>40</v>
      </c>
      <c r="AU71" s="62">
        <f>IF(BV71="","",BV71*VLOOKUP("Cnrs",IndexCalc[],3,FALSE))</f>
        <v>75</v>
      </c>
      <c r="AV71" s="62">
        <f>IF(BO71="","",BO71*VLOOKUP("HEC",IndexCalc[],3,FALSE))</f>
        <v>50.55890679359436</v>
      </c>
      <c r="AW71" s="62">
        <f>IF(BP71="","",BP71*VLOOKUP("Aeres",IndexCalc[],3,FALSE))</f>
        <v>100</v>
      </c>
      <c r="AX71" s="62">
        <f>IF(BQ71="","",BQ71*VLOOKUP("Abdc",IndexCalc[],3,FALSE))</f>
        <v>50</v>
      </c>
      <c r="AY71" s="65">
        <f>IF(BR71="","",BR71*VLOOKUP("Vhb",IndexCalc[],3,FALSE))</f>
        <v>66.666666666666671</v>
      </c>
      <c r="AZ71" s="25"/>
      <c r="BA71" s="16"/>
      <c r="BB71" s="12"/>
      <c r="BC71" s="25"/>
      <c r="BD71" s="25">
        <v>0.84099999999999997</v>
      </c>
      <c r="BE71" s="83">
        <v>0.75800000000000001</v>
      </c>
      <c r="BF71" s="18"/>
      <c r="BG71" s="12" t="s">
        <v>127</v>
      </c>
      <c r="BH71" s="181" t="s">
        <v>133</v>
      </c>
      <c r="BI71" s="12" t="s">
        <v>133</v>
      </c>
      <c r="BJ71" s="19"/>
      <c r="BK71" s="18">
        <v>3</v>
      </c>
      <c r="BL71" s="12">
        <v>2</v>
      </c>
      <c r="BM71" s="12">
        <v>2</v>
      </c>
      <c r="BN71" s="12"/>
      <c r="BO71" s="257">
        <v>2.0223562717437744</v>
      </c>
      <c r="BP71" s="5">
        <v>3</v>
      </c>
      <c r="BQ71" s="92">
        <v>2</v>
      </c>
      <c r="BR71" s="5">
        <v>4</v>
      </c>
      <c r="BS71" s="5">
        <v>2</v>
      </c>
      <c r="BT71" s="5">
        <v>3</v>
      </c>
      <c r="BU71" s="5">
        <v>2</v>
      </c>
      <c r="BV71" s="261">
        <v>3</v>
      </c>
    </row>
    <row r="72" spans="1:74" ht="15" customHeight="1" x14ac:dyDescent="0.25">
      <c r="A72" s="13" t="s">
        <v>378</v>
      </c>
      <c r="B72" s="11" t="s">
        <v>654</v>
      </c>
      <c r="C72" s="73" t="s">
        <v>158</v>
      </c>
      <c r="D72" s="11" t="s">
        <v>722</v>
      </c>
      <c r="E72" s="59">
        <f t="shared" si="62"/>
        <v>71</v>
      </c>
      <c r="F72" s="59">
        <f t="shared" si="63"/>
        <v>10</v>
      </c>
      <c r="G72" s="65">
        <f t="shared" si="64"/>
        <v>31.772275333539174</v>
      </c>
      <c r="H72" s="98" t="b">
        <f t="shared" si="65"/>
        <v>0</v>
      </c>
      <c r="I72" s="108">
        <f t="shared" si="66"/>
        <v>10000</v>
      </c>
      <c r="J72" s="108">
        <f t="shared" si="67"/>
        <v>10000</v>
      </c>
      <c r="K72" s="108">
        <f t="shared" si="68"/>
        <v>10000</v>
      </c>
      <c r="L72" s="108">
        <f t="shared" si="69"/>
        <v>10000</v>
      </c>
      <c r="M72" s="108">
        <f t="shared" si="70"/>
        <v>10000</v>
      </c>
      <c r="N72" s="108">
        <f t="shared" si="71"/>
        <v>10000</v>
      </c>
      <c r="O72" s="62" t="b">
        <f t="shared" si="72"/>
        <v>0</v>
      </c>
      <c r="P72" s="59">
        <f t="shared" si="73"/>
        <v>2</v>
      </c>
      <c r="Q72" s="59">
        <f t="shared" si="74"/>
        <v>8</v>
      </c>
      <c r="R72" s="149">
        <f t="shared" si="75"/>
        <v>55.86673780456367</v>
      </c>
      <c r="S72" s="66">
        <f t="shared" si="76"/>
        <v>4.5734489051094886</v>
      </c>
      <c r="T72" s="65">
        <f t="shared" si="77"/>
        <v>68.690060029427215</v>
      </c>
      <c r="U72" s="62">
        <f t="shared" si="78"/>
        <v>56.052048023541772</v>
      </c>
      <c r="V72" s="65" t="b">
        <f t="shared" si="79"/>
        <v>0</v>
      </c>
      <c r="W72" s="120">
        <f t="shared" si="80"/>
        <v>55.86673780456367</v>
      </c>
      <c r="X72" s="66">
        <f t="shared" si="81"/>
        <v>100</v>
      </c>
      <c r="Y72" s="66">
        <f t="shared" si="82"/>
        <v>44.444444444444443</v>
      </c>
      <c r="Z72" s="66">
        <f t="shared" si="83"/>
        <v>100</v>
      </c>
      <c r="AA72" s="66">
        <f t="shared" si="84"/>
        <v>72.719957081545061</v>
      </c>
      <c r="AB72" s="66">
        <f t="shared" si="85"/>
        <v>9.1468978102189773</v>
      </c>
      <c r="AC72" s="65">
        <f t="shared" si="86"/>
        <v>0</v>
      </c>
      <c r="AD72" s="62">
        <f t="shared" si="87"/>
        <v>79.7</v>
      </c>
      <c r="AE72" s="62">
        <f t="shared" si="88"/>
        <v>56.899999999999991</v>
      </c>
      <c r="AF72" s="62">
        <f t="shared" si="89"/>
        <v>83.899999999999991</v>
      </c>
      <c r="AG72" s="62">
        <f t="shared" si="90"/>
        <v>43</v>
      </c>
      <c r="AH72" s="62">
        <f t="shared" si="91"/>
        <v>11</v>
      </c>
      <c r="AI72" s="62">
        <f t="shared" si="92"/>
        <v>0</v>
      </c>
      <c r="AJ72" s="66">
        <f>IF(VLOOKUP(TRUE,$V$2:$AY$111,COUNTA($V$1:AR$1),FALSE)="",AR72,IF(AR72="","",(AR72/VLOOKUP(TRUE,$V$2:$AY$111,COUNTA($V$1:AR$1),FALSE))*100))</f>
        <v>75</v>
      </c>
      <c r="AK72" s="62">
        <f>IF(VLOOKUP(TRUE,$V$2:$AY$111,COUNTA($V$1:AS$1),FALSE)="",AS72,IF(AS72="","",(AS72/VLOOKUP(TRUE,$V$2:$AY$111,COUNTA($V$1:AS$1),FALSE))*100))</f>
        <v>75</v>
      </c>
      <c r="AL72" s="62">
        <f>IF(VLOOKUP(TRUE,$V$2:$AY$111,COUNTA($V$1:AT$1),FALSE)="",AT72,IF(AT72="","",(AT72/VLOOKUP(TRUE,$V$2:$AY$111,COUNTA($V$1:AT$1),FALSE))*100))</f>
        <v>60</v>
      </c>
      <c r="AM72" s="62">
        <f>IF(VLOOKUP(TRUE,$V$2:$AY$111,COUNTA($V$1:AU$1),FALSE)="",AU72,IF(AU72="","",(AU72/VLOOKUP(TRUE,$V$2:$AY$111,COUNTA($V$1:AU$1),FALSE))*100))</f>
        <v>68.865472078323364</v>
      </c>
      <c r="AN72" s="62">
        <f>IF(VLOOKUP(TRUE,$V$2:$AY$111,COUNTA($V$1:AV$1),FALSE)="",AV72,IF(AV72="","",(AV72/VLOOKUP(TRUE,$V$2:$AY$111,COUNTA($V$1:AV$1),FALSE))*100))</f>
        <v>62.321674823760986</v>
      </c>
      <c r="AO72" s="62">
        <f>IF(VLOOKUP(TRUE,$V$2:$AY$111,COUNTA($V$1:AW$1),FALSE)="",AW72,IF(AW72="","",(AW72/VLOOKUP(TRUE,$V$2:$AY$111,COUNTA($V$1:AW$1),FALSE))*100))</f>
        <v>100</v>
      </c>
      <c r="AP72" s="62">
        <f>IF(VLOOKUP(TRUE,$V$2:$AY$111,COUNTA($V$1:AX$1),FALSE)="",AX72,IF(AX72="","",(AX72/VLOOKUP(TRUE,$V$2:$AY$111,COUNTA($V$1:AX$1),FALSE))*100))</f>
        <v>75</v>
      </c>
      <c r="AQ72" s="65">
        <f>IF(VLOOKUP(TRUE,$V$2:$AY$111,COUNTA($V$1:AY$1),FALSE)="",AY72,IF(AY72="","",(AY72/VLOOKUP(TRUE,$V$2:$AY$111,COUNTA($V$1:AY$1),FALSE))*100))</f>
        <v>33.333333333333336</v>
      </c>
      <c r="AR72" s="66">
        <f>IF(BS72="","",BS72*VLOOKUP("UQ",IndexCalc[],3,FALSE))</f>
        <v>75</v>
      </c>
      <c r="AS72" s="62">
        <f>IF(BT72="","",BT72*VLOOKUP("Fneg",IndexCalc[],3,FALSE))</f>
        <v>75</v>
      </c>
      <c r="AT72" s="62">
        <f>IF(BU72="","",BU72*VLOOKUP("ABS",IndexCalc[],3,FALSE))</f>
        <v>60</v>
      </c>
      <c r="AU72" s="62">
        <f>IF(BV72="","",BV72*VLOOKUP("Cnrs",IndexCalc[],3,FALSE))</f>
        <v>68.865472078323364</v>
      </c>
      <c r="AV72" s="62">
        <f>IF(BO72="","",BO72*VLOOKUP("HEC",IndexCalc[],3,FALSE))</f>
        <v>62.321674823760986</v>
      </c>
      <c r="AW72" s="62">
        <f>IF(BP72="","",BP72*VLOOKUP("Aeres",IndexCalc[],3,FALSE))</f>
        <v>100</v>
      </c>
      <c r="AX72" s="62">
        <f>IF(BQ72="","",BQ72*VLOOKUP("Abdc",IndexCalc[],3,FALSE))</f>
        <v>75</v>
      </c>
      <c r="AY72" s="65">
        <f>IF(BR72="","",BR72*VLOOKUP("Vhb",IndexCalc[],3,FALSE))</f>
        <v>33.333333333333336</v>
      </c>
      <c r="AZ72" s="25">
        <v>1.0999999999999999E-2</v>
      </c>
      <c r="BA72" s="16">
        <v>1.2</v>
      </c>
      <c r="BB72" s="12">
        <v>59</v>
      </c>
      <c r="BC72" s="25">
        <v>2.7109999999999999</v>
      </c>
      <c r="BD72" s="25">
        <v>0.40100000000000002</v>
      </c>
      <c r="BE72" s="26">
        <v>0</v>
      </c>
      <c r="BF72" s="18"/>
      <c r="BG72" s="12"/>
      <c r="BH72" s="12" t="s">
        <v>127</v>
      </c>
      <c r="BI72" s="12" t="s">
        <v>135</v>
      </c>
      <c r="BJ72" s="19" t="s">
        <v>655</v>
      </c>
      <c r="BK72" s="18">
        <v>2</v>
      </c>
      <c r="BL72" s="12"/>
      <c r="BM72" s="12">
        <v>3</v>
      </c>
      <c r="BN72" s="12"/>
      <c r="BO72" s="257">
        <v>2.4928669929504395</v>
      </c>
      <c r="BP72" s="258">
        <v>3</v>
      </c>
      <c r="BQ72" s="92">
        <v>3</v>
      </c>
      <c r="BR72" s="5">
        <v>2</v>
      </c>
      <c r="BS72" s="5">
        <v>3</v>
      </c>
      <c r="BT72" s="5">
        <v>3</v>
      </c>
      <c r="BU72" s="258">
        <v>3</v>
      </c>
      <c r="BV72" s="261">
        <v>2.7546188831329346</v>
      </c>
    </row>
    <row r="73" spans="1:74" ht="15" customHeight="1" x14ac:dyDescent="0.25">
      <c r="A73" s="13" t="s">
        <v>714</v>
      </c>
      <c r="B73" s="11" t="s">
        <v>713</v>
      </c>
      <c r="C73" s="75" t="s">
        <v>219</v>
      </c>
      <c r="D73" s="28" t="s">
        <v>722</v>
      </c>
      <c r="E73" s="61">
        <f t="shared" si="62"/>
        <v>72</v>
      </c>
      <c r="F73" s="61">
        <f t="shared" si="63"/>
        <v>10</v>
      </c>
      <c r="G73" s="68">
        <f t="shared" si="64"/>
        <v>16.788814343398382</v>
      </c>
      <c r="H73" s="98" t="b">
        <f t="shared" si="65"/>
        <v>0</v>
      </c>
      <c r="I73" s="108">
        <f t="shared" si="66"/>
        <v>10000</v>
      </c>
      <c r="J73" s="108">
        <f t="shared" si="67"/>
        <v>10000</v>
      </c>
      <c r="K73" s="108">
        <f t="shared" si="68"/>
        <v>10000</v>
      </c>
      <c r="L73" s="108">
        <f t="shared" si="69"/>
        <v>10000</v>
      </c>
      <c r="M73" s="108">
        <f t="shared" si="70"/>
        <v>10000</v>
      </c>
      <c r="N73" s="108">
        <f t="shared" si="71"/>
        <v>10000</v>
      </c>
      <c r="O73" s="69" t="b">
        <f t="shared" si="72"/>
        <v>0</v>
      </c>
      <c r="P73" s="61">
        <f t="shared" si="73"/>
        <v>2</v>
      </c>
      <c r="Q73" s="61">
        <f t="shared" si="74"/>
        <v>8</v>
      </c>
      <c r="R73" s="150">
        <f t="shared" si="75"/>
        <v>55.33122456559655</v>
      </c>
      <c r="S73" s="69">
        <f t="shared" si="76"/>
        <v>46.656122827982692</v>
      </c>
      <c r="T73" s="68">
        <f t="shared" si="77"/>
        <v>57.5</v>
      </c>
      <c r="U73" s="63">
        <f t="shared" si="78"/>
        <v>55.54</v>
      </c>
      <c r="V73" s="65" t="b">
        <f t="shared" si="79"/>
        <v>0</v>
      </c>
      <c r="W73" s="121">
        <f t="shared" si="80"/>
        <v>55.33122456559655</v>
      </c>
      <c r="X73" s="69">
        <f t="shared" si="81"/>
        <v>25</v>
      </c>
      <c r="Y73" s="69">
        <f t="shared" si="82"/>
        <v>22.222222222222221</v>
      </c>
      <c r="Z73" s="69">
        <f t="shared" si="83"/>
        <v>96.774193548387103</v>
      </c>
      <c r="AA73" s="69">
        <f t="shared" si="84"/>
        <v>75.69742489270385</v>
      </c>
      <c r="AB73" s="69">
        <f t="shared" si="85"/>
        <v>25.524635036496345</v>
      </c>
      <c r="AC73" s="68">
        <f t="shared" si="86"/>
        <v>67.787610619469035</v>
      </c>
      <c r="AD73" s="62">
        <f t="shared" si="87"/>
        <v>18.899999999999999</v>
      </c>
      <c r="AE73" s="62">
        <f t="shared" si="88"/>
        <v>26.5</v>
      </c>
      <c r="AF73" s="62">
        <f t="shared" si="89"/>
        <v>35.799999999999997</v>
      </c>
      <c r="AG73" s="62">
        <f t="shared" si="90"/>
        <v>48.1</v>
      </c>
      <c r="AH73" s="62">
        <f t="shared" si="91"/>
        <v>42.199999999999996</v>
      </c>
      <c r="AI73" s="62">
        <f t="shared" si="92"/>
        <v>53.2</v>
      </c>
      <c r="AJ73" s="66">
        <f>IF(VLOOKUP(TRUE,$V$2:$AY$111,COUNTA($V$1:AR$1),FALSE)="",AR73,IF(AR73="","",(AR73/VLOOKUP(TRUE,$V$2:$AY$111,COUNTA($V$1:AR$1),FALSE))*100))</f>
        <v>75</v>
      </c>
      <c r="AK73" s="62">
        <f>IF(VLOOKUP(TRUE,$V$2:$AY$111,COUNTA($V$1:AS$1),FALSE)="",AS73,IF(AS73="","",(AS73/VLOOKUP(TRUE,$V$2:$AY$111,COUNTA($V$1:AS$1),FALSE))*100))</f>
        <v>50</v>
      </c>
      <c r="AL73" s="62">
        <f>IF(VLOOKUP(TRUE,$V$2:$AY$111,COUNTA($V$1:AT$1),FALSE)="",AT73,IF(AT73="","",(AT73/VLOOKUP(TRUE,$V$2:$AY$111,COUNTA($V$1:AT$1),FALSE))*100))</f>
        <v>60</v>
      </c>
      <c r="AM73" s="62">
        <f>IF(VLOOKUP(TRUE,$V$2:$AY$111,COUNTA($V$1:AU$1),FALSE)="",AU73,IF(AU73="","",(AU73/VLOOKUP(TRUE,$V$2:$AY$111,COUNTA($V$1:AU$1),FALSE))*100))</f>
        <v>50</v>
      </c>
      <c r="AN73" s="62">
        <f>IF(VLOOKUP(TRUE,$V$2:$AY$111,COUNTA($V$1:AV$1),FALSE)="",AV73,IF(AV73="","",(AV73/VLOOKUP(TRUE,$V$2:$AY$111,COUNTA($V$1:AV$1),FALSE))*100))</f>
        <v>50</v>
      </c>
      <c r="AO73" s="62">
        <f>IF(VLOOKUP(TRUE,$V$2:$AY$111,COUNTA($V$1:AW$1),FALSE)="",AW73,IF(AW73="","",(AW73/VLOOKUP(TRUE,$V$2:$AY$111,COUNTA($V$1:AW$1),FALSE))*100))</f>
        <v>66.666666666666671</v>
      </c>
      <c r="AP73" s="62">
        <f>IF(VLOOKUP(TRUE,$V$2:$AY$111,COUNTA($V$1:AX$1),FALSE)="",AX73,IF(AX73="","",(AX73/VLOOKUP(TRUE,$V$2:$AY$111,COUNTA($V$1:AX$1),FALSE))*100))</f>
        <v>75</v>
      </c>
      <c r="AQ73" s="65">
        <f>IF(VLOOKUP(TRUE,$V$2:$AY$111,COUNTA($V$1:AY$1),FALSE)="",AY73,IF(AY73="","",(AY73/VLOOKUP(TRUE,$V$2:$AY$111,COUNTA($V$1:AY$1),FALSE))*100))</f>
        <v>33.333333333333336</v>
      </c>
      <c r="AR73" s="69">
        <f>IF(BS73="","",BS73*VLOOKUP("UQ",IndexCalc[],3,FALSE))</f>
        <v>75</v>
      </c>
      <c r="AS73" s="63">
        <f>IF(BT73="","",BT73*VLOOKUP("Fneg",IndexCalc[],3,FALSE))</f>
        <v>50</v>
      </c>
      <c r="AT73" s="63">
        <f>IF(BU73="","",BU73*VLOOKUP("ABS",IndexCalc[],3,FALSE))</f>
        <v>60</v>
      </c>
      <c r="AU73" s="63">
        <f>IF(BV73="","",BV73*VLOOKUP("Cnrs",IndexCalc[],3,FALSE))</f>
        <v>50</v>
      </c>
      <c r="AV73" s="63">
        <f>IF(BO73="","",BO73*VLOOKUP("HEC",IndexCalc[],3,FALSE))</f>
        <v>50</v>
      </c>
      <c r="AW73" s="63">
        <f>IF(BP73="","",BP73*VLOOKUP("Aeres",IndexCalc[],3,FALSE))</f>
        <v>66.666666666666671</v>
      </c>
      <c r="AX73" s="63">
        <f>IF(BQ73="","",BQ73*VLOOKUP("Abdc",IndexCalc[],3,FALSE))</f>
        <v>75</v>
      </c>
      <c r="AY73" s="68">
        <f>IF(BR73="","",BR73*VLOOKUP("Vhb",IndexCalc[],3,FALSE))</f>
        <v>33.333333333333336</v>
      </c>
      <c r="AZ73" s="25">
        <v>2E-3</v>
      </c>
      <c r="BA73" s="16">
        <v>0.6</v>
      </c>
      <c r="BB73" s="12">
        <v>30</v>
      </c>
      <c r="BC73" s="25">
        <v>2.8220000000000001</v>
      </c>
      <c r="BD73" s="25">
        <v>1.119</v>
      </c>
      <c r="BE73" s="26">
        <v>1.532</v>
      </c>
      <c r="BF73" s="18" t="s">
        <v>133</v>
      </c>
      <c r="BG73" s="12" t="s">
        <v>133</v>
      </c>
      <c r="BH73" s="12" t="s">
        <v>127</v>
      </c>
      <c r="BI73" s="12" t="s">
        <v>135</v>
      </c>
      <c r="BJ73" s="19" t="s">
        <v>298</v>
      </c>
      <c r="BK73" s="18">
        <v>2</v>
      </c>
      <c r="BL73" s="12">
        <v>3</v>
      </c>
      <c r="BM73" s="12">
        <v>3</v>
      </c>
      <c r="BN73" s="12">
        <v>3</v>
      </c>
      <c r="BO73" s="9">
        <v>2</v>
      </c>
      <c r="BP73" s="6">
        <v>2</v>
      </c>
      <c r="BQ73" s="93">
        <v>3</v>
      </c>
      <c r="BR73" s="6">
        <v>2</v>
      </c>
      <c r="BS73" s="6">
        <v>3</v>
      </c>
      <c r="BT73" s="6">
        <v>2</v>
      </c>
      <c r="BU73" s="6">
        <v>3</v>
      </c>
      <c r="BV73" s="10">
        <v>2</v>
      </c>
    </row>
    <row r="74" spans="1:74" ht="15" customHeight="1" x14ac:dyDescent="0.25">
      <c r="A74" s="39" t="s">
        <v>410</v>
      </c>
      <c r="B74" s="747" t="s">
        <v>690</v>
      </c>
      <c r="C74" s="72" t="s">
        <v>196</v>
      </c>
      <c r="D74" s="11" t="s">
        <v>722</v>
      </c>
      <c r="E74" s="59">
        <f t="shared" si="62"/>
        <v>73</v>
      </c>
      <c r="F74" s="59">
        <f t="shared" si="63"/>
        <v>10</v>
      </c>
      <c r="G74" s="67">
        <f t="shared" si="64"/>
        <v>17.313478138862724</v>
      </c>
      <c r="H74" s="98" t="b">
        <f t="shared" si="65"/>
        <v>0</v>
      </c>
      <c r="I74" s="108">
        <f t="shared" si="66"/>
        <v>10000</v>
      </c>
      <c r="J74" s="108">
        <f t="shared" si="67"/>
        <v>10000</v>
      </c>
      <c r="K74" s="108">
        <f t="shared" si="68"/>
        <v>10000</v>
      </c>
      <c r="L74" s="108">
        <f t="shared" si="69"/>
        <v>10000</v>
      </c>
      <c r="M74" s="108">
        <f t="shared" si="70"/>
        <v>10000</v>
      </c>
      <c r="N74" s="108">
        <f t="shared" si="71"/>
        <v>10000</v>
      </c>
      <c r="O74" s="62" t="b">
        <f t="shared" si="72"/>
        <v>0</v>
      </c>
      <c r="P74" s="59">
        <f t="shared" si="73"/>
        <v>2</v>
      </c>
      <c r="Q74" s="59">
        <f t="shared" si="74"/>
        <v>8</v>
      </c>
      <c r="R74" s="149">
        <f t="shared" si="75"/>
        <v>55.319861173912116</v>
      </c>
      <c r="S74" s="66">
        <f t="shared" si="76"/>
        <v>29.932639202893867</v>
      </c>
      <c r="T74" s="65">
        <f t="shared" si="77"/>
        <v>61.666666666666671</v>
      </c>
      <c r="U74" s="62">
        <f t="shared" si="78"/>
        <v>54.923333333333332</v>
      </c>
      <c r="V74" s="67" t="b">
        <f t="shared" si="79"/>
        <v>0</v>
      </c>
      <c r="W74" s="120">
        <f t="shared" si="80"/>
        <v>55.319861173912116</v>
      </c>
      <c r="X74" s="66">
        <f t="shared" si="81"/>
        <v>25</v>
      </c>
      <c r="Y74" s="66">
        <f t="shared" si="82"/>
        <v>22.222222222222221</v>
      </c>
      <c r="Z74" s="66">
        <f t="shared" si="83"/>
        <v>77.41935483870968</v>
      </c>
      <c r="AA74" s="66">
        <f t="shared" si="84"/>
        <v>45.708154506437765</v>
      </c>
      <c r="AB74" s="66">
        <f t="shared" si="85"/>
        <v>18.316605839416059</v>
      </c>
      <c r="AC74" s="65">
        <f t="shared" si="86"/>
        <v>41.548672566371678</v>
      </c>
      <c r="AD74" s="64">
        <f t="shared" si="87"/>
        <v>18.899999999999999</v>
      </c>
      <c r="AE74" s="64">
        <f t="shared" si="88"/>
        <v>26.5</v>
      </c>
      <c r="AF74" s="64">
        <f t="shared" si="89"/>
        <v>18.5</v>
      </c>
      <c r="AG74" s="64">
        <f t="shared" si="90"/>
        <v>20.200000000000003</v>
      </c>
      <c r="AH74" s="64">
        <f t="shared" si="91"/>
        <v>29.299999999999997</v>
      </c>
      <c r="AI74" s="64">
        <f t="shared" si="92"/>
        <v>26.6</v>
      </c>
      <c r="AJ74" s="70">
        <f>IF(VLOOKUP(TRUE,$V$2:$AY$111,COUNTA($V$1:AR$1),FALSE)="",AR74,IF(AR74="","",(AR74/VLOOKUP(TRUE,$V$2:$AY$111,COUNTA($V$1:AR$1),FALSE))*100))</f>
        <v>75</v>
      </c>
      <c r="AK74" s="64">
        <f>IF(VLOOKUP(TRUE,$V$2:$AY$111,COUNTA($V$1:AS$1),FALSE)="",AS74,IF(AS74="","",(AS74/VLOOKUP(TRUE,$V$2:$AY$111,COUNTA($V$1:AS$1),FALSE))*100))</f>
        <v>50</v>
      </c>
      <c r="AL74" s="64">
        <f>IF(VLOOKUP(TRUE,$V$2:$AY$111,COUNTA($V$1:AT$1),FALSE)="",AT74,IF(AT74="","",(AT74/VLOOKUP(TRUE,$V$2:$AY$111,COUNTA($V$1:AT$1),FALSE))*100))</f>
        <v>60</v>
      </c>
      <c r="AM74" s="64">
        <f>IF(VLOOKUP(TRUE,$V$2:$AY$111,COUNTA($V$1:AU$1),FALSE)="",AU74,IF(AU74="","",(AU74/VLOOKUP(TRUE,$V$2:$AY$111,COUNTA($V$1:AU$1),FALSE))*100))</f>
        <v>50</v>
      </c>
      <c r="AN74" s="64">
        <f>IF(VLOOKUP(TRUE,$V$2:$AY$111,COUNTA($V$1:AV$1),FALSE)="",AV74,IF(AV74="","",(AV74/VLOOKUP(TRUE,$V$2:$AY$111,COUNTA($V$1:AV$1),FALSE))*100))</f>
        <v>50</v>
      </c>
      <c r="AO74" s="64">
        <f>IF(VLOOKUP(TRUE,$V$2:$AY$111,COUNTA($V$1:AW$1),FALSE)="",AW74,IF(AW74="","",(AW74/VLOOKUP(TRUE,$V$2:$AY$111,COUNTA($V$1:AW$1),FALSE))*100))</f>
        <v>66.666666666666671</v>
      </c>
      <c r="AP74" s="64">
        <f>IF(VLOOKUP(TRUE,$V$2:$AY$111,COUNTA($V$1:AX$1),FALSE)="",AX74,IF(AX74="","",(AX74/VLOOKUP(TRUE,$V$2:$AY$111,COUNTA($V$1:AX$1),FALSE))*100))</f>
        <v>75</v>
      </c>
      <c r="AQ74" s="67">
        <f>IF(VLOOKUP(TRUE,$V$2:$AY$111,COUNTA($V$1:AY$1),FALSE)="",AY74,IF(AY74="","",(AY74/VLOOKUP(TRUE,$V$2:$AY$111,COUNTA($V$1:AY$1),FALSE))*100))</f>
        <v>66.666666666666671</v>
      </c>
      <c r="AR74" s="66">
        <f>IF(BS74="","",BS74*VLOOKUP("UQ",IndexCalc[],3,FALSE))</f>
        <v>75</v>
      </c>
      <c r="AS74" s="62">
        <f>IF(BT74="","",BT74*VLOOKUP("Fneg",IndexCalc[],3,FALSE))</f>
        <v>50</v>
      </c>
      <c r="AT74" s="62">
        <f>IF(BU74="","",BU74*VLOOKUP("ABS",IndexCalc[],3,FALSE))</f>
        <v>60</v>
      </c>
      <c r="AU74" s="62">
        <f>IF(BV74="","",BV74*VLOOKUP("Cnrs",IndexCalc[],3,FALSE))</f>
        <v>50</v>
      </c>
      <c r="AV74" s="62">
        <f>IF(BO74="","",BO74*VLOOKUP("HEC",IndexCalc[],3,FALSE))</f>
        <v>50</v>
      </c>
      <c r="AW74" s="62">
        <f>IF(BP74="","",BP74*VLOOKUP("Aeres",IndexCalc[],3,FALSE))</f>
        <v>66.666666666666671</v>
      </c>
      <c r="AX74" s="62">
        <f>IF(BQ74="","",BQ74*VLOOKUP("Abdc",IndexCalc[],3,FALSE))</f>
        <v>75</v>
      </c>
      <c r="AY74" s="65">
        <f>IF(BR74="","",BR74*VLOOKUP("Vhb",IndexCalc[],3,FALSE))</f>
        <v>66.666666666666671</v>
      </c>
      <c r="AZ74" s="20">
        <v>2E-3</v>
      </c>
      <c r="BA74" s="21">
        <v>0.6</v>
      </c>
      <c r="BB74" s="22">
        <v>24</v>
      </c>
      <c r="BC74" s="20">
        <v>1.704</v>
      </c>
      <c r="BD74" s="20">
        <v>0.80300000000000005</v>
      </c>
      <c r="BE74" s="23">
        <v>0.93899999999999995</v>
      </c>
      <c r="BF74" s="740" t="s">
        <v>133</v>
      </c>
      <c r="BG74" s="741" t="s">
        <v>133</v>
      </c>
      <c r="BH74" s="741" t="s">
        <v>127</v>
      </c>
      <c r="BI74" s="741" t="s">
        <v>133</v>
      </c>
      <c r="BJ74" s="742" t="s">
        <v>298</v>
      </c>
      <c r="BK74" s="740">
        <v>2</v>
      </c>
      <c r="BL74" s="741">
        <v>3</v>
      </c>
      <c r="BM74" s="741">
        <v>3</v>
      </c>
      <c r="BN74" s="741">
        <v>3</v>
      </c>
      <c r="BO74" s="7">
        <v>2</v>
      </c>
      <c r="BP74" s="5">
        <v>2</v>
      </c>
      <c r="BQ74" s="92">
        <v>3</v>
      </c>
      <c r="BR74" s="5">
        <v>4</v>
      </c>
      <c r="BS74" s="5">
        <v>3</v>
      </c>
      <c r="BT74" s="5">
        <v>2</v>
      </c>
      <c r="BU74" s="5">
        <v>3</v>
      </c>
      <c r="BV74" s="8">
        <v>2</v>
      </c>
    </row>
    <row r="75" spans="1:74" ht="15" customHeight="1" x14ac:dyDescent="0.25">
      <c r="A75" s="13" t="s">
        <v>402</v>
      </c>
      <c r="B75" s="11" t="s">
        <v>682</v>
      </c>
      <c r="C75" s="73" t="s">
        <v>187</v>
      </c>
      <c r="D75" s="11" t="s">
        <v>722</v>
      </c>
      <c r="E75" s="59">
        <f t="shared" si="62"/>
        <v>74</v>
      </c>
      <c r="F75" s="59">
        <f t="shared" si="63"/>
        <v>10</v>
      </c>
      <c r="G75" s="65">
        <f t="shared" si="64"/>
        <v>19.324532887092396</v>
      </c>
      <c r="H75" s="98" t="b">
        <f t="shared" si="65"/>
        <v>0</v>
      </c>
      <c r="I75" s="108">
        <f t="shared" si="66"/>
        <v>10000</v>
      </c>
      <c r="J75" s="108">
        <f t="shared" si="67"/>
        <v>10000</v>
      </c>
      <c r="K75" s="108">
        <f t="shared" si="68"/>
        <v>10000</v>
      </c>
      <c r="L75" s="108">
        <f t="shared" si="69"/>
        <v>10000</v>
      </c>
      <c r="M75" s="108">
        <f t="shared" si="70"/>
        <v>10000</v>
      </c>
      <c r="N75" s="108">
        <f t="shared" si="71"/>
        <v>10000</v>
      </c>
      <c r="O75" s="62" t="b">
        <f t="shared" si="72"/>
        <v>0</v>
      </c>
      <c r="P75" s="59">
        <f t="shared" si="73"/>
        <v>2</v>
      </c>
      <c r="Q75" s="59">
        <f t="shared" si="74"/>
        <v>8</v>
      </c>
      <c r="R75" s="149">
        <f t="shared" si="75"/>
        <v>53.731640128759992</v>
      </c>
      <c r="S75" s="66">
        <f t="shared" si="76"/>
        <v>21.991533977133258</v>
      </c>
      <c r="T75" s="65">
        <f t="shared" si="77"/>
        <v>61.666666666666671</v>
      </c>
      <c r="U75" s="62">
        <f t="shared" si="78"/>
        <v>53.453333333333333</v>
      </c>
      <c r="V75" s="65" t="b">
        <f t="shared" si="79"/>
        <v>0</v>
      </c>
      <c r="W75" s="120">
        <f t="shared" si="80"/>
        <v>53.731640128759992</v>
      </c>
      <c r="X75" s="66">
        <f t="shared" si="81"/>
        <v>25</v>
      </c>
      <c r="Y75" s="66">
        <f t="shared" si="82"/>
        <v>29.629629629629626</v>
      </c>
      <c r="Z75" s="66">
        <f t="shared" si="83"/>
        <v>74.193548387096769</v>
      </c>
      <c r="AA75" s="66">
        <f t="shared" si="84"/>
        <v>43.75</v>
      </c>
      <c r="AB75" s="66">
        <f t="shared" si="85"/>
        <v>18.407846715328464</v>
      </c>
      <c r="AC75" s="65">
        <f t="shared" si="86"/>
        <v>25.575221238938056</v>
      </c>
      <c r="AD75" s="62">
        <f t="shared" si="87"/>
        <v>18.899999999999999</v>
      </c>
      <c r="AE75" s="62">
        <f t="shared" si="88"/>
        <v>37.9</v>
      </c>
      <c r="AF75" s="62">
        <f t="shared" si="89"/>
        <v>14.799999999999999</v>
      </c>
      <c r="AG75" s="62">
        <f t="shared" si="90"/>
        <v>15.1</v>
      </c>
      <c r="AH75" s="62">
        <f t="shared" si="91"/>
        <v>30.2</v>
      </c>
      <c r="AI75" s="62">
        <f t="shared" si="92"/>
        <v>11</v>
      </c>
      <c r="AJ75" s="66">
        <f>IF(VLOOKUP(TRUE,$V$2:$AY$111,COUNTA($V$1:AR$1),FALSE)="",AR75,IF(AR75="","",(AR75/VLOOKUP(TRUE,$V$2:$AY$111,COUNTA($V$1:AR$1),FALSE))*100))</f>
        <v>75</v>
      </c>
      <c r="AK75" s="62">
        <f>IF(VLOOKUP(TRUE,$V$2:$AY$111,COUNTA($V$1:AS$1),FALSE)="",AS75,IF(AS75="","",(AS75/VLOOKUP(TRUE,$V$2:$AY$111,COUNTA($V$1:AS$1),FALSE))*100))</f>
        <v>50</v>
      </c>
      <c r="AL75" s="62">
        <f>IF(VLOOKUP(TRUE,$V$2:$AY$111,COUNTA($V$1:AT$1),FALSE)="",AT75,IF(AT75="","",(AT75/VLOOKUP(TRUE,$V$2:$AY$111,COUNTA($V$1:AT$1),FALSE))*100))</f>
        <v>60</v>
      </c>
      <c r="AM75" s="62">
        <f>IF(VLOOKUP(TRUE,$V$2:$AY$111,COUNTA($V$1:AU$1),FALSE)="",AU75,IF(AU75="","",(AU75/VLOOKUP(TRUE,$V$2:$AY$111,COUNTA($V$1:AU$1),FALSE))*100))</f>
        <v>50</v>
      </c>
      <c r="AN75" s="62">
        <f>IF(VLOOKUP(TRUE,$V$2:$AY$111,COUNTA($V$1:AV$1),FALSE)="",AV75,IF(AV75="","",(AV75/VLOOKUP(TRUE,$V$2:$AY$111,COUNTA($V$1:AV$1),FALSE))*100))</f>
        <v>50</v>
      </c>
      <c r="AO75" s="62">
        <f>IF(VLOOKUP(TRUE,$V$2:$AY$111,COUNTA($V$1:AW$1),FALSE)="",AW75,IF(AW75="","",(AW75/VLOOKUP(TRUE,$V$2:$AY$111,COUNTA($V$1:AW$1),FALSE))*100))</f>
        <v>66.666666666666671</v>
      </c>
      <c r="AP75" s="62">
        <f>IF(VLOOKUP(TRUE,$V$2:$AY$111,COUNTA($V$1:AX$1),FALSE)="",AX75,IF(AX75="","",(AX75/VLOOKUP(TRUE,$V$2:$AY$111,COUNTA($V$1:AX$1),FALSE))*100))</f>
        <v>75</v>
      </c>
      <c r="AQ75" s="65">
        <f>IF(VLOOKUP(TRUE,$V$2:$AY$111,COUNTA($V$1:AY$1),FALSE)="",AY75,IF(AY75="","",(AY75/VLOOKUP(TRUE,$V$2:$AY$111,COUNTA($V$1:AY$1),FALSE))*100))</f>
        <v>66.666666666666671</v>
      </c>
      <c r="AR75" s="66">
        <f>IF(BS75="","",BS75*VLOOKUP("UQ",IndexCalc[],3,FALSE))</f>
        <v>75</v>
      </c>
      <c r="AS75" s="62">
        <f>IF(BT75="","",BT75*VLOOKUP("Fneg",IndexCalc[],3,FALSE))</f>
        <v>50</v>
      </c>
      <c r="AT75" s="62">
        <f>IF(BU75="","",BU75*VLOOKUP("ABS",IndexCalc[],3,FALSE))</f>
        <v>60</v>
      </c>
      <c r="AU75" s="62">
        <f>IF(BV75="","",BV75*VLOOKUP("Cnrs",IndexCalc[],3,FALSE))</f>
        <v>50</v>
      </c>
      <c r="AV75" s="62">
        <f>IF(BO75="","",BO75*VLOOKUP("HEC",IndexCalc[],3,FALSE))</f>
        <v>50</v>
      </c>
      <c r="AW75" s="62">
        <f>IF(BP75="","",BP75*VLOOKUP("Aeres",IndexCalc[],3,FALSE))</f>
        <v>66.666666666666671</v>
      </c>
      <c r="AX75" s="62">
        <f>IF(BQ75="","",BQ75*VLOOKUP("Abdc",IndexCalc[],3,FALSE))</f>
        <v>75</v>
      </c>
      <c r="AY75" s="65">
        <f>IF(BR75="","",BR75*VLOOKUP("Vhb",IndexCalc[],3,FALSE))</f>
        <v>66.666666666666671</v>
      </c>
      <c r="AZ75" s="25">
        <v>2E-3</v>
      </c>
      <c r="BA75" s="16">
        <v>0.8</v>
      </c>
      <c r="BB75" s="12">
        <v>23</v>
      </c>
      <c r="BC75" s="25">
        <v>1.631</v>
      </c>
      <c r="BD75" s="25">
        <v>0.80700000000000005</v>
      </c>
      <c r="BE75" s="26">
        <v>0.57799999999999996</v>
      </c>
      <c r="BF75" s="18" t="s">
        <v>133</v>
      </c>
      <c r="BG75" s="12" t="s">
        <v>133</v>
      </c>
      <c r="BH75" s="12" t="s">
        <v>127</v>
      </c>
      <c r="BI75" s="12" t="s">
        <v>133</v>
      </c>
      <c r="BJ75" s="19" t="s">
        <v>298</v>
      </c>
      <c r="BK75" s="18">
        <v>2</v>
      </c>
      <c r="BL75" s="12">
        <v>3</v>
      </c>
      <c r="BM75" s="12">
        <v>3</v>
      </c>
      <c r="BN75" s="12">
        <v>3</v>
      </c>
      <c r="BO75" s="7">
        <v>2</v>
      </c>
      <c r="BP75" s="5">
        <v>2</v>
      </c>
      <c r="BQ75" s="92">
        <v>3</v>
      </c>
      <c r="BR75" s="5">
        <v>4</v>
      </c>
      <c r="BS75" s="5">
        <v>3</v>
      </c>
      <c r="BT75" s="5">
        <v>2</v>
      </c>
      <c r="BU75" s="5">
        <v>3</v>
      </c>
      <c r="BV75" s="8">
        <v>2</v>
      </c>
    </row>
    <row r="76" spans="1:74" ht="15" customHeight="1" x14ac:dyDescent="0.25">
      <c r="A76" s="13" t="s">
        <v>403</v>
      </c>
      <c r="B76" s="11" t="s">
        <v>683</v>
      </c>
      <c r="C76" s="73" t="s">
        <v>188</v>
      </c>
      <c r="D76" s="11" t="s">
        <v>722</v>
      </c>
      <c r="E76" s="59">
        <f t="shared" si="62"/>
        <v>75</v>
      </c>
      <c r="F76" s="59">
        <f t="shared" si="63"/>
        <v>10</v>
      </c>
      <c r="G76" s="65">
        <f t="shared" si="64"/>
        <v>27.35217343556031</v>
      </c>
      <c r="H76" s="98" t="b">
        <f t="shared" si="65"/>
        <v>0</v>
      </c>
      <c r="I76" s="108">
        <f t="shared" si="66"/>
        <v>10000</v>
      </c>
      <c r="J76" s="108">
        <f t="shared" si="67"/>
        <v>10000</v>
      </c>
      <c r="K76" s="108">
        <f t="shared" si="68"/>
        <v>10000</v>
      </c>
      <c r="L76" s="108">
        <f t="shared" si="69"/>
        <v>10000</v>
      </c>
      <c r="M76" s="108">
        <f t="shared" si="70"/>
        <v>10000</v>
      </c>
      <c r="N76" s="108">
        <f t="shared" si="71"/>
        <v>10000</v>
      </c>
      <c r="O76" s="62" t="b">
        <f t="shared" si="72"/>
        <v>0</v>
      </c>
      <c r="P76" s="59">
        <f t="shared" si="73"/>
        <v>2</v>
      </c>
      <c r="Q76" s="59">
        <f t="shared" si="74"/>
        <v>8</v>
      </c>
      <c r="R76" s="149">
        <f t="shared" si="75"/>
        <v>53.379317119910432</v>
      </c>
      <c r="S76" s="66">
        <f t="shared" si="76"/>
        <v>17.729918932885472</v>
      </c>
      <c r="T76" s="65">
        <f t="shared" si="77"/>
        <v>62.291666666666664</v>
      </c>
      <c r="U76" s="62">
        <f t="shared" si="78"/>
        <v>52.483333333333334</v>
      </c>
      <c r="V76" s="65" t="b">
        <f t="shared" si="79"/>
        <v>0</v>
      </c>
      <c r="W76" s="120">
        <f t="shared" si="80"/>
        <v>53.379317119910432</v>
      </c>
      <c r="X76" s="66">
        <f t="shared" si="81"/>
        <v>11.249999999999998</v>
      </c>
      <c r="Y76" s="66">
        <f t="shared" si="82"/>
        <v>11.111111111111111</v>
      </c>
      <c r="Z76" s="66">
        <f t="shared" si="83"/>
        <v>64.516129032258064</v>
      </c>
      <c r="AA76" s="66">
        <f t="shared" si="84"/>
        <v>29.533261802575105</v>
      </c>
      <c r="AB76" s="66">
        <f t="shared" si="85"/>
        <v>15.282846715328466</v>
      </c>
      <c r="AC76" s="65">
        <f t="shared" si="86"/>
        <v>20.176991150442479</v>
      </c>
      <c r="AD76" s="62">
        <f t="shared" si="87"/>
        <v>0</v>
      </c>
      <c r="AE76" s="62">
        <f t="shared" si="88"/>
        <v>2.5</v>
      </c>
      <c r="AF76" s="62">
        <f t="shared" si="89"/>
        <v>11.1</v>
      </c>
      <c r="AG76" s="62">
        <f t="shared" si="90"/>
        <v>6.3</v>
      </c>
      <c r="AH76" s="62">
        <f t="shared" si="91"/>
        <v>20.100000000000001</v>
      </c>
      <c r="AI76" s="62">
        <f t="shared" si="92"/>
        <v>6.4</v>
      </c>
      <c r="AJ76" s="66">
        <f>IF(VLOOKUP(TRUE,$V$2:$AY$111,COUNTA($V$1:AR$1),FALSE)="",AR76,IF(AR76="","",(AR76/VLOOKUP(TRUE,$V$2:$AY$111,COUNTA($V$1:AR$1),FALSE))*100))</f>
        <v>50</v>
      </c>
      <c r="AK76" s="62">
        <f>IF(VLOOKUP(TRUE,$V$2:$AY$111,COUNTA($V$1:AS$1),FALSE)="",AS76,IF(AS76="","",(AS76/VLOOKUP(TRUE,$V$2:$AY$111,COUNTA($V$1:AS$1),FALSE))*100))</f>
        <v>75</v>
      </c>
      <c r="AL76" s="62">
        <f>IF(VLOOKUP(TRUE,$V$2:$AY$111,COUNTA($V$1:AT$1),FALSE)="",AT76,IF(AT76="","",(AT76/VLOOKUP(TRUE,$V$2:$AY$111,COUNTA($V$1:AT$1),FALSE))*100))</f>
        <v>40</v>
      </c>
      <c r="AM76" s="62">
        <f>IF(VLOOKUP(TRUE,$V$2:$AY$111,COUNTA($V$1:AU$1),FALSE)="",AU76,IF(AU76="","",(AU76/VLOOKUP(TRUE,$V$2:$AY$111,COUNTA($V$1:AU$1),FALSE))*100))</f>
        <v>75</v>
      </c>
      <c r="AN76" s="62">
        <f>IF(VLOOKUP(TRUE,$V$2:$AY$111,COUNTA($V$1:AV$1),FALSE)="",AV76,IF(AV76="","",(AV76/VLOOKUP(TRUE,$V$2:$AY$111,COUNTA($V$1:AV$1),FALSE))*100))</f>
        <v>50</v>
      </c>
      <c r="AO76" s="62">
        <f>IF(VLOOKUP(TRUE,$V$2:$AY$111,COUNTA($V$1:AW$1),FALSE)="",AW76,IF(AW76="","",(AW76/VLOOKUP(TRUE,$V$2:$AY$111,COUNTA($V$1:AW$1),FALSE))*100))</f>
        <v>100</v>
      </c>
      <c r="AP76" s="62">
        <f>IF(VLOOKUP(TRUE,$V$2:$AY$111,COUNTA($V$1:AX$1),FALSE)="",AX76,IF(AX76="","",(AX76/VLOOKUP(TRUE,$V$2:$AY$111,COUNTA($V$1:AX$1),FALSE))*100))</f>
        <v>75</v>
      </c>
      <c r="AQ76" s="65">
        <f>IF(VLOOKUP(TRUE,$V$2:$AY$111,COUNTA($V$1:AY$1),FALSE)="",AY76,IF(AY76="","",(AY76/VLOOKUP(TRUE,$V$2:$AY$111,COUNTA($V$1:AY$1),FALSE))*100))</f>
        <v>33.333333333333336</v>
      </c>
      <c r="AR76" s="66">
        <f>IF(BS76="","",BS76*VLOOKUP("UQ",IndexCalc[],3,FALSE))</f>
        <v>50</v>
      </c>
      <c r="AS76" s="62">
        <f>IF(BT76="","",BT76*VLOOKUP("Fneg",IndexCalc[],3,FALSE))</f>
        <v>75</v>
      </c>
      <c r="AT76" s="62">
        <f>IF(BU76="","",BU76*VLOOKUP("ABS",IndexCalc[],3,FALSE))</f>
        <v>40</v>
      </c>
      <c r="AU76" s="62">
        <f>IF(BV76="","",BV76*VLOOKUP("Cnrs",IndexCalc[],3,FALSE))</f>
        <v>75</v>
      </c>
      <c r="AV76" s="62">
        <f>IF(BO76="","",BO76*VLOOKUP("HEC",IndexCalc[],3,FALSE))</f>
        <v>50</v>
      </c>
      <c r="AW76" s="62">
        <f>IF(BP76="","",BP76*VLOOKUP("Aeres",IndexCalc[],3,FALSE))</f>
        <v>100</v>
      </c>
      <c r="AX76" s="62">
        <f>IF(BQ76="","",BQ76*VLOOKUP("Abdc",IndexCalc[],3,FALSE))</f>
        <v>75</v>
      </c>
      <c r="AY76" s="65">
        <f>IF(BR76="","",BR76*VLOOKUP("Vhb",IndexCalc[],3,FALSE))</f>
        <v>33.333333333333336</v>
      </c>
      <c r="AZ76" s="95">
        <v>8.9999999999999998E-4</v>
      </c>
      <c r="BA76" s="16">
        <v>0.3</v>
      </c>
      <c r="BB76" s="12">
        <v>20</v>
      </c>
      <c r="BC76" s="25">
        <v>1.101</v>
      </c>
      <c r="BD76" s="25">
        <v>0.67</v>
      </c>
      <c r="BE76" s="26">
        <v>0.45600000000000002</v>
      </c>
      <c r="BF76" s="18" t="s">
        <v>133</v>
      </c>
      <c r="BG76" s="12" t="s">
        <v>127</v>
      </c>
      <c r="BH76" s="12" t="s">
        <v>127</v>
      </c>
      <c r="BI76" s="12" t="s">
        <v>135</v>
      </c>
      <c r="BJ76" s="19" t="s">
        <v>298</v>
      </c>
      <c r="BK76" s="18">
        <v>3</v>
      </c>
      <c r="BL76" s="12">
        <v>2</v>
      </c>
      <c r="BM76" s="12">
        <v>2</v>
      </c>
      <c r="BN76" s="12">
        <v>2</v>
      </c>
      <c r="BO76" s="7">
        <v>2</v>
      </c>
      <c r="BP76" s="5">
        <v>3</v>
      </c>
      <c r="BQ76" s="92">
        <v>3</v>
      </c>
      <c r="BR76" s="5">
        <v>2</v>
      </c>
      <c r="BS76" s="5">
        <v>2</v>
      </c>
      <c r="BT76" s="5">
        <v>3</v>
      </c>
      <c r="BU76" s="5">
        <v>2</v>
      </c>
      <c r="BV76" s="8">
        <v>3</v>
      </c>
    </row>
    <row r="77" spans="1:74" ht="15" customHeight="1" x14ac:dyDescent="0.25">
      <c r="A77" s="277" t="s">
        <v>1031</v>
      </c>
      <c r="B77" s="11"/>
      <c r="C77" s="147" t="s">
        <v>247</v>
      </c>
      <c r="D77" s="11" t="s">
        <v>722</v>
      </c>
      <c r="E77" s="59">
        <f t="shared" si="62"/>
        <v>76</v>
      </c>
      <c r="F77" s="59">
        <f t="shared" si="63"/>
        <v>10</v>
      </c>
      <c r="G77" s="65">
        <f t="shared" si="64"/>
        <v>17.399644465250372</v>
      </c>
      <c r="H77" s="98" t="b">
        <f t="shared" si="65"/>
        <v>0</v>
      </c>
      <c r="I77" s="108">
        <f t="shared" si="66"/>
        <v>10000</v>
      </c>
      <c r="J77" s="108">
        <f t="shared" si="67"/>
        <v>10000</v>
      </c>
      <c r="K77" s="108">
        <f t="shared" si="68"/>
        <v>10000</v>
      </c>
      <c r="L77" s="108">
        <f t="shared" si="69"/>
        <v>10000</v>
      </c>
      <c r="M77" s="108">
        <f t="shared" si="70"/>
        <v>10000</v>
      </c>
      <c r="N77" s="108">
        <f t="shared" si="71"/>
        <v>10000</v>
      </c>
      <c r="O77" s="62" t="b">
        <f t="shared" si="72"/>
        <v>0</v>
      </c>
      <c r="P77" s="59">
        <f t="shared" si="73"/>
        <v>2</v>
      </c>
      <c r="Q77" s="59">
        <f t="shared" si="74"/>
        <v>8</v>
      </c>
      <c r="R77" s="149">
        <f t="shared" si="75"/>
        <v>52.959706829308189</v>
      </c>
      <c r="S77" s="66">
        <f t="shared" si="76"/>
        <v>34.798534146540931</v>
      </c>
      <c r="T77" s="65">
        <f t="shared" si="77"/>
        <v>57.5</v>
      </c>
      <c r="U77" s="62">
        <f t="shared" si="78"/>
        <v>52.510000000000005</v>
      </c>
      <c r="V77" s="65" t="b">
        <f t="shared" si="79"/>
        <v>0</v>
      </c>
      <c r="W77" s="120">
        <f t="shared" si="80"/>
        <v>52.959706829308189</v>
      </c>
      <c r="X77" s="66" t="str">
        <f t="shared" si="81"/>
        <v/>
      </c>
      <c r="Y77" s="66" t="str">
        <f t="shared" si="82"/>
        <v/>
      </c>
      <c r="Z77" s="66" t="str">
        <f t="shared" si="83"/>
        <v/>
      </c>
      <c r="AA77" s="66" t="str">
        <f t="shared" si="84"/>
        <v/>
      </c>
      <c r="AB77" s="66">
        <f t="shared" si="85"/>
        <v>19.888762031158393</v>
      </c>
      <c r="AC77" s="65">
        <f t="shared" si="86"/>
        <v>49.708306261923461</v>
      </c>
      <c r="AD77" s="62" t="str">
        <f t="shared" si="87"/>
        <v/>
      </c>
      <c r="AE77" s="62" t="str">
        <f t="shared" si="88"/>
        <v/>
      </c>
      <c r="AF77" s="62" t="str">
        <f t="shared" si="89"/>
        <v/>
      </c>
      <c r="AG77" s="62" t="str">
        <f t="shared" si="90"/>
        <v/>
      </c>
      <c r="AH77" s="62">
        <f t="shared" si="91"/>
        <v>32.1</v>
      </c>
      <c r="AI77" s="62">
        <f t="shared" si="92"/>
        <v>33</v>
      </c>
      <c r="AJ77" s="66">
        <f>IF(VLOOKUP(TRUE,$V$2:$AY$111,COUNTA($V$1:AR$1),FALSE)="",AR77,IF(AR77="","",(AR77/VLOOKUP(TRUE,$V$2:$AY$111,COUNTA($V$1:AR$1),FALSE))*100))</f>
        <v>75</v>
      </c>
      <c r="AK77" s="62">
        <f>IF(VLOOKUP(TRUE,$V$2:$AY$111,COUNTA($V$1:AS$1),FALSE)="",AS77,IF(AS77="","",(AS77/VLOOKUP(TRUE,$V$2:$AY$111,COUNTA($V$1:AS$1),FALSE))*100))</f>
        <v>50</v>
      </c>
      <c r="AL77" s="62">
        <f>IF(VLOOKUP(TRUE,$V$2:$AY$111,COUNTA($V$1:AT$1),FALSE)="",AT77,IF(AT77="","",(AT77/VLOOKUP(TRUE,$V$2:$AY$111,COUNTA($V$1:AT$1),FALSE))*100))</f>
        <v>60</v>
      </c>
      <c r="AM77" s="62">
        <f>IF(VLOOKUP(TRUE,$V$2:$AY$111,COUNTA($V$1:AU$1),FALSE)="",AU77,IF(AU77="","",(AU77/VLOOKUP(TRUE,$V$2:$AY$111,COUNTA($V$1:AU$1),FALSE))*100))</f>
        <v>50</v>
      </c>
      <c r="AN77" s="62">
        <f>IF(VLOOKUP(TRUE,$V$2:$AY$111,COUNTA($V$1:AV$1),FALSE)="",AV77,IF(AV77="","",(AV77/VLOOKUP(TRUE,$V$2:$AY$111,COUNTA($V$1:AV$1),FALSE))*100))</f>
        <v>50</v>
      </c>
      <c r="AO77" s="62">
        <f>IF(VLOOKUP(TRUE,$V$2:$AY$111,COUNTA($V$1:AW$1),FALSE)="",AW77,IF(AW77="","",(AW77/VLOOKUP(TRUE,$V$2:$AY$111,COUNTA($V$1:AW$1),FALSE))*100))</f>
        <v>66.666666666666671</v>
      </c>
      <c r="AP77" s="111">
        <f>IF(VLOOKUP(TRUE,$V$2:$AY$111,COUNTA($V$1:AX$1),FALSE)="",AX77,IF(AX77="","",(AX77/VLOOKUP(TRUE,$V$2:$AY$111,COUNTA($V$1:AX$1),FALSE))*100))</f>
        <v>75</v>
      </c>
      <c r="AQ77" s="65">
        <f>IF(VLOOKUP(TRUE,$V$2:$AY$111,COUNTA($V$1:AY$1),FALSE)="",AY77,IF(AY77="","",(AY77/VLOOKUP(TRUE,$V$2:$AY$111,COUNTA($V$1:AY$1),FALSE))*100))</f>
        <v>33.333333333333336</v>
      </c>
      <c r="AR77" s="66">
        <f>IF(BS77="","",BS77*VLOOKUP("UQ",IndexCalc[],3,FALSE))</f>
        <v>75</v>
      </c>
      <c r="AS77" s="62">
        <f>IF(BT77="","",BT77*VLOOKUP("Fneg",IndexCalc[],3,FALSE))</f>
        <v>50</v>
      </c>
      <c r="AT77" s="62">
        <f>IF(BU77="","",BU77*VLOOKUP("ABS",IndexCalc[],3,FALSE))</f>
        <v>60</v>
      </c>
      <c r="AU77" s="62">
        <f>IF(BV77="","",BV77*VLOOKUP("Cnrs",IndexCalc[],3,FALSE))</f>
        <v>50</v>
      </c>
      <c r="AV77" s="62">
        <f>IF(BO77="","",BO77*VLOOKUP("HEC",IndexCalc[],3,FALSE))</f>
        <v>50</v>
      </c>
      <c r="AW77" s="62">
        <f>IF(BP77="","",BP77*VLOOKUP("Aeres",IndexCalc[],3,FALSE))</f>
        <v>66.666666666666671</v>
      </c>
      <c r="AX77" s="62">
        <f>IF(BQ77="","",BQ77*VLOOKUP("Abdc",IndexCalc[],3,FALSE))</f>
        <v>75</v>
      </c>
      <c r="AY77" s="65">
        <f>IF(BR77="","",BR77*VLOOKUP("Vhb",IndexCalc[],3,FALSE))</f>
        <v>33.333333333333336</v>
      </c>
      <c r="AZ77" s="25"/>
      <c r="BA77" s="16"/>
      <c r="BB77" s="12"/>
      <c r="BC77" s="25"/>
      <c r="BD77" s="253">
        <v>0.87192332744598389</v>
      </c>
      <c r="BE77" s="254">
        <v>1.1234077215194702</v>
      </c>
      <c r="BF77" s="18" t="s">
        <v>133</v>
      </c>
      <c r="BG77" s="12" t="s">
        <v>133</v>
      </c>
      <c r="BH77" s="181" t="s">
        <v>127</v>
      </c>
      <c r="BI77" s="12" t="s">
        <v>135</v>
      </c>
      <c r="BJ77" s="19" t="s">
        <v>298</v>
      </c>
      <c r="BK77" s="18">
        <v>2</v>
      </c>
      <c r="BL77" s="12">
        <v>3</v>
      </c>
      <c r="BM77" s="12">
        <v>3</v>
      </c>
      <c r="BN77" s="12">
        <v>3</v>
      </c>
      <c r="BO77" s="7">
        <v>2</v>
      </c>
      <c r="BP77" s="5">
        <v>2</v>
      </c>
      <c r="BQ77" s="92">
        <v>3</v>
      </c>
      <c r="BR77" s="5">
        <v>2</v>
      </c>
      <c r="BS77" s="5">
        <v>3</v>
      </c>
      <c r="BT77" s="5">
        <v>2</v>
      </c>
      <c r="BU77" s="5">
        <v>3</v>
      </c>
      <c r="BV77" s="8">
        <v>2</v>
      </c>
    </row>
    <row r="78" spans="1:74" ht="15" customHeight="1" x14ac:dyDescent="0.25">
      <c r="A78" s="13" t="s">
        <v>412</v>
      </c>
      <c r="B78" s="11" t="s">
        <v>692</v>
      </c>
      <c r="C78" s="73" t="s">
        <v>198</v>
      </c>
      <c r="D78" s="11" t="s">
        <v>722</v>
      </c>
      <c r="E78" s="59">
        <f t="shared" si="62"/>
        <v>77</v>
      </c>
      <c r="F78" s="59">
        <f t="shared" si="63"/>
        <v>10</v>
      </c>
      <c r="G78" s="65">
        <f t="shared" si="64"/>
        <v>15.285714692193073</v>
      </c>
      <c r="H78" s="98" t="b">
        <f t="shared" si="65"/>
        <v>0</v>
      </c>
      <c r="I78" s="108">
        <f t="shared" si="66"/>
        <v>10000</v>
      </c>
      <c r="J78" s="108">
        <f t="shared" si="67"/>
        <v>10000</v>
      </c>
      <c r="K78" s="108">
        <f t="shared" si="68"/>
        <v>10000</v>
      </c>
      <c r="L78" s="108">
        <f t="shared" si="69"/>
        <v>10000</v>
      </c>
      <c r="M78" s="108">
        <f t="shared" si="70"/>
        <v>10000</v>
      </c>
      <c r="N78" s="108">
        <f t="shared" si="71"/>
        <v>10000</v>
      </c>
      <c r="O78" s="62" t="b">
        <f t="shared" si="72"/>
        <v>0</v>
      </c>
      <c r="P78" s="59">
        <f t="shared" si="73"/>
        <v>2</v>
      </c>
      <c r="Q78" s="59">
        <f t="shared" si="74"/>
        <v>8</v>
      </c>
      <c r="R78" s="149">
        <f t="shared" si="75"/>
        <v>52.270187348434739</v>
      </c>
      <c r="S78" s="66">
        <f t="shared" si="76"/>
        <v>35.454367450423099</v>
      </c>
      <c r="T78" s="65">
        <f t="shared" si="77"/>
        <v>56.474142322937652</v>
      </c>
      <c r="U78" s="62">
        <f t="shared" si="78"/>
        <v>52.049313858350118</v>
      </c>
      <c r="V78" s="65" t="b">
        <f t="shared" si="79"/>
        <v>0</v>
      </c>
      <c r="W78" s="120">
        <f t="shared" si="80"/>
        <v>52.270187348434739</v>
      </c>
      <c r="X78" s="66">
        <f t="shared" si="81"/>
        <v>12.5</v>
      </c>
      <c r="Y78" s="66">
        <f t="shared" si="82"/>
        <v>14.814814814814813</v>
      </c>
      <c r="Z78" s="66">
        <f t="shared" si="83"/>
        <v>70.967741935483872</v>
      </c>
      <c r="AA78" s="66">
        <f t="shared" si="84"/>
        <v>37.392703862660944</v>
      </c>
      <c r="AB78" s="66">
        <f t="shared" si="85"/>
        <v>20.643248175182478</v>
      </c>
      <c r="AC78" s="65">
        <f t="shared" si="86"/>
        <v>50.26548672566372</v>
      </c>
      <c r="AD78" s="62">
        <f t="shared" si="87"/>
        <v>10.100000000000001</v>
      </c>
      <c r="AE78" s="62">
        <f t="shared" si="88"/>
        <v>7.5</v>
      </c>
      <c r="AF78" s="62">
        <f t="shared" si="89"/>
        <v>13.5</v>
      </c>
      <c r="AG78" s="62">
        <f t="shared" si="90"/>
        <v>11.3</v>
      </c>
      <c r="AH78" s="62">
        <f t="shared" si="91"/>
        <v>33</v>
      </c>
      <c r="AI78" s="62">
        <f t="shared" si="92"/>
        <v>35.699999999999996</v>
      </c>
      <c r="AJ78" s="66">
        <f>IF(VLOOKUP(TRUE,$V$2:$AY$111,COUNTA($V$1:AR$1),FALSE)="",AR78,IF(AR78="","",(AR78/VLOOKUP(TRUE,$V$2:$AY$111,COUNTA($V$1:AR$1),FALSE))*100))</f>
        <v>50</v>
      </c>
      <c r="AK78" s="62">
        <f>IF(VLOOKUP(TRUE,$V$2:$AY$111,COUNTA($V$1:AS$1),FALSE)="",AS78,IF(AS78="","",(AS78/VLOOKUP(TRUE,$V$2:$AY$111,COUNTA($V$1:AS$1),FALSE))*100))</f>
        <v>50</v>
      </c>
      <c r="AL78" s="62">
        <f>IF(VLOOKUP(TRUE,$V$2:$AY$111,COUNTA($V$1:AT$1),FALSE)="",AT78,IF(AT78="","",(AT78/VLOOKUP(TRUE,$V$2:$AY$111,COUNTA($V$1:AT$1),FALSE))*100))</f>
        <v>40</v>
      </c>
      <c r="AM78" s="62">
        <f>IF(VLOOKUP(TRUE,$V$2:$AY$111,COUNTA($V$1:AU$1),FALSE)="",AU78,IF(AU78="","",(AU78/VLOOKUP(TRUE,$V$2:$AY$111,COUNTA($V$1:AU$1),FALSE))*100))</f>
        <v>50</v>
      </c>
      <c r="AN78" s="62">
        <f>IF(VLOOKUP(TRUE,$V$2:$AY$111,COUNTA($V$1:AV$1),FALSE)="",AV78,IF(AV78="","",(AV78/VLOOKUP(TRUE,$V$2:$AY$111,COUNTA($V$1:AV$1),FALSE))*100))</f>
        <v>53.459805250167847</v>
      </c>
      <c r="AO78" s="62">
        <f>IF(VLOOKUP(TRUE,$V$2:$AY$111,COUNTA($V$1:AW$1),FALSE)="",AW78,IF(AW78="","",(AW78/VLOOKUP(TRUE,$V$2:$AY$111,COUNTA($V$1:AW$1),FALSE))*100))</f>
        <v>66.666666666666671</v>
      </c>
      <c r="AP78" s="62">
        <f>IF(VLOOKUP(TRUE,$V$2:$AY$111,COUNTA($V$1:AX$1),FALSE)="",AX78,IF(AX78="","",(AX78/VLOOKUP(TRUE,$V$2:$AY$111,COUNTA($V$1:AX$1),FALSE))*100))</f>
        <v>75</v>
      </c>
      <c r="AQ78" s="65">
        <f>IF(VLOOKUP(TRUE,$V$2:$AY$111,COUNTA($V$1:AY$1),FALSE)="",AY78,IF(AY78="","",(AY78/VLOOKUP(TRUE,$V$2:$AY$111,COUNTA($V$1:AY$1),FALSE))*100))</f>
        <v>66.666666666666671</v>
      </c>
      <c r="AR78" s="66">
        <f>IF(BS78="","",BS78*VLOOKUP("UQ",IndexCalc[],3,FALSE))</f>
        <v>50</v>
      </c>
      <c r="AS78" s="62">
        <f>IF(BT78="","",BT78*VLOOKUP("Fneg",IndexCalc[],3,FALSE))</f>
        <v>50</v>
      </c>
      <c r="AT78" s="62">
        <f>IF(BU78="","",BU78*VLOOKUP("ABS",IndexCalc[],3,FALSE))</f>
        <v>40</v>
      </c>
      <c r="AU78" s="62">
        <f>IF(BV78="","",BV78*VLOOKUP("Cnrs",IndexCalc[],3,FALSE))</f>
        <v>50</v>
      </c>
      <c r="AV78" s="62">
        <f>IF(BO78="","",BO78*VLOOKUP("HEC",IndexCalc[],3,FALSE))</f>
        <v>53.459805250167847</v>
      </c>
      <c r="AW78" s="62">
        <f>IF(BP78="","",BP78*VLOOKUP("Aeres",IndexCalc[],3,FALSE))</f>
        <v>66.666666666666671</v>
      </c>
      <c r="AX78" s="62">
        <f>IF(BQ78="","",BQ78*VLOOKUP("Abdc",IndexCalc[],3,FALSE))</f>
        <v>75</v>
      </c>
      <c r="AY78" s="65">
        <f>IF(BR78="","",BR78*VLOOKUP("Vhb",IndexCalc[],3,FALSE))</f>
        <v>66.666666666666671</v>
      </c>
      <c r="AZ78" s="25">
        <v>1E-3</v>
      </c>
      <c r="BA78" s="16">
        <v>0.4</v>
      </c>
      <c r="BB78" s="12">
        <v>22</v>
      </c>
      <c r="BC78" s="25">
        <v>1.3939999999999999</v>
      </c>
      <c r="BD78" s="25">
        <v>0.90500000000000003</v>
      </c>
      <c r="BE78" s="26">
        <v>1.1359999999999999</v>
      </c>
      <c r="BF78" s="18"/>
      <c r="BG78" s="12"/>
      <c r="BH78" s="12" t="s">
        <v>127</v>
      </c>
      <c r="BI78" s="12" t="s">
        <v>133</v>
      </c>
      <c r="BJ78" s="19" t="s">
        <v>298</v>
      </c>
      <c r="BK78" s="18">
        <v>3</v>
      </c>
      <c r="BL78" s="12">
        <v>3</v>
      </c>
      <c r="BM78" s="12">
        <v>2</v>
      </c>
      <c r="BN78" s="12">
        <v>3</v>
      </c>
      <c r="BO78" s="257">
        <v>2.1383922100067139</v>
      </c>
      <c r="BP78" s="258">
        <v>2</v>
      </c>
      <c r="BQ78" s="92">
        <v>3</v>
      </c>
      <c r="BR78" s="5">
        <v>4</v>
      </c>
      <c r="BS78" s="5">
        <v>2</v>
      </c>
      <c r="BT78" s="5">
        <v>2</v>
      </c>
      <c r="BU78" s="5">
        <v>2</v>
      </c>
      <c r="BV78" s="8">
        <v>2</v>
      </c>
    </row>
    <row r="79" spans="1:74" ht="15" customHeight="1" x14ac:dyDescent="0.25">
      <c r="A79" s="13" t="s">
        <v>426</v>
      </c>
      <c r="B79" s="11" t="s">
        <v>703</v>
      </c>
      <c r="C79" s="75" t="s">
        <v>209</v>
      </c>
      <c r="D79" s="11" t="s">
        <v>722</v>
      </c>
      <c r="E79" s="59">
        <f t="shared" si="62"/>
        <v>78</v>
      </c>
      <c r="F79" s="59">
        <f t="shared" si="63"/>
        <v>10</v>
      </c>
      <c r="G79" s="65">
        <f t="shared" si="64"/>
        <v>18.681055744976234</v>
      </c>
      <c r="H79" s="98" t="b">
        <f t="shared" si="65"/>
        <v>0</v>
      </c>
      <c r="I79" s="108">
        <f t="shared" si="66"/>
        <v>10000</v>
      </c>
      <c r="J79" s="108">
        <f t="shared" si="67"/>
        <v>10000</v>
      </c>
      <c r="K79" s="108">
        <f t="shared" si="68"/>
        <v>10000</v>
      </c>
      <c r="L79" s="108">
        <f t="shared" si="69"/>
        <v>10000</v>
      </c>
      <c r="M79" s="108">
        <f t="shared" si="70"/>
        <v>10000</v>
      </c>
      <c r="N79" s="108">
        <f t="shared" si="71"/>
        <v>10000</v>
      </c>
      <c r="O79" s="62" t="b">
        <f t="shared" si="72"/>
        <v>0</v>
      </c>
      <c r="P79" s="59">
        <f t="shared" si="73"/>
        <v>2</v>
      </c>
      <c r="Q79" s="59">
        <f t="shared" si="74"/>
        <v>8</v>
      </c>
      <c r="R79" s="149">
        <f t="shared" si="75"/>
        <v>50.481778187420709</v>
      </c>
      <c r="S79" s="66">
        <f t="shared" si="76"/>
        <v>29.410063141915899</v>
      </c>
      <c r="T79" s="65">
        <f t="shared" si="77"/>
        <v>55.749706948796913</v>
      </c>
      <c r="U79" s="62">
        <f t="shared" si="78"/>
        <v>49.909765559037531</v>
      </c>
      <c r="V79" s="65" t="b">
        <f t="shared" si="79"/>
        <v>0</v>
      </c>
      <c r="W79" s="120">
        <f t="shared" si="80"/>
        <v>50.481778187420709</v>
      </c>
      <c r="X79" s="66">
        <f t="shared" si="81"/>
        <v>11.249999999999998</v>
      </c>
      <c r="Y79" s="66">
        <f t="shared" si="82"/>
        <v>7.4074074074074066</v>
      </c>
      <c r="Z79" s="66">
        <f t="shared" si="83"/>
        <v>45.161290322580641</v>
      </c>
      <c r="AA79" s="66">
        <f t="shared" si="84"/>
        <v>27.601931330472102</v>
      </c>
      <c r="AB79" s="66">
        <f t="shared" si="85"/>
        <v>17.404197080291969</v>
      </c>
      <c r="AC79" s="65">
        <f t="shared" si="86"/>
        <v>41.415929203539832</v>
      </c>
      <c r="AD79" s="62">
        <f t="shared" si="87"/>
        <v>0</v>
      </c>
      <c r="AE79" s="62">
        <f t="shared" si="88"/>
        <v>0</v>
      </c>
      <c r="AF79" s="62">
        <f t="shared" si="89"/>
        <v>1.2</v>
      </c>
      <c r="AG79" s="62">
        <f t="shared" si="90"/>
        <v>3.6999999999999997</v>
      </c>
      <c r="AH79" s="62">
        <f t="shared" si="91"/>
        <v>27.500000000000004</v>
      </c>
      <c r="AI79" s="62">
        <f t="shared" si="92"/>
        <v>25.6</v>
      </c>
      <c r="AJ79" s="66">
        <f>IF(VLOOKUP(TRUE,$V$2:$AY$111,COUNTA($V$1:AR$1),FALSE)="",AR79,IF(AR79="","",(AR79/VLOOKUP(TRUE,$V$2:$AY$111,COUNTA($V$1:AR$1),FALSE))*100))</f>
        <v>50</v>
      </c>
      <c r="AK79" s="62">
        <f>IF(VLOOKUP(TRUE,$V$2:$AY$111,COUNTA($V$1:AS$1),FALSE)="",AS79,IF(AS79="","",(AS79/VLOOKUP(TRUE,$V$2:$AY$111,COUNTA($V$1:AS$1),FALSE))*100))</f>
        <v>36.354228854179382</v>
      </c>
      <c r="AL79" s="62">
        <f>IF(VLOOKUP(TRUE,$V$2:$AY$111,COUNTA($V$1:AT$1),FALSE)="",AT79,IF(AT79="","",(AT79/VLOOKUP(TRUE,$V$2:$AY$111,COUNTA($V$1:AT$1),FALSE))*100))</f>
        <v>44.357843399047852</v>
      </c>
      <c r="AM79" s="62">
        <f>IF(VLOOKUP(TRUE,$V$2:$AY$111,COUNTA($V$1:AU$1),FALSE)="",AU79,IF(AU79="","",(AU79/VLOOKUP(TRUE,$V$2:$AY$111,COUNTA($V$1:AU$1),FALSE))*100))</f>
        <v>56.296414136886597</v>
      </c>
      <c r="AN79" s="62">
        <f>IF(VLOOKUP(TRUE,$V$2:$AY$111,COUNTA($V$1:AV$1),FALSE)="",AV79,IF(AV79="","",(AV79/VLOOKUP(TRUE,$V$2:$AY$111,COUNTA($V$1:AV$1),FALSE))*100))</f>
        <v>77.166682481765747</v>
      </c>
      <c r="AO79" s="62">
        <f>IF(VLOOKUP(TRUE,$V$2:$AY$111,COUNTA($V$1:AW$1),FALSE)="",AW79,IF(AW79="","",(AW79/VLOOKUP(TRUE,$V$2:$AY$111,COUNTA($V$1:AW$1),FALSE))*100))</f>
        <v>66.883389155069992</v>
      </c>
      <c r="AP79" s="62">
        <f>IF(VLOOKUP(TRUE,$V$2:$AY$111,COUNTA($V$1:AX$1),FALSE)="",AX79,IF(AX79="","",(AX79/VLOOKUP(TRUE,$V$2:$AY$111,COUNTA($V$1:AX$1),FALSE))*100))</f>
        <v>75</v>
      </c>
      <c r="AQ79" s="65">
        <f>IF(VLOOKUP(TRUE,$V$2:$AY$111,COUNTA($V$1:AY$1),FALSE)="",AY79,IF(AY79="","",(AY79/VLOOKUP(TRUE,$V$2:$AY$111,COUNTA($V$1:AY$1),FALSE))*100))</f>
        <v>39.939097563425705</v>
      </c>
      <c r="AR79" s="66">
        <f>IF(BS79="","",BS79*VLOOKUP("UQ",IndexCalc[],3,FALSE))</f>
        <v>50</v>
      </c>
      <c r="AS79" s="62">
        <f>IF(BT79="","",BT79*VLOOKUP("Fneg",IndexCalc[],3,FALSE))</f>
        <v>36.354228854179382</v>
      </c>
      <c r="AT79" s="62">
        <f>IF(BU79="","",BU79*VLOOKUP("ABS",IndexCalc[],3,FALSE))</f>
        <v>44.357843399047852</v>
      </c>
      <c r="AU79" s="62">
        <f>IF(BV79="","",BV79*VLOOKUP("Cnrs",IndexCalc[],3,FALSE))</f>
        <v>56.296414136886597</v>
      </c>
      <c r="AV79" s="62">
        <f>IF(BO79="","",BO79*VLOOKUP("HEC",IndexCalc[],3,FALSE))</f>
        <v>77.166682481765747</v>
      </c>
      <c r="AW79" s="62">
        <f>IF(BP79="","",BP79*VLOOKUP("Aeres",IndexCalc[],3,FALSE))</f>
        <v>66.883389155069992</v>
      </c>
      <c r="AX79" s="62">
        <f>IF(BQ79="","",BQ79*VLOOKUP("Abdc",IndexCalc[],3,FALSE))</f>
        <v>75</v>
      </c>
      <c r="AY79" s="65">
        <f>IF(BR79="","",BR79*VLOOKUP("Vhb",IndexCalc[],3,FALSE))</f>
        <v>39.939097563425705</v>
      </c>
      <c r="AZ79" s="95">
        <v>8.9999999999999998E-4</v>
      </c>
      <c r="BA79" s="16">
        <v>0.2</v>
      </c>
      <c r="BB79" s="12">
        <v>14</v>
      </c>
      <c r="BC79" s="25">
        <v>1.0289999999999999</v>
      </c>
      <c r="BD79" s="25">
        <v>0.76300000000000001</v>
      </c>
      <c r="BE79" s="26">
        <v>0.93600000000000005</v>
      </c>
      <c r="BF79" s="18"/>
      <c r="BG79" s="12"/>
      <c r="BH79" s="12" t="s">
        <v>127</v>
      </c>
      <c r="BI79" s="12"/>
      <c r="BJ79" s="19"/>
      <c r="BK79" s="18">
        <v>3</v>
      </c>
      <c r="BL79" s="12"/>
      <c r="BM79" s="12"/>
      <c r="BN79" s="12"/>
      <c r="BO79" s="257">
        <v>3.0866672992706299</v>
      </c>
      <c r="BP79" s="258">
        <v>2.0065016746520996</v>
      </c>
      <c r="BQ79" s="92">
        <v>3</v>
      </c>
      <c r="BR79" s="258">
        <v>2.396345853805542</v>
      </c>
      <c r="BS79" s="5">
        <v>2</v>
      </c>
      <c r="BT79" s="258">
        <v>1.4541691541671753</v>
      </c>
      <c r="BU79" s="258">
        <v>2.2178921699523926</v>
      </c>
      <c r="BV79" s="261">
        <v>2.2518565654754639</v>
      </c>
    </row>
    <row r="80" spans="1:74" ht="15" customHeight="1" x14ac:dyDescent="0.25">
      <c r="A80" s="13" t="s">
        <v>409</v>
      </c>
      <c r="B80" s="11" t="s">
        <v>689</v>
      </c>
      <c r="C80" s="73" t="s">
        <v>195</v>
      </c>
      <c r="D80" s="11" t="s">
        <v>722</v>
      </c>
      <c r="E80" s="59">
        <f t="shared" si="62"/>
        <v>79</v>
      </c>
      <c r="F80" s="59">
        <f t="shared" si="63"/>
        <v>10</v>
      </c>
      <c r="G80" s="65">
        <f t="shared" si="64"/>
        <v>17.488289554848802</v>
      </c>
      <c r="H80" s="98" t="b">
        <f t="shared" si="65"/>
        <v>0</v>
      </c>
      <c r="I80" s="108">
        <f t="shared" si="66"/>
        <v>10000</v>
      </c>
      <c r="J80" s="108">
        <f t="shared" si="67"/>
        <v>10000</v>
      </c>
      <c r="K80" s="108">
        <f t="shared" si="68"/>
        <v>10000</v>
      </c>
      <c r="L80" s="108">
        <f t="shared" si="69"/>
        <v>10000</v>
      </c>
      <c r="M80" s="108">
        <f t="shared" si="70"/>
        <v>10000</v>
      </c>
      <c r="N80" s="108">
        <f t="shared" si="71"/>
        <v>10000</v>
      </c>
      <c r="O80" s="62" t="b">
        <f t="shared" si="72"/>
        <v>0</v>
      </c>
      <c r="P80" s="59">
        <f t="shared" si="73"/>
        <v>2</v>
      </c>
      <c r="Q80" s="59">
        <f t="shared" si="74"/>
        <v>8</v>
      </c>
      <c r="R80" s="149">
        <f t="shared" si="75"/>
        <v>49.839108265860823</v>
      </c>
      <c r="S80" s="66">
        <f t="shared" si="76"/>
        <v>24.590647406498288</v>
      </c>
      <c r="T80" s="65">
        <f t="shared" si="77"/>
        <v>56.151223480701454</v>
      </c>
      <c r="U80" s="62">
        <f t="shared" si="78"/>
        <v>48.860978784561162</v>
      </c>
      <c r="V80" s="65" t="b">
        <f t="shared" si="79"/>
        <v>0</v>
      </c>
      <c r="W80" s="120">
        <f t="shared" si="80"/>
        <v>49.839108265860823</v>
      </c>
      <c r="X80" s="66">
        <f t="shared" si="81"/>
        <v>11.249999999999998</v>
      </c>
      <c r="Y80" s="66">
        <f t="shared" si="82"/>
        <v>18.518518518518519</v>
      </c>
      <c r="Z80" s="66">
        <f t="shared" si="83"/>
        <v>45.161290322580641</v>
      </c>
      <c r="AA80" s="66">
        <f t="shared" si="84"/>
        <v>23.551502145922747</v>
      </c>
      <c r="AB80" s="66">
        <f t="shared" si="85"/>
        <v>16.17244525547445</v>
      </c>
      <c r="AC80" s="65">
        <f t="shared" si="86"/>
        <v>33.008849557522126</v>
      </c>
      <c r="AD80" s="62">
        <f t="shared" si="87"/>
        <v>0</v>
      </c>
      <c r="AE80" s="62">
        <f t="shared" si="88"/>
        <v>15.1</v>
      </c>
      <c r="AF80" s="62">
        <f t="shared" si="89"/>
        <v>1.2</v>
      </c>
      <c r="AG80" s="62">
        <f t="shared" si="90"/>
        <v>1.2</v>
      </c>
      <c r="AH80" s="62">
        <f t="shared" si="91"/>
        <v>22.900000000000002</v>
      </c>
      <c r="AI80" s="62">
        <f t="shared" si="92"/>
        <v>16.5</v>
      </c>
      <c r="AJ80" s="66">
        <f>IF(VLOOKUP(TRUE,$V$2:$AY$111,COUNTA($V$1:AR$1),FALSE)="",AR80,IF(AR80="","",(AR80/VLOOKUP(TRUE,$V$2:$AY$111,COUNTA($V$1:AR$1),FALSE))*100))</f>
        <v>50</v>
      </c>
      <c r="AK80" s="62">
        <f>IF(VLOOKUP(TRUE,$V$2:$AY$111,COUNTA($V$1:AS$1),FALSE)="",AS80,IF(AS80="","",(AS80/VLOOKUP(TRUE,$V$2:$AY$111,COUNTA($V$1:AS$1),FALSE))*100))</f>
        <v>47.097796201705933</v>
      </c>
      <c r="AL80" s="62">
        <f>IF(VLOOKUP(TRUE,$V$2:$AY$111,COUNTA($V$1:AT$1),FALSE)="",AT80,IF(AT80="","",(AT80/VLOOKUP(TRUE,$V$2:$AY$111,COUNTA($V$1:AT$1),FALSE))*100))</f>
        <v>40</v>
      </c>
      <c r="AM80" s="62">
        <f>IF(VLOOKUP(TRUE,$V$2:$AY$111,COUNTA($V$1:AU$1),FALSE)="",AU80,IF(AU80="","",(AU80/VLOOKUP(TRUE,$V$2:$AY$111,COUNTA($V$1:AU$1),FALSE))*100))</f>
        <v>53.165310621261597</v>
      </c>
      <c r="AN80" s="62">
        <f>IF(VLOOKUP(TRUE,$V$2:$AY$111,COUNTA($V$1:AV$1),FALSE)="",AV80,IF(AV80="","",(AV80/VLOOKUP(TRUE,$V$2:$AY$111,COUNTA($V$1:AV$1),FALSE))*100))</f>
        <v>75</v>
      </c>
      <c r="AO80" s="62">
        <f>IF(VLOOKUP(TRUE,$V$2:$AY$111,COUNTA($V$1:AW$1),FALSE)="",AW80,IF(AW80="","",(AW80/VLOOKUP(TRUE,$V$2:$AY$111,COUNTA($V$1:AW$1),FALSE))*100))</f>
        <v>67.280014355977386</v>
      </c>
      <c r="AP80" s="62">
        <f>IF(VLOOKUP(TRUE,$V$2:$AY$111,COUNTA($V$1:AX$1),FALSE)="",AX80,IF(AX80="","",(AX80/VLOOKUP(TRUE,$V$2:$AY$111,COUNTA($V$1:AX$1),FALSE))*100))</f>
        <v>50</v>
      </c>
      <c r="AQ80" s="65">
        <f>IF(VLOOKUP(TRUE,$V$2:$AY$111,COUNTA($V$1:AY$1),FALSE)="",AY80,IF(AY80="","",(AY80/VLOOKUP(TRUE,$V$2:$AY$111,COUNTA($V$1:AY$1),FALSE))*100))</f>
        <v>66.666666666666671</v>
      </c>
      <c r="AR80" s="66">
        <f>IF(BS80="","",BS80*VLOOKUP("UQ",IndexCalc[],3,FALSE))</f>
        <v>50</v>
      </c>
      <c r="AS80" s="62">
        <f>IF(BT80="","",BT80*VLOOKUP("Fneg",IndexCalc[],3,FALSE))</f>
        <v>47.097796201705933</v>
      </c>
      <c r="AT80" s="62">
        <f>IF(BU80="","",BU80*VLOOKUP("ABS",IndexCalc[],3,FALSE))</f>
        <v>40</v>
      </c>
      <c r="AU80" s="62">
        <f>IF(BV80="","",BV80*VLOOKUP("Cnrs",IndexCalc[],3,FALSE))</f>
        <v>53.165310621261597</v>
      </c>
      <c r="AV80" s="62">
        <f>IF(BO80="","",BO80*VLOOKUP("HEC",IndexCalc[],3,FALSE))</f>
        <v>75</v>
      </c>
      <c r="AW80" s="62">
        <f>IF(BP80="","",BP80*VLOOKUP("Aeres",IndexCalc[],3,FALSE))</f>
        <v>67.280014355977386</v>
      </c>
      <c r="AX80" s="62">
        <f>IF(BQ80="","",BQ80*VLOOKUP("Abdc",IndexCalc[],3,FALSE))</f>
        <v>50</v>
      </c>
      <c r="AY80" s="65">
        <f>IF(BR80="","",BR80*VLOOKUP("Vhb",IndexCalc[],3,FALSE))</f>
        <v>66.666666666666671</v>
      </c>
      <c r="AZ80" s="95">
        <v>8.9999999999999998E-4</v>
      </c>
      <c r="BA80" s="16">
        <v>0.5</v>
      </c>
      <c r="BB80" s="12">
        <v>14</v>
      </c>
      <c r="BC80" s="25">
        <v>0.878</v>
      </c>
      <c r="BD80" s="25">
        <v>0.70899999999999996</v>
      </c>
      <c r="BE80" s="26">
        <v>0.746</v>
      </c>
      <c r="BF80" s="18" t="s">
        <v>134</v>
      </c>
      <c r="BG80" s="12"/>
      <c r="BH80" s="12" t="s">
        <v>133</v>
      </c>
      <c r="BI80" s="12" t="s">
        <v>133</v>
      </c>
      <c r="BJ80" s="19" t="s">
        <v>278</v>
      </c>
      <c r="BK80" s="18">
        <v>3</v>
      </c>
      <c r="BL80" s="12"/>
      <c r="BM80" s="12">
        <v>2</v>
      </c>
      <c r="BN80" s="12"/>
      <c r="BO80" s="7">
        <v>3</v>
      </c>
      <c r="BP80" s="258">
        <v>2.0184004306793213</v>
      </c>
      <c r="BQ80" s="92">
        <v>2</v>
      </c>
      <c r="BR80" s="5">
        <v>4</v>
      </c>
      <c r="BS80" s="5">
        <v>2</v>
      </c>
      <c r="BT80" s="258">
        <v>1.8839118480682373</v>
      </c>
      <c r="BU80" s="258">
        <v>2</v>
      </c>
      <c r="BV80" s="261">
        <v>2.1266124248504639</v>
      </c>
    </row>
    <row r="81" spans="1:74" ht="15" customHeight="1" x14ac:dyDescent="0.25">
      <c r="A81" s="13" t="s">
        <v>712</v>
      </c>
      <c r="B81" s="11" t="s">
        <v>710</v>
      </c>
      <c r="C81" s="75" t="s">
        <v>217</v>
      </c>
      <c r="D81" s="11" t="s">
        <v>722</v>
      </c>
      <c r="E81" s="59">
        <f t="shared" si="62"/>
        <v>80</v>
      </c>
      <c r="F81" s="59">
        <f t="shared" si="63"/>
        <v>10</v>
      </c>
      <c r="G81" s="65">
        <f t="shared" si="64"/>
        <v>18.149891841943258</v>
      </c>
      <c r="H81" s="98" t="b">
        <f t="shared" si="65"/>
        <v>0</v>
      </c>
      <c r="I81" s="108">
        <f t="shared" si="66"/>
        <v>10000</v>
      </c>
      <c r="J81" s="108">
        <f t="shared" si="67"/>
        <v>10000</v>
      </c>
      <c r="K81" s="108">
        <f t="shared" si="68"/>
        <v>10000</v>
      </c>
      <c r="L81" s="108">
        <f t="shared" si="69"/>
        <v>10000</v>
      </c>
      <c r="M81" s="108">
        <f t="shared" si="70"/>
        <v>10000</v>
      </c>
      <c r="N81" s="108">
        <f t="shared" si="71"/>
        <v>10000</v>
      </c>
      <c r="O81" s="62" t="b">
        <f t="shared" si="72"/>
        <v>0</v>
      </c>
      <c r="P81" s="59">
        <f t="shared" si="73"/>
        <v>2</v>
      </c>
      <c r="Q81" s="59">
        <f t="shared" si="74"/>
        <v>8</v>
      </c>
      <c r="R81" s="149">
        <f t="shared" si="75"/>
        <v>49.529198575551931</v>
      </c>
      <c r="S81" s="66">
        <f t="shared" si="76"/>
        <v>50.049475970544542</v>
      </c>
      <c r="T81" s="65">
        <f t="shared" si="77"/>
        <v>49.39912922680378</v>
      </c>
      <c r="U81" s="62">
        <f t="shared" si="78"/>
        <v>49.329303381443026</v>
      </c>
      <c r="V81" s="65" t="b">
        <f t="shared" si="79"/>
        <v>0</v>
      </c>
      <c r="W81" s="120">
        <f t="shared" si="80"/>
        <v>49.529198575551931</v>
      </c>
      <c r="X81" s="66">
        <f t="shared" si="81"/>
        <v>11.249999999999998</v>
      </c>
      <c r="Y81" s="66">
        <f t="shared" si="82"/>
        <v>14.814814814814813</v>
      </c>
      <c r="Z81" s="66">
        <f t="shared" si="83"/>
        <v>74.193548387096769</v>
      </c>
      <c r="AA81" s="66">
        <f t="shared" si="84"/>
        <v>58.744635193133043</v>
      </c>
      <c r="AB81" s="66">
        <f t="shared" si="85"/>
        <v>24.612226277372258</v>
      </c>
      <c r="AC81" s="65">
        <f t="shared" si="86"/>
        <v>75.486725663716825</v>
      </c>
      <c r="AD81" s="62">
        <f t="shared" si="87"/>
        <v>0</v>
      </c>
      <c r="AE81" s="62">
        <f t="shared" si="88"/>
        <v>7.5</v>
      </c>
      <c r="AF81" s="62">
        <f t="shared" si="89"/>
        <v>14.799999999999999</v>
      </c>
      <c r="AG81" s="62">
        <f t="shared" si="90"/>
        <v>26.5</v>
      </c>
      <c r="AH81" s="62">
        <f t="shared" si="91"/>
        <v>39.4</v>
      </c>
      <c r="AI81" s="62">
        <f t="shared" si="92"/>
        <v>58.699999999999996</v>
      </c>
      <c r="AJ81" s="66">
        <f>IF(VLOOKUP(TRUE,$V$2:$AY$111,COUNTA($V$1:AR$1),FALSE)="",AR81,IF(AR81="","",(AR81/VLOOKUP(TRUE,$V$2:$AY$111,COUNTA($V$1:AR$1),FALSE))*100))</f>
        <v>75</v>
      </c>
      <c r="AK81" s="62">
        <f>IF(VLOOKUP(TRUE,$V$2:$AY$111,COUNTA($V$1:AS$1),FALSE)="",AS81,IF(AS81="","",(AS81/VLOOKUP(TRUE,$V$2:$AY$111,COUNTA($V$1:AS$1),FALSE))*100))</f>
        <v>50</v>
      </c>
      <c r="AL81" s="62">
        <f>IF(VLOOKUP(TRUE,$V$2:$AY$111,COUNTA($V$1:AT$1),FALSE)="",AT81,IF(AT81="","",(AT81/VLOOKUP(TRUE,$V$2:$AY$111,COUNTA($V$1:AT$1),FALSE))*100))</f>
        <v>40</v>
      </c>
      <c r="AM81" s="62">
        <f>IF(VLOOKUP(TRUE,$V$2:$AY$111,COUNTA($V$1:AU$1),FALSE)="",AU81,IF(AU81="","",(AU81/VLOOKUP(TRUE,$V$2:$AY$111,COUNTA($V$1:AU$1),FALSE))*100))</f>
        <v>50</v>
      </c>
      <c r="AN81" s="62">
        <f>IF(VLOOKUP(TRUE,$V$2:$AY$111,COUNTA($V$1:AV$1),FALSE)="",AV81,IF(AV81="","",(AV81/VLOOKUP(TRUE,$V$2:$AY$111,COUNTA($V$1:AV$1),FALSE))*100))</f>
        <v>30.193033814430237</v>
      </c>
      <c r="AO81" s="62">
        <f>IF(VLOOKUP(TRUE,$V$2:$AY$111,COUNTA($V$1:AW$1),FALSE)="",AW81,IF(AW81="","",(AW81/VLOOKUP(TRUE,$V$2:$AY$111,COUNTA($V$1:AW$1),FALSE))*100))</f>
        <v>66.666666666666671</v>
      </c>
      <c r="AP81" s="62">
        <f>IF(VLOOKUP(TRUE,$V$2:$AY$111,COUNTA($V$1:AX$1),FALSE)="",AX81,IF(AX81="","",(AX81/VLOOKUP(TRUE,$V$2:$AY$111,COUNTA($V$1:AX$1),FALSE))*100))</f>
        <v>50</v>
      </c>
      <c r="AQ81" s="65">
        <f>IF(VLOOKUP(TRUE,$V$2:$AY$111,COUNTA($V$1:AY$1),FALSE)="",AY81,IF(AY81="","",(AY81/VLOOKUP(TRUE,$V$2:$AY$111,COUNTA($V$1:AY$1),FALSE))*100))</f>
        <v>33.333333333333336</v>
      </c>
      <c r="AR81" s="66">
        <f>IF(BS81="","",BS81*VLOOKUP("UQ",IndexCalc[],3,FALSE))</f>
        <v>75</v>
      </c>
      <c r="AS81" s="62">
        <f>IF(BT81="","",BT81*VLOOKUP("Fneg",IndexCalc[],3,FALSE))</f>
        <v>50</v>
      </c>
      <c r="AT81" s="62">
        <f>IF(BU81="","",BU81*VLOOKUP("ABS",IndexCalc[],3,FALSE))</f>
        <v>40</v>
      </c>
      <c r="AU81" s="62">
        <f>IF(BV81="","",BV81*VLOOKUP("Cnrs",IndexCalc[],3,FALSE))</f>
        <v>50</v>
      </c>
      <c r="AV81" s="62">
        <f>IF(BO81="","",BO81*VLOOKUP("HEC",IndexCalc[],3,FALSE))</f>
        <v>30.193033814430237</v>
      </c>
      <c r="AW81" s="62">
        <f>IF(BP81="","",BP81*VLOOKUP("Aeres",IndexCalc[],3,FALSE))</f>
        <v>66.666666666666671</v>
      </c>
      <c r="AX81" s="62">
        <f>IF(BQ81="","",BQ81*VLOOKUP("Abdc",IndexCalc[],3,FALSE))</f>
        <v>50</v>
      </c>
      <c r="AY81" s="65">
        <f>IF(BR81="","",BR81*VLOOKUP("Vhb",IndexCalc[],3,FALSE))</f>
        <v>33.333333333333336</v>
      </c>
      <c r="AZ81" s="95">
        <v>8.9999999999999998E-4</v>
      </c>
      <c r="BA81" s="16">
        <v>0.4</v>
      </c>
      <c r="BB81" s="12">
        <v>23</v>
      </c>
      <c r="BC81" s="25">
        <v>2.19</v>
      </c>
      <c r="BD81" s="25">
        <v>1.079</v>
      </c>
      <c r="BE81" s="26">
        <v>1.706</v>
      </c>
      <c r="BF81" s="18"/>
      <c r="BG81" s="12" t="s">
        <v>133</v>
      </c>
      <c r="BH81" s="12" t="s">
        <v>133</v>
      </c>
      <c r="BI81" s="12" t="s">
        <v>135</v>
      </c>
      <c r="BJ81" s="19" t="s">
        <v>298</v>
      </c>
      <c r="BK81" s="18">
        <v>2</v>
      </c>
      <c r="BL81" s="12">
        <v>3</v>
      </c>
      <c r="BM81" s="12">
        <v>2</v>
      </c>
      <c r="BN81" s="12">
        <v>3</v>
      </c>
      <c r="BO81" s="257">
        <v>1.2077213525772095</v>
      </c>
      <c r="BP81" s="5">
        <v>2</v>
      </c>
      <c r="BQ81" s="92">
        <v>2</v>
      </c>
      <c r="BR81" s="5">
        <v>2</v>
      </c>
      <c r="BS81" s="5">
        <v>3</v>
      </c>
      <c r="BT81" s="5">
        <v>2</v>
      </c>
      <c r="BU81" s="5">
        <v>2</v>
      </c>
      <c r="BV81" s="8">
        <v>2</v>
      </c>
    </row>
    <row r="82" spans="1:74" ht="15" customHeight="1" x14ac:dyDescent="0.25">
      <c r="A82" s="13" t="s">
        <v>446</v>
      </c>
      <c r="B82" s="11" t="s">
        <v>1068</v>
      </c>
      <c r="C82" s="74" t="s">
        <v>232</v>
      </c>
      <c r="D82" s="11" t="s">
        <v>722</v>
      </c>
      <c r="E82" s="59">
        <f t="shared" si="62"/>
        <v>81</v>
      </c>
      <c r="F82" s="59">
        <f t="shared" si="63"/>
        <v>10</v>
      </c>
      <c r="G82" s="65">
        <f t="shared" si="64"/>
        <v>22.383740841276808</v>
      </c>
      <c r="H82" s="98" t="b">
        <f t="shared" si="65"/>
        <v>0</v>
      </c>
      <c r="I82" s="108">
        <f t="shared" si="66"/>
        <v>10000</v>
      </c>
      <c r="J82" s="108">
        <f t="shared" si="67"/>
        <v>10000</v>
      </c>
      <c r="K82" s="108">
        <f t="shared" si="68"/>
        <v>10000</v>
      </c>
      <c r="L82" s="108">
        <f t="shared" si="69"/>
        <v>10000</v>
      </c>
      <c r="M82" s="108">
        <f t="shared" si="70"/>
        <v>10000</v>
      </c>
      <c r="N82" s="108">
        <f t="shared" si="71"/>
        <v>10000</v>
      </c>
      <c r="O82" s="62" t="b">
        <f t="shared" si="72"/>
        <v>0</v>
      </c>
      <c r="P82" s="59">
        <f t="shared" si="73"/>
        <v>2</v>
      </c>
      <c r="Q82" s="59">
        <f t="shared" si="74"/>
        <v>8</v>
      </c>
      <c r="R82" s="149">
        <f t="shared" si="75"/>
        <v>48.840825431566564</v>
      </c>
      <c r="S82" s="66">
        <f t="shared" si="76"/>
        <v>14.418218299851432</v>
      </c>
      <c r="T82" s="65">
        <f t="shared" si="77"/>
        <v>57.446477214495346</v>
      </c>
      <c r="U82" s="62">
        <f t="shared" si="78"/>
        <v>47.227181771596271</v>
      </c>
      <c r="V82" s="65" t="b">
        <f t="shared" si="79"/>
        <v>0</v>
      </c>
      <c r="W82" s="120">
        <f t="shared" si="80"/>
        <v>48.840825431566564</v>
      </c>
      <c r="X82" s="66" t="str">
        <f t="shared" si="81"/>
        <v/>
      </c>
      <c r="Y82" s="66" t="str">
        <f t="shared" si="82"/>
        <v/>
      </c>
      <c r="Z82" s="66">
        <f t="shared" si="83"/>
        <v>45.161290322580641</v>
      </c>
      <c r="AA82" s="66" t="str">
        <f t="shared" si="84"/>
        <v/>
      </c>
      <c r="AB82" s="66">
        <f t="shared" si="85"/>
        <v>6.1815693430656928</v>
      </c>
      <c r="AC82" s="65">
        <f t="shared" si="86"/>
        <v>22.654867256637171</v>
      </c>
      <c r="AD82" s="62" t="str">
        <f t="shared" si="87"/>
        <v/>
      </c>
      <c r="AE82" s="62" t="str">
        <f t="shared" si="88"/>
        <v/>
      </c>
      <c r="AF82" s="62">
        <f t="shared" si="89"/>
        <v>1.2</v>
      </c>
      <c r="AG82" s="62" t="str">
        <f t="shared" si="90"/>
        <v/>
      </c>
      <c r="AH82" s="62">
        <f t="shared" si="91"/>
        <v>4.5</v>
      </c>
      <c r="AI82" s="62">
        <f t="shared" si="92"/>
        <v>8.2000000000000011</v>
      </c>
      <c r="AJ82" s="66">
        <f>IF(VLOOKUP(TRUE,$V$2:$AY$111,COUNTA($V$1:AR$1),FALSE)="",AR82,IF(AR82="","",(AR82/VLOOKUP(TRUE,$V$2:$AY$111,COUNTA($V$1:AR$1),FALSE))*100))</f>
        <v>62.945812940597534</v>
      </c>
      <c r="AK82" s="62">
        <f>IF(VLOOKUP(TRUE,$V$2:$AY$111,COUNTA($V$1:AS$1),FALSE)="",AS82,IF(AS82="","",(AS82/VLOOKUP(TRUE,$V$2:$AY$111,COUNTA($V$1:AS$1),FALSE))*100))</f>
        <v>50.545221567153931</v>
      </c>
      <c r="AL82" s="62">
        <f>IF(VLOOKUP(TRUE,$V$2:$AY$111,COUNTA($V$1:AT$1),FALSE)="",AT82,IF(AT82="","",(AT82/VLOOKUP(TRUE,$V$2:$AY$111,COUNTA($V$1:AT$1),FALSE))*100))</f>
        <v>39.214797019958496</v>
      </c>
      <c r="AM82" s="62">
        <f>IF(VLOOKUP(TRUE,$V$2:$AY$111,COUNTA($V$1:AU$1),FALSE)="",AU82,IF(AU82="","",(AU82/VLOOKUP(TRUE,$V$2:$AY$111,COUNTA($V$1:AU$1),FALSE))*100))</f>
        <v>61.865073442459106</v>
      </c>
      <c r="AN82" s="62">
        <f>IF(VLOOKUP(TRUE,$V$2:$AY$111,COUNTA($V$1:AV$1),FALSE)="",AV82,IF(AV82="","",(AV82/VLOOKUP(TRUE,$V$2:$AY$111,COUNTA($V$1:AV$1),FALSE))*100))</f>
        <v>68.566042184829712</v>
      </c>
      <c r="AO82" s="62">
        <f>IF(VLOOKUP(TRUE,$V$2:$AY$111,COUNTA($V$1:AW$1),FALSE)="",AW82,IF(AW82="","",(AW82/VLOOKUP(TRUE,$V$2:$AY$111,COUNTA($V$1:AW$1),FALSE))*100))</f>
        <v>80.811556180318206</v>
      </c>
      <c r="AP82" s="62">
        <f>IF(VLOOKUP(TRUE,$V$2:$AY$111,COUNTA($V$1:AX$1),FALSE)="",AX82,IF(AX82="","",(AX82/VLOOKUP(TRUE,$V$2:$AY$111,COUNTA($V$1:AX$1),FALSE))*100))</f>
        <v>39.86518383026123</v>
      </c>
      <c r="AQ82" s="65">
        <f>IF(VLOOKUP(TRUE,$V$2:$AY$111,COUNTA($V$1:AY$1),FALSE)="",AY82,IF(AY82="","",(AY82/VLOOKUP(TRUE,$V$2:$AY$111,COUNTA($V$1:AY$1),FALSE))*100))</f>
        <v>55.758130550384536</v>
      </c>
      <c r="AR82" s="66">
        <f>IF(BS82="","",BS82*VLOOKUP("UQ",IndexCalc[],3,FALSE))</f>
        <v>62.945812940597534</v>
      </c>
      <c r="AS82" s="62">
        <f>IF(BT82="","",BT82*VLOOKUP("Fneg",IndexCalc[],3,FALSE))</f>
        <v>50.545221567153931</v>
      </c>
      <c r="AT82" s="62">
        <f>IF(BU82="","",BU82*VLOOKUP("ABS",IndexCalc[],3,FALSE))</f>
        <v>39.214797019958496</v>
      </c>
      <c r="AU82" s="62">
        <f>IF(BV82="","",BV82*VLOOKUP("Cnrs",IndexCalc[],3,FALSE))</f>
        <v>61.865073442459106</v>
      </c>
      <c r="AV82" s="62">
        <f>IF(BO82="","",BO82*VLOOKUP("HEC",IndexCalc[],3,FALSE))</f>
        <v>68.566042184829712</v>
      </c>
      <c r="AW82" s="62">
        <f>IF(BP82="","",BP82*VLOOKUP("Aeres",IndexCalc[],3,FALSE))</f>
        <v>80.811556180318206</v>
      </c>
      <c r="AX82" s="62">
        <f>IF(BQ82="","",BQ82*VLOOKUP("Abdc",IndexCalc[],3,FALSE))</f>
        <v>39.86518383026123</v>
      </c>
      <c r="AY82" s="65">
        <f>IF(BR82="","",BR82*VLOOKUP("Vhb",IndexCalc[],3,FALSE))</f>
        <v>55.758130550384529</v>
      </c>
      <c r="AZ82" s="25"/>
      <c r="BA82" s="16"/>
      <c r="BB82" s="12">
        <v>14</v>
      </c>
      <c r="BC82" s="25"/>
      <c r="BD82" s="25">
        <v>0.27100000000000002</v>
      </c>
      <c r="BE82" s="26">
        <v>0.51200000000000001</v>
      </c>
      <c r="BF82" s="18"/>
      <c r="BG82" s="12"/>
      <c r="BH82" s="12"/>
      <c r="BI82" s="12"/>
      <c r="BJ82" s="19"/>
      <c r="BK82" s="18"/>
      <c r="BL82" s="12"/>
      <c r="BM82" s="12"/>
      <c r="BN82" s="12"/>
      <c r="BO82" s="257">
        <v>2.7426416873931885</v>
      </c>
      <c r="BP82" s="258">
        <v>2.4243466854095459</v>
      </c>
      <c r="BQ82" s="258">
        <v>1.5946073532104492</v>
      </c>
      <c r="BR82" s="258">
        <v>3.3454878330230713</v>
      </c>
      <c r="BS82" s="258">
        <v>2.5178325176239014</v>
      </c>
      <c r="BT82" s="258">
        <v>2.0218088626861572</v>
      </c>
      <c r="BU82" s="258">
        <v>1.9607398509979248</v>
      </c>
      <c r="BV82" s="261">
        <v>2.4746029376983643</v>
      </c>
    </row>
    <row r="83" spans="1:74" ht="15" customHeight="1" x14ac:dyDescent="0.25">
      <c r="A83" s="277" t="s">
        <v>1022</v>
      </c>
      <c r="B83" s="11"/>
      <c r="C83" s="147" t="s">
        <v>236</v>
      </c>
      <c r="D83" s="11" t="s">
        <v>722</v>
      </c>
      <c r="E83" s="59">
        <f t="shared" si="62"/>
        <v>82</v>
      </c>
      <c r="F83" s="59">
        <f t="shared" si="63"/>
        <v>10</v>
      </c>
      <c r="G83" s="65">
        <f t="shared" si="64"/>
        <v>13.875792499571537</v>
      </c>
      <c r="H83" s="98" t="b">
        <f t="shared" si="65"/>
        <v>0</v>
      </c>
      <c r="I83" s="108">
        <f t="shared" si="66"/>
        <v>10000</v>
      </c>
      <c r="J83" s="108">
        <f t="shared" si="67"/>
        <v>10000</v>
      </c>
      <c r="K83" s="108">
        <f t="shared" si="68"/>
        <v>10000</v>
      </c>
      <c r="L83" s="108">
        <f t="shared" si="69"/>
        <v>10000</v>
      </c>
      <c r="M83" s="108">
        <f t="shared" si="70"/>
        <v>10000</v>
      </c>
      <c r="N83" s="108">
        <f t="shared" si="71"/>
        <v>10000</v>
      </c>
      <c r="O83" s="62" t="b">
        <f t="shared" si="72"/>
        <v>0</v>
      </c>
      <c r="P83" s="59">
        <f t="shared" si="73"/>
        <v>2</v>
      </c>
      <c r="Q83" s="59">
        <f t="shared" si="74"/>
        <v>8</v>
      </c>
      <c r="R83" s="149">
        <f t="shared" si="75"/>
        <v>48.544315350383478</v>
      </c>
      <c r="S83" s="66">
        <f t="shared" si="76"/>
        <v>39.759584329177699</v>
      </c>
      <c r="T83" s="65">
        <f t="shared" si="77"/>
        <v>50.740498105684921</v>
      </c>
      <c r="U83" s="62">
        <f t="shared" si="78"/>
        <v>48.752398484547939</v>
      </c>
      <c r="V83" s="65" t="b">
        <f t="shared" si="79"/>
        <v>0</v>
      </c>
      <c r="W83" s="120">
        <f t="shared" si="80"/>
        <v>48.544315350383478</v>
      </c>
      <c r="X83" s="66" t="str">
        <f t="shared" si="81"/>
        <v/>
      </c>
      <c r="Y83" s="66" t="str">
        <f t="shared" si="82"/>
        <v/>
      </c>
      <c r="Z83" s="66" t="str">
        <f t="shared" si="83"/>
        <v/>
      </c>
      <c r="AA83" s="66" t="str">
        <f t="shared" si="84"/>
        <v/>
      </c>
      <c r="AB83" s="66">
        <f t="shared" si="85"/>
        <v>29.607664233576642</v>
      </c>
      <c r="AC83" s="65">
        <f t="shared" si="86"/>
        <v>49.911504424778762</v>
      </c>
      <c r="AD83" s="62" t="str">
        <f t="shared" si="87"/>
        <v/>
      </c>
      <c r="AE83" s="62" t="str">
        <f t="shared" si="88"/>
        <v/>
      </c>
      <c r="AF83" s="62" t="str">
        <f t="shared" si="89"/>
        <v/>
      </c>
      <c r="AG83" s="62" t="str">
        <f t="shared" si="90"/>
        <v/>
      </c>
      <c r="AH83" s="62">
        <f t="shared" si="91"/>
        <v>47.699999999999996</v>
      </c>
      <c r="AI83" s="62">
        <f t="shared" si="92"/>
        <v>33.900000000000006</v>
      </c>
      <c r="AJ83" s="66">
        <f>IF(VLOOKUP(TRUE,$V$2:$AY$111,COUNTA($V$1:AR$1),FALSE)="",AR83,IF(AR83="","",(AR83/VLOOKUP(TRUE,$V$2:$AY$111,COUNTA($V$1:AR$1),FALSE))*100))</f>
        <v>50</v>
      </c>
      <c r="AK83" s="62">
        <f>IF(VLOOKUP(TRUE,$V$2:$AY$111,COUNTA($V$1:AS$1),FALSE)="",AS83,IF(AS83="","",(AS83/VLOOKUP(TRUE,$V$2:$AY$111,COUNTA($V$1:AS$1),FALSE))*100))</f>
        <v>50</v>
      </c>
      <c r="AL83" s="62">
        <f>IF(VLOOKUP(TRUE,$V$2:$AY$111,COUNTA($V$1:AT$1),FALSE)="",AT83,IF(AT83="","",(AT83/VLOOKUP(TRUE,$V$2:$AY$111,COUNTA($V$1:AT$1),FALSE))*100))</f>
        <v>40</v>
      </c>
      <c r="AM83" s="62">
        <f>IF(VLOOKUP(TRUE,$V$2:$AY$111,COUNTA($V$1:AU$1),FALSE)="",AU83,IF(AU83="","",(AU83/VLOOKUP(TRUE,$V$2:$AY$111,COUNTA($V$1:AU$1),FALSE))*100))</f>
        <v>50</v>
      </c>
      <c r="AN83" s="62">
        <f>IF(VLOOKUP(TRUE,$V$2:$AY$111,COUNTA($V$1:AV$1),FALSE)="",AV83,IF(AV83="","",(AV83/VLOOKUP(TRUE,$V$2:$AY$111,COUNTA($V$1:AV$1),FALSE))*100))</f>
        <v>57.590651512145996</v>
      </c>
      <c r="AO83" s="62">
        <f>IF(VLOOKUP(TRUE,$V$2:$AY$111,COUNTA($V$1:AW$1),FALSE)="",AW83,IF(AW83="","",(AW83/VLOOKUP(TRUE,$V$2:$AY$111,COUNTA($V$1:AW$1),FALSE))*100))</f>
        <v>66.666666666666671</v>
      </c>
      <c r="AP83" s="111">
        <f>IF(VLOOKUP(TRUE,$V$2:$AY$111,COUNTA($V$1:AX$1),FALSE)="",AX83,IF(AX83="","",(AX83/VLOOKUP(TRUE,$V$2:$AY$111,COUNTA($V$1:AX$1),FALSE))*100))</f>
        <v>25</v>
      </c>
      <c r="AQ83" s="65">
        <f>IF(VLOOKUP(TRUE,$V$2:$AY$111,COUNTA($V$1:AY$1),FALSE)="",AY83,IF(AY83="","",(AY83/VLOOKUP(TRUE,$V$2:$AY$111,COUNTA($V$1:AY$1),FALSE))*100))</f>
        <v>66.666666666666671</v>
      </c>
      <c r="AR83" s="66">
        <f>IF(BS83="","",BS83*VLOOKUP("UQ",IndexCalc[],3,FALSE))</f>
        <v>50</v>
      </c>
      <c r="AS83" s="62">
        <f>IF(BT83="","",BT83*VLOOKUP("Fneg",IndexCalc[],3,FALSE))</f>
        <v>50</v>
      </c>
      <c r="AT83" s="62">
        <f>IF(BU83="","",BU83*VLOOKUP("ABS",IndexCalc[],3,FALSE))</f>
        <v>40</v>
      </c>
      <c r="AU83" s="62">
        <f>IF(BV83="","",BV83*VLOOKUP("Cnrs",IndexCalc[],3,FALSE))</f>
        <v>50</v>
      </c>
      <c r="AV83" s="62">
        <f>IF(BO83="","",BO83*VLOOKUP("HEC",IndexCalc[],3,FALSE))</f>
        <v>57.590651512145996</v>
      </c>
      <c r="AW83" s="62">
        <f>IF(BP83="","",BP83*VLOOKUP("Aeres",IndexCalc[],3,FALSE))</f>
        <v>66.666666666666671</v>
      </c>
      <c r="AX83" s="62">
        <f>IF(BQ83="","",BQ83*VLOOKUP("Abdc",IndexCalc[],3,FALSE))</f>
        <v>25</v>
      </c>
      <c r="AY83" s="65">
        <f>IF(BR83="","",BR83*VLOOKUP("Vhb",IndexCalc[],3,FALSE))</f>
        <v>66.666666666666671</v>
      </c>
      <c r="AZ83" s="25"/>
      <c r="BA83" s="16"/>
      <c r="BB83" s="12"/>
      <c r="BC83" s="25"/>
      <c r="BD83" s="25">
        <v>1.298</v>
      </c>
      <c r="BE83" s="83">
        <v>1.1279999999999999</v>
      </c>
      <c r="BF83" s="18"/>
      <c r="BG83" s="12" t="s">
        <v>133</v>
      </c>
      <c r="BH83" s="181" t="s">
        <v>135</v>
      </c>
      <c r="BI83" s="12" t="s">
        <v>133</v>
      </c>
      <c r="BJ83" s="19" t="s">
        <v>298</v>
      </c>
      <c r="BK83" s="18">
        <v>3</v>
      </c>
      <c r="BL83" s="12">
        <v>3</v>
      </c>
      <c r="BM83" s="12">
        <v>2</v>
      </c>
      <c r="BN83" s="12"/>
      <c r="BO83" s="257">
        <v>2.3036260604858398</v>
      </c>
      <c r="BP83" s="5">
        <v>2</v>
      </c>
      <c r="BQ83" s="92">
        <v>1</v>
      </c>
      <c r="BR83" s="5">
        <v>4</v>
      </c>
      <c r="BS83" s="5">
        <v>2</v>
      </c>
      <c r="BT83" s="5">
        <v>2</v>
      </c>
      <c r="BU83" s="5">
        <v>2</v>
      </c>
      <c r="BV83" s="261">
        <v>2</v>
      </c>
    </row>
    <row r="84" spans="1:74" ht="15" customHeight="1" x14ac:dyDescent="0.25">
      <c r="A84" s="13" t="s">
        <v>413</v>
      </c>
      <c r="B84" s="11" t="s">
        <v>693</v>
      </c>
      <c r="C84" s="73" t="s">
        <v>199</v>
      </c>
      <c r="D84" s="11" t="s">
        <v>722</v>
      </c>
      <c r="E84" s="59">
        <f t="shared" si="62"/>
        <v>83</v>
      </c>
      <c r="F84" s="59">
        <f t="shared" si="63"/>
        <v>10</v>
      </c>
      <c r="G84" s="65">
        <f t="shared" si="64"/>
        <v>18.05259912246532</v>
      </c>
      <c r="H84" s="98" t="b">
        <f t="shared" si="65"/>
        <v>0</v>
      </c>
      <c r="I84" s="108">
        <f t="shared" si="66"/>
        <v>10000</v>
      </c>
      <c r="J84" s="108">
        <f t="shared" si="67"/>
        <v>10000</v>
      </c>
      <c r="K84" s="108">
        <f t="shared" si="68"/>
        <v>10000</v>
      </c>
      <c r="L84" s="108">
        <f t="shared" si="69"/>
        <v>10000</v>
      </c>
      <c r="M84" s="108">
        <f t="shared" si="70"/>
        <v>10000</v>
      </c>
      <c r="N84" s="108">
        <f t="shared" si="71"/>
        <v>10000</v>
      </c>
      <c r="O84" s="62" t="b">
        <f t="shared" si="72"/>
        <v>0</v>
      </c>
      <c r="P84" s="59">
        <f t="shared" si="73"/>
        <v>2</v>
      </c>
      <c r="Q84" s="59">
        <f t="shared" si="74"/>
        <v>8</v>
      </c>
      <c r="R84" s="149">
        <f t="shared" si="75"/>
        <v>47.818286022242248</v>
      </c>
      <c r="S84" s="66">
        <f t="shared" si="76"/>
        <v>33.475591047089985</v>
      </c>
      <c r="T84" s="65">
        <f t="shared" si="77"/>
        <v>51.403959766030312</v>
      </c>
      <c r="U84" s="62">
        <f t="shared" si="78"/>
        <v>47.08316781282425</v>
      </c>
      <c r="V84" s="65" t="b">
        <f t="shared" si="79"/>
        <v>0</v>
      </c>
      <c r="W84" s="120">
        <f t="shared" si="80"/>
        <v>47.818286022242248</v>
      </c>
      <c r="X84" s="66">
        <f t="shared" si="81"/>
        <v>11.249999999999998</v>
      </c>
      <c r="Y84" s="66">
        <f t="shared" si="82"/>
        <v>18.518518518518519</v>
      </c>
      <c r="Z84" s="66">
        <f t="shared" si="83"/>
        <v>64.516129032258064</v>
      </c>
      <c r="AA84" s="66">
        <f t="shared" si="84"/>
        <v>32.644849785407729</v>
      </c>
      <c r="AB84" s="66">
        <f t="shared" si="85"/>
        <v>11.906934306569344</v>
      </c>
      <c r="AC84" s="65">
        <f t="shared" si="86"/>
        <v>55.044247787610622</v>
      </c>
      <c r="AD84" s="62">
        <f t="shared" si="87"/>
        <v>0</v>
      </c>
      <c r="AE84" s="62">
        <f t="shared" si="88"/>
        <v>15.1</v>
      </c>
      <c r="AF84" s="62">
        <f t="shared" si="89"/>
        <v>11.1</v>
      </c>
      <c r="AG84" s="62">
        <f t="shared" si="90"/>
        <v>7.5</v>
      </c>
      <c r="AH84" s="62">
        <f t="shared" si="91"/>
        <v>16.5</v>
      </c>
      <c r="AI84" s="62">
        <f t="shared" si="92"/>
        <v>43.1</v>
      </c>
      <c r="AJ84" s="66">
        <f>IF(VLOOKUP(TRUE,$V$2:$AY$111,COUNTA($V$1:AR$1),FALSE)="",AR84,IF(AR84="","",(AR84/VLOOKUP(TRUE,$V$2:$AY$111,COUNTA($V$1:AR$1),FALSE))*100))</f>
        <v>50</v>
      </c>
      <c r="AK84" s="62">
        <f>IF(VLOOKUP(TRUE,$V$2:$AY$111,COUNTA($V$1:AS$1),FALSE)="",AS84,IF(AS84="","",(AS84/VLOOKUP(TRUE,$V$2:$AY$111,COUNTA($V$1:AS$1),FALSE))*100))</f>
        <v>39.461907744407654</v>
      </c>
      <c r="AL84" s="62">
        <f>IF(VLOOKUP(TRUE,$V$2:$AY$111,COUNTA($V$1:AT$1),FALSE)="",AT84,IF(AT84="","",(AT84/VLOOKUP(TRUE,$V$2:$AY$111,COUNTA($V$1:AT$1),FALSE))*100))</f>
        <v>40</v>
      </c>
      <c r="AM84" s="62">
        <f>IF(VLOOKUP(TRUE,$V$2:$AY$111,COUNTA($V$1:AU$1),FALSE)="",AU84,IF(AU84="","",(AU84/VLOOKUP(TRUE,$V$2:$AY$111,COUNTA($V$1:AU$1),FALSE))*100))</f>
        <v>54.113048315048218</v>
      </c>
      <c r="AN84" s="62">
        <f>IF(VLOOKUP(TRUE,$V$2:$AY$111,COUNTA($V$1:AV$1),FALSE)="",AV84,IF(AV84="","",(AV84/VLOOKUP(TRUE,$V$2:$AY$111,COUNTA($V$1:AV$1),FALSE))*100))</f>
        <v>50</v>
      </c>
      <c r="AO84" s="62">
        <f>IF(VLOOKUP(TRUE,$V$2:$AY$111,COUNTA($V$1:AW$1),FALSE)="",AW84,IF(AW84="","",(AW84/VLOOKUP(TRUE,$V$2:$AY$111,COUNTA($V$1:AW$1),FALSE))*100))</f>
        <v>69.323388735453292</v>
      </c>
      <c r="AP84" s="62">
        <f>IF(VLOOKUP(TRUE,$V$2:$AY$111,COUNTA($V$1:AX$1),FALSE)="",AX84,IF(AX84="","",(AX84/VLOOKUP(TRUE,$V$2:$AY$111,COUNTA($V$1:AX$1),FALSE))*100))</f>
        <v>75</v>
      </c>
      <c r="AQ84" s="65">
        <f>IF(VLOOKUP(TRUE,$V$2:$AY$111,COUNTA($V$1:AY$1),FALSE)="",AY84,IF(AY84="","",(AY84/VLOOKUP(TRUE,$V$2:$AY$111,COUNTA($V$1:AY$1),FALSE))*100))</f>
        <v>33.333333333333336</v>
      </c>
      <c r="AR84" s="66">
        <f>IF(BS84="","",BS84*VLOOKUP("UQ",IndexCalc[],3,FALSE))</f>
        <v>50</v>
      </c>
      <c r="AS84" s="62">
        <f>IF(BT84="","",BT84*VLOOKUP("Fneg",IndexCalc[],3,FALSE))</f>
        <v>39.461907744407654</v>
      </c>
      <c r="AT84" s="62">
        <f>IF(BU84="","",BU84*VLOOKUP("ABS",IndexCalc[],3,FALSE))</f>
        <v>40</v>
      </c>
      <c r="AU84" s="62">
        <f>IF(BV84="","",BV84*VLOOKUP("Cnrs",IndexCalc[],3,FALSE))</f>
        <v>54.113048315048218</v>
      </c>
      <c r="AV84" s="62">
        <f>IF(BO84="","",BO84*VLOOKUP("HEC",IndexCalc[],3,FALSE))</f>
        <v>50</v>
      </c>
      <c r="AW84" s="62">
        <f>IF(BP84="","",BP84*VLOOKUP("Aeres",IndexCalc[],3,FALSE))</f>
        <v>69.323388735453292</v>
      </c>
      <c r="AX84" s="62">
        <f>IF(BQ84="","",BQ84*VLOOKUP("Abdc",IndexCalc[],3,FALSE))</f>
        <v>75</v>
      </c>
      <c r="AY84" s="65">
        <f>IF(BR84="","",BR84*VLOOKUP("Vhb",IndexCalc[],3,FALSE))</f>
        <v>33.333333333333336</v>
      </c>
      <c r="AZ84" s="95">
        <v>8.9999999999999998E-4</v>
      </c>
      <c r="BA84" s="16">
        <v>0.5</v>
      </c>
      <c r="BB84" s="12">
        <v>20</v>
      </c>
      <c r="BC84" s="25">
        <v>1.2170000000000001</v>
      </c>
      <c r="BD84" s="25">
        <v>0.52200000000000002</v>
      </c>
      <c r="BE84" s="26">
        <v>1.244</v>
      </c>
      <c r="BF84" s="18" t="s">
        <v>133</v>
      </c>
      <c r="BG84" s="12"/>
      <c r="BH84" s="12" t="s">
        <v>127</v>
      </c>
      <c r="BI84" s="12" t="s">
        <v>135</v>
      </c>
      <c r="BJ84" s="19" t="s">
        <v>298</v>
      </c>
      <c r="BK84" s="18">
        <v>3</v>
      </c>
      <c r="BL84" s="12"/>
      <c r="BM84" s="12">
        <v>2</v>
      </c>
      <c r="BN84" s="12"/>
      <c r="BO84" s="7">
        <v>2</v>
      </c>
      <c r="BP84" s="258">
        <v>2.0797016620635986</v>
      </c>
      <c r="BQ84" s="92">
        <v>3</v>
      </c>
      <c r="BR84" s="5">
        <v>2</v>
      </c>
      <c r="BS84" s="5">
        <v>2</v>
      </c>
      <c r="BT84" s="258">
        <v>1.5784763097763062</v>
      </c>
      <c r="BU84" s="258">
        <v>2</v>
      </c>
      <c r="BV84" s="261">
        <v>2.1645219326019287</v>
      </c>
    </row>
    <row r="85" spans="1:74" ht="15" customHeight="1" x14ac:dyDescent="0.25">
      <c r="A85" s="421" t="s">
        <v>1033</v>
      </c>
      <c r="B85" s="422"/>
      <c r="C85" s="211" t="s">
        <v>249</v>
      </c>
      <c r="D85" s="28" t="s">
        <v>722</v>
      </c>
      <c r="E85" s="61">
        <f t="shared" si="62"/>
        <v>84</v>
      </c>
      <c r="F85" s="61">
        <f t="shared" si="63"/>
        <v>10</v>
      </c>
      <c r="G85" s="68">
        <f t="shared" si="64"/>
        <v>17.716383328965552</v>
      </c>
      <c r="H85" s="99" t="b">
        <f t="shared" si="65"/>
        <v>0</v>
      </c>
      <c r="I85" s="108">
        <f t="shared" si="66"/>
        <v>10000</v>
      </c>
      <c r="J85" s="108">
        <f t="shared" si="67"/>
        <v>10000</v>
      </c>
      <c r="K85" s="108">
        <f t="shared" si="68"/>
        <v>10000</v>
      </c>
      <c r="L85" s="108">
        <f t="shared" si="69"/>
        <v>10000</v>
      </c>
      <c r="M85" s="108">
        <f t="shared" si="70"/>
        <v>10000</v>
      </c>
      <c r="N85" s="108">
        <f t="shared" si="71"/>
        <v>10000</v>
      </c>
      <c r="O85" s="69" t="b">
        <f t="shared" si="72"/>
        <v>0</v>
      </c>
      <c r="P85" s="61">
        <f t="shared" si="73"/>
        <v>2</v>
      </c>
      <c r="Q85" s="61">
        <f t="shared" si="74"/>
        <v>8</v>
      </c>
      <c r="R85" s="150">
        <f t="shared" si="75"/>
        <v>47.31104662389977</v>
      </c>
      <c r="S85" s="69">
        <f t="shared" si="76"/>
        <v>26.328523674181255</v>
      </c>
      <c r="T85" s="68">
        <f t="shared" si="77"/>
        <v>52.556677361329399</v>
      </c>
      <c r="U85" s="63">
        <f t="shared" si="78"/>
        <v>45.885341889063518</v>
      </c>
      <c r="V85" s="68" t="b">
        <f t="shared" si="79"/>
        <v>0</v>
      </c>
      <c r="W85" s="121">
        <f t="shared" si="80"/>
        <v>47.31104662389977</v>
      </c>
      <c r="X85" s="69" t="str">
        <f t="shared" si="81"/>
        <v/>
      </c>
      <c r="Y85" s="69" t="str">
        <f t="shared" si="82"/>
        <v/>
      </c>
      <c r="Z85" s="69" t="str">
        <f t="shared" si="83"/>
        <v/>
      </c>
      <c r="AA85" s="69" t="str">
        <f t="shared" si="84"/>
        <v/>
      </c>
      <c r="AB85" s="69">
        <f t="shared" si="85"/>
        <v>8.8959854014598534</v>
      </c>
      <c r="AC85" s="68">
        <f t="shared" si="86"/>
        <v>43.761061946902657</v>
      </c>
      <c r="AD85" s="63" t="str">
        <f t="shared" si="87"/>
        <v/>
      </c>
      <c r="AE85" s="63" t="str">
        <f t="shared" si="88"/>
        <v/>
      </c>
      <c r="AF85" s="63" t="str">
        <f t="shared" si="89"/>
        <v/>
      </c>
      <c r="AG85" s="63" t="str">
        <f t="shared" si="90"/>
        <v/>
      </c>
      <c r="AH85" s="63">
        <f t="shared" si="91"/>
        <v>10</v>
      </c>
      <c r="AI85" s="63">
        <f t="shared" si="92"/>
        <v>28.4</v>
      </c>
      <c r="AJ85" s="69">
        <f>IF(VLOOKUP(TRUE,$V$2:$AY$111,COUNTA($V$1:AR$1),FALSE)="",AR85,IF(AR85="","",(AR85/VLOOKUP(TRUE,$V$2:$AY$111,COUNTA($V$1:AR$1),FALSE))*100))</f>
        <v>63.566654920578003</v>
      </c>
      <c r="AK85" s="63">
        <f>IF(VLOOKUP(TRUE,$V$2:$AY$111,COUNTA($V$1:AS$1),FALSE)="",AS85,IF(AS85="","",(AS85/VLOOKUP(TRUE,$V$2:$AY$111,COUNTA($V$1:AS$1),FALSE))*100))</f>
        <v>53.043270111083984</v>
      </c>
      <c r="AL85" s="63">
        <f>IF(VLOOKUP(TRUE,$V$2:$AY$111,COUNTA($V$1:AT$1),FALSE)="",AT85,IF(AT85="","",(AT85/VLOOKUP(TRUE,$V$2:$AY$111,COUNTA($V$1:AT$1),FALSE))*100))</f>
        <v>37.677810192108154</v>
      </c>
      <c r="AM85" s="63">
        <f>IF(VLOOKUP(TRUE,$V$2:$AY$111,COUNTA($V$1:AU$1),FALSE)="",AU85,IF(AU85="","",(AU85/VLOOKUP(TRUE,$V$2:$AY$111,COUNTA($V$1:AU$1),FALSE))*100))</f>
        <v>56.124013662338257</v>
      </c>
      <c r="AN85" s="63">
        <f>IF(VLOOKUP(TRUE,$V$2:$AY$111,COUNTA($V$1:AV$1),FALSE)="",AV85,IF(AV85="","",(AV85/VLOOKUP(TRUE,$V$2:$AY$111,COUNTA($V$1:AV$1),FALSE))*100))</f>
        <v>59.921002388000488</v>
      </c>
      <c r="AO85" s="63">
        <f>IF(VLOOKUP(TRUE,$V$2:$AY$111,COUNTA($V$1:AW$1),FALSE)="",AW85,IF(AW85="","",(AW85/VLOOKUP(TRUE,$V$2:$AY$111,COUNTA($V$1:AW$1),FALSE))*100))</f>
        <v>69.98904546101889</v>
      </c>
      <c r="AP85" s="112">
        <f>IF(VLOOKUP(TRUE,$V$2:$AY$111,COUNTA($V$1:AX$1),FALSE)="",AX85,IF(AX85="","",(AX85/VLOOKUP(TRUE,$V$2:$AY$111,COUNTA($V$1:AX$1),FALSE))*100))</f>
        <v>46.798288822174072</v>
      </c>
      <c r="AQ85" s="68">
        <f>IF(VLOOKUP(TRUE,$V$2:$AY$111,COUNTA($V$1:AY$1),FALSE)="",AY85,IF(AY85="","",(AY85/VLOOKUP(TRUE,$V$2:$AY$111,COUNTA($V$1:AY$1),FALSE))*100))</f>
        <v>33.333333333333336</v>
      </c>
      <c r="AR85" s="69">
        <f>IF(BS85="","",BS85*VLOOKUP("UQ",IndexCalc[],3,FALSE))</f>
        <v>63.566654920578003</v>
      </c>
      <c r="AS85" s="63">
        <f>IF(BT85="","",BT85*VLOOKUP("Fneg",IndexCalc[],3,FALSE))</f>
        <v>53.043270111083984</v>
      </c>
      <c r="AT85" s="63">
        <f>IF(BU85="","",BU85*VLOOKUP("ABS",IndexCalc[],3,FALSE))</f>
        <v>37.677810192108154</v>
      </c>
      <c r="AU85" s="63">
        <f>IF(BV85="","",BV85*VLOOKUP("Cnrs",IndexCalc[],3,FALSE))</f>
        <v>56.124013662338257</v>
      </c>
      <c r="AV85" s="63">
        <f>IF(BO85="","",BO85*VLOOKUP("HEC",IndexCalc[],3,FALSE))</f>
        <v>59.921002388000488</v>
      </c>
      <c r="AW85" s="63">
        <f>IF(BP85="","",BP85*VLOOKUP("Aeres",IndexCalc[],3,FALSE))</f>
        <v>69.98904546101889</v>
      </c>
      <c r="AX85" s="63">
        <f>IF(BQ85="","",BQ85*VLOOKUP("Abdc",IndexCalc[],3,FALSE))</f>
        <v>46.798288822174072</v>
      </c>
      <c r="AY85" s="68">
        <f>IF(BR85="","",BR85*VLOOKUP("Vhb",IndexCalc[],3,FALSE))</f>
        <v>33.333333333333336</v>
      </c>
      <c r="AZ85" s="36"/>
      <c r="BA85" s="32"/>
      <c r="BB85" s="29"/>
      <c r="BC85" s="36"/>
      <c r="BD85" s="36">
        <v>0.39</v>
      </c>
      <c r="BE85" s="84">
        <v>0.98899999999999999</v>
      </c>
      <c r="BF85" s="34"/>
      <c r="BG85" s="29"/>
      <c r="BH85" s="182"/>
      <c r="BI85" s="29" t="s">
        <v>135</v>
      </c>
      <c r="BJ85" s="35"/>
      <c r="BK85" s="34"/>
      <c r="BL85" s="29"/>
      <c r="BM85" s="29"/>
      <c r="BN85" s="29"/>
      <c r="BO85" s="259">
        <v>2.3968400955200195</v>
      </c>
      <c r="BP85" s="260">
        <v>2.0996713638305664</v>
      </c>
      <c r="BQ85" s="260">
        <v>1.8719315528869629</v>
      </c>
      <c r="BR85" s="6">
        <v>2</v>
      </c>
      <c r="BS85" s="260">
        <v>2.5426661968231201</v>
      </c>
      <c r="BT85" s="260">
        <v>2.1217308044433594</v>
      </c>
      <c r="BU85" s="260">
        <v>1.8838905096054077</v>
      </c>
      <c r="BV85" s="262">
        <v>2.2449605464935303</v>
      </c>
    </row>
    <row r="86" spans="1:74" ht="15" customHeight="1" x14ac:dyDescent="0.25">
      <c r="A86" s="97" t="s">
        <v>1030</v>
      </c>
      <c r="B86" s="38" t="s">
        <v>1427</v>
      </c>
      <c r="C86" s="212" t="s">
        <v>246</v>
      </c>
      <c r="D86" s="38" t="s">
        <v>722</v>
      </c>
      <c r="E86" s="60">
        <f t="shared" si="62"/>
        <v>85</v>
      </c>
      <c r="F86" s="60">
        <f t="shared" si="63"/>
        <v>10</v>
      </c>
      <c r="G86" s="67">
        <f t="shared" si="64"/>
        <v>15.777068097409499</v>
      </c>
      <c r="H86" s="100" t="b">
        <f t="shared" si="65"/>
        <v>0</v>
      </c>
      <c r="I86" s="108">
        <f t="shared" si="66"/>
        <v>10000</v>
      </c>
      <c r="J86" s="108">
        <f t="shared" si="67"/>
        <v>10000</v>
      </c>
      <c r="K86" s="108">
        <f t="shared" si="68"/>
        <v>10000</v>
      </c>
      <c r="L86" s="108">
        <f t="shared" si="69"/>
        <v>10000</v>
      </c>
      <c r="M86" s="108">
        <f t="shared" si="70"/>
        <v>10000</v>
      </c>
      <c r="N86" s="108">
        <f t="shared" si="71"/>
        <v>10000</v>
      </c>
      <c r="O86" s="100" t="b">
        <f t="shared" si="72"/>
        <v>0</v>
      </c>
      <c r="P86" s="60">
        <f t="shared" si="73"/>
        <v>2</v>
      </c>
      <c r="Q86" s="60">
        <f t="shared" si="74"/>
        <v>8</v>
      </c>
      <c r="R86" s="201">
        <f t="shared" si="75"/>
        <v>46.791643170108344</v>
      </c>
      <c r="S86" s="70">
        <f t="shared" si="76"/>
        <v>42.483830986370393</v>
      </c>
      <c r="T86" s="67">
        <f t="shared" si="77"/>
        <v>47.868596216042832</v>
      </c>
      <c r="U86" s="64">
        <f t="shared" si="78"/>
        <v>47.18487697283426</v>
      </c>
      <c r="V86" s="64" t="b">
        <f t="shared" si="79"/>
        <v>0</v>
      </c>
      <c r="W86" s="151">
        <f t="shared" si="80"/>
        <v>46.791643170108344</v>
      </c>
      <c r="X86" s="70" t="str">
        <f t="shared" si="81"/>
        <v/>
      </c>
      <c r="Y86" s="64" t="str">
        <f t="shared" si="82"/>
        <v/>
      </c>
      <c r="Z86" s="64" t="str">
        <f t="shared" si="83"/>
        <v/>
      </c>
      <c r="AA86" s="64" t="str">
        <f t="shared" si="84"/>
        <v/>
      </c>
      <c r="AB86" s="64">
        <f t="shared" si="85"/>
        <v>30.542883211678827</v>
      </c>
      <c r="AC86" s="67">
        <f t="shared" si="86"/>
        <v>54.424778761061951</v>
      </c>
      <c r="AD86" s="64" t="str">
        <f t="shared" si="87"/>
        <v/>
      </c>
      <c r="AE86" s="64" t="str">
        <f t="shared" si="88"/>
        <v/>
      </c>
      <c r="AF86" s="64" t="str">
        <f t="shared" si="89"/>
        <v/>
      </c>
      <c r="AG86" s="64" t="str">
        <f t="shared" si="90"/>
        <v/>
      </c>
      <c r="AH86" s="64">
        <f t="shared" si="91"/>
        <v>48.6</v>
      </c>
      <c r="AI86" s="64">
        <f t="shared" si="92"/>
        <v>40.300000000000004</v>
      </c>
      <c r="AJ86" s="70">
        <f>IF(VLOOKUP(TRUE,$V$2:$AY$111,COUNTA($V$1:AR$1),FALSE)="",AR86,IF(AR86="","",(AR86/VLOOKUP(TRUE,$V$2:$AY$111,COUNTA($V$1:AR$1),FALSE))*100))</f>
        <v>50</v>
      </c>
      <c r="AK86" s="64">
        <f>IF(VLOOKUP(TRUE,$V$2:$AY$111,COUNTA($V$1:AS$1),FALSE)="",AS86,IF(AS86="","",(AS86/VLOOKUP(TRUE,$V$2:$AY$111,COUNTA($V$1:AS$1),FALSE))*100))</f>
        <v>50</v>
      </c>
      <c r="AL86" s="64">
        <f>IF(VLOOKUP(TRUE,$V$2:$AY$111,COUNTA($V$1:AT$1),FALSE)="",AT86,IF(AT86="","",(AT86/VLOOKUP(TRUE,$V$2:$AY$111,COUNTA($V$1:AT$1),FALSE))*100))</f>
        <v>60</v>
      </c>
      <c r="AM86" s="64">
        <f>IF(VLOOKUP(TRUE,$V$2:$AY$111,COUNTA($V$1:AU$1),FALSE)="",AU86,IF(AU86="","",(AU86/VLOOKUP(TRUE,$V$2:$AY$111,COUNTA($V$1:AU$1),FALSE))*100))</f>
        <v>25</v>
      </c>
      <c r="AN86" s="64">
        <f>IF(VLOOKUP(TRUE,$V$2:$AY$111,COUNTA($V$1:AV$1),FALSE)="",AV86,IF(AV86="","",(AV86/VLOOKUP(TRUE,$V$2:$AY$111,COUNTA($V$1:AV$1),FALSE))*100))</f>
        <v>56.282103061676025</v>
      </c>
      <c r="AO86" s="64">
        <f>IF(VLOOKUP(TRUE,$V$2:$AY$111,COUNTA($V$1:AW$1),FALSE)="",AW86,IF(AW86="","",(AW86/VLOOKUP(TRUE,$V$2:$AY$111,COUNTA($V$1:AW$1),FALSE))*100))</f>
        <v>33.333333333333336</v>
      </c>
      <c r="AP86" s="202">
        <f>IF(VLOOKUP(TRUE,$V$2:$AY$111,COUNTA($V$1:AX$1),FALSE)="",AX86,IF(AX86="","",(AX86/VLOOKUP(TRUE,$V$2:$AY$111,COUNTA($V$1:AX$1),FALSE))*100))</f>
        <v>75</v>
      </c>
      <c r="AQ86" s="67">
        <f>IF(VLOOKUP(TRUE,$V$2:$AY$111,COUNTA($V$1:AY$1),FALSE)="",AY86,IF(AY86="","",(AY86/VLOOKUP(TRUE,$V$2:$AY$111,COUNTA($V$1:AY$1),FALSE))*100))</f>
        <v>33.333333333333336</v>
      </c>
      <c r="AR86" s="70">
        <f>IF(BS86="","",BS86*VLOOKUP("UQ",IndexCalc[],3,FALSE))</f>
        <v>50</v>
      </c>
      <c r="AS86" s="64">
        <f>IF(BT86="","",BT86*VLOOKUP("Fneg",IndexCalc[],3,FALSE))</f>
        <v>50</v>
      </c>
      <c r="AT86" s="64">
        <f>IF(BU86="","",BU86*VLOOKUP("ABS",IndexCalc[],3,FALSE))</f>
        <v>60</v>
      </c>
      <c r="AU86" s="64">
        <f>IF(BV86="","",BV86*VLOOKUP("Cnrs",IndexCalc[],3,FALSE))</f>
        <v>25</v>
      </c>
      <c r="AV86" s="64">
        <f>IF(BO86="","",BO86*VLOOKUP("HEC",IndexCalc[],3,FALSE))</f>
        <v>56.282103061676025</v>
      </c>
      <c r="AW86" s="64">
        <f>IF(BP86="","",BP86*VLOOKUP("Aeres",IndexCalc[],3,FALSE))</f>
        <v>33.333333333333336</v>
      </c>
      <c r="AX86" s="64">
        <f>IF(BQ86="","",BQ86*VLOOKUP("Abdc",IndexCalc[],3,FALSE))</f>
        <v>75</v>
      </c>
      <c r="AY86" s="67">
        <f>IF(BR86="","",BR86*VLOOKUP("Vhb",IndexCalc[],3,FALSE))</f>
        <v>33.333333333333336</v>
      </c>
      <c r="AZ86" s="20"/>
      <c r="BA86" s="21"/>
      <c r="BB86" s="22"/>
      <c r="BC86" s="20"/>
      <c r="BD86" s="20">
        <v>1.339</v>
      </c>
      <c r="BE86" s="82">
        <v>1.23</v>
      </c>
      <c r="BF86" s="24"/>
      <c r="BG86" s="22" t="s">
        <v>135</v>
      </c>
      <c r="BH86" s="183" t="s">
        <v>127</v>
      </c>
      <c r="BI86" s="22" t="s">
        <v>135</v>
      </c>
      <c r="BJ86" s="40" t="s">
        <v>298</v>
      </c>
      <c r="BK86" s="24">
        <v>3</v>
      </c>
      <c r="BL86" s="22">
        <v>3</v>
      </c>
      <c r="BM86" s="22">
        <v>3</v>
      </c>
      <c r="BN86" s="22">
        <v>4</v>
      </c>
      <c r="BO86" s="423">
        <v>2.251284122467041</v>
      </c>
      <c r="BP86" s="203">
        <v>1</v>
      </c>
      <c r="BQ86" s="204">
        <v>3</v>
      </c>
      <c r="BR86" s="203">
        <v>2</v>
      </c>
      <c r="BS86" s="203">
        <v>2</v>
      </c>
      <c r="BT86" s="203">
        <v>2</v>
      </c>
      <c r="BU86" s="203">
        <v>3</v>
      </c>
      <c r="BV86" s="205">
        <v>1</v>
      </c>
    </row>
    <row r="87" spans="1:74" ht="15" customHeight="1" x14ac:dyDescent="0.25">
      <c r="A87" s="199" t="s">
        <v>439</v>
      </c>
      <c r="B87" s="11"/>
      <c r="C87" s="74" t="s">
        <v>225</v>
      </c>
      <c r="D87" s="11" t="s">
        <v>722</v>
      </c>
      <c r="E87" s="59">
        <f t="shared" si="62"/>
        <v>86</v>
      </c>
      <c r="F87" s="59">
        <f t="shared" si="63"/>
        <v>10</v>
      </c>
      <c r="G87" s="65">
        <f t="shared" si="64"/>
        <v>25.988990735610066</v>
      </c>
      <c r="H87" s="98" t="b">
        <f t="shared" si="65"/>
        <v>0</v>
      </c>
      <c r="I87" s="108">
        <f t="shared" si="66"/>
        <v>10000</v>
      </c>
      <c r="J87" s="108">
        <f t="shared" si="67"/>
        <v>10000</v>
      </c>
      <c r="K87" s="108">
        <f t="shared" si="68"/>
        <v>10000</v>
      </c>
      <c r="L87" s="108">
        <f t="shared" si="69"/>
        <v>10000</v>
      </c>
      <c r="M87" s="108">
        <f t="shared" si="70"/>
        <v>10000</v>
      </c>
      <c r="N87" s="108">
        <f t="shared" si="71"/>
        <v>10000</v>
      </c>
      <c r="O87" s="98" t="b">
        <f t="shared" si="72"/>
        <v>0</v>
      </c>
      <c r="P87" s="59">
        <f t="shared" si="73"/>
        <v>2</v>
      </c>
      <c r="Q87" s="59">
        <f t="shared" si="74"/>
        <v>8</v>
      </c>
      <c r="R87" s="149">
        <f t="shared" si="75"/>
        <v>46.534526217191193</v>
      </c>
      <c r="S87" s="66">
        <f t="shared" si="76"/>
        <v>4.0175658872165885</v>
      </c>
      <c r="T87" s="65">
        <f t="shared" si="77"/>
        <v>57.163766299684845</v>
      </c>
      <c r="U87" s="62">
        <f t="shared" si="78"/>
        <v>46.001013039747875</v>
      </c>
      <c r="V87" s="62" t="b">
        <f t="shared" si="79"/>
        <v>0</v>
      </c>
      <c r="W87" s="143">
        <f t="shared" si="80"/>
        <v>46.534526217191193</v>
      </c>
      <c r="X87" s="66" t="str">
        <f t="shared" si="81"/>
        <v/>
      </c>
      <c r="Y87" s="62" t="str">
        <f t="shared" si="82"/>
        <v/>
      </c>
      <c r="Z87" s="62">
        <f t="shared" si="83"/>
        <v>12.903225806451612</v>
      </c>
      <c r="AA87" s="62" t="str">
        <f t="shared" si="84"/>
        <v/>
      </c>
      <c r="AB87" s="62">
        <f t="shared" si="85"/>
        <v>3.0793795620437958</v>
      </c>
      <c r="AC87" s="65">
        <f t="shared" si="86"/>
        <v>4.9557522123893811</v>
      </c>
      <c r="AD87" s="62" t="str">
        <f t="shared" si="87"/>
        <v/>
      </c>
      <c r="AE87" s="62" t="str">
        <f t="shared" si="88"/>
        <v/>
      </c>
      <c r="AF87" s="62">
        <f t="shared" si="89"/>
        <v>0</v>
      </c>
      <c r="AG87" s="62" t="str">
        <f t="shared" si="90"/>
        <v/>
      </c>
      <c r="AH87" s="62">
        <f t="shared" si="91"/>
        <v>0.89999999999999991</v>
      </c>
      <c r="AI87" s="62">
        <f t="shared" si="92"/>
        <v>1.7999999999999998</v>
      </c>
      <c r="AJ87" s="66">
        <f>IF(VLOOKUP(TRUE,$V$2:$AY$111,COUNTA($V$1:AR$1),FALSE)="",AR87,IF(AR87="","",(AR87/VLOOKUP(TRUE,$V$2:$AY$111,COUNTA($V$1:AR$1),FALSE))*100))</f>
        <v>61.701059341430664</v>
      </c>
      <c r="AK87" s="62">
        <f>IF(VLOOKUP(TRUE,$V$2:$AY$111,COUNTA($V$1:AS$1),FALSE)="",AS87,IF(AS87="","",(AS87/VLOOKUP(TRUE,$V$2:$AY$111,COUNTA($V$1:AS$1),FALSE))*100))</f>
        <v>50.227087736129761</v>
      </c>
      <c r="AL87" s="62">
        <f>IF(VLOOKUP(TRUE,$V$2:$AY$111,COUNTA($V$1:AT$1),FALSE)="",AT87,IF(AT87="","",(AT87/VLOOKUP(TRUE,$V$2:$AY$111,COUNTA($V$1:AT$1),FALSE))*100))</f>
        <v>38.052959442138672</v>
      </c>
      <c r="AM87" s="62">
        <f>IF(VLOOKUP(TRUE,$V$2:$AY$111,COUNTA($V$1:AU$1),FALSE)="",AU87,IF(AU87="","",(AU87/VLOOKUP(TRUE,$V$2:$AY$111,COUNTA($V$1:AU$1),FALSE))*100))</f>
        <v>63.790112733840942</v>
      </c>
      <c r="AN87" s="62">
        <f>IF(VLOOKUP(TRUE,$V$2:$AY$111,COUNTA($V$1:AV$1),FALSE)="",AV87,IF(AV87="","",(AV87/VLOOKUP(TRUE,$V$2:$AY$111,COUNTA($V$1:AV$1),FALSE))*100))</f>
        <v>70.501881837844849</v>
      </c>
      <c r="AO87" s="62">
        <f>IF(VLOOKUP(TRUE,$V$2:$AY$111,COUNTA($V$1:AW$1),FALSE)="",AW87,IF(AW87="","",(AW87/VLOOKUP(TRUE,$V$2:$AY$111,COUNTA($V$1:AW$1),FALSE))*100))</f>
        <v>78.811049461364746</v>
      </c>
      <c r="AP87" s="62">
        <f>IF(VLOOKUP(TRUE,$V$2:$AY$111,COUNTA($V$1:AX$1),FALSE)="",AX87,IF(AX87="","",(AX87/VLOOKUP(TRUE,$V$2:$AY$111,COUNTA($V$1:AX$1),FALSE))*100))</f>
        <v>36.354824900627136</v>
      </c>
      <c r="AQ87" s="65">
        <f>IF(VLOOKUP(TRUE,$V$2:$AY$111,COUNTA($V$1:AY$1),FALSE)="",AY87,IF(AY87="","",(AY87/VLOOKUP(TRUE,$V$2:$AY$111,COUNTA($V$1:AY$1),FALSE))*100))</f>
        <v>57.871154944101974</v>
      </c>
      <c r="AR87" s="66">
        <f>IF(BS87="","",BS87*VLOOKUP("UQ",IndexCalc[],3,FALSE))</f>
        <v>61.701059341430664</v>
      </c>
      <c r="AS87" s="62">
        <f>IF(BT87="","",BT87*VLOOKUP("Fneg",IndexCalc[],3,FALSE))</f>
        <v>50.227087736129761</v>
      </c>
      <c r="AT87" s="62">
        <f>IF(BU87="","",BU87*VLOOKUP("ABS",IndexCalc[],3,FALSE))</f>
        <v>38.052959442138672</v>
      </c>
      <c r="AU87" s="62">
        <f>IF(BV87="","",BV87*VLOOKUP("Cnrs",IndexCalc[],3,FALSE))</f>
        <v>63.790112733840942</v>
      </c>
      <c r="AV87" s="62">
        <f>IF(BO87="","",BO87*VLOOKUP("HEC",IndexCalc[],3,FALSE))</f>
        <v>70.501881837844849</v>
      </c>
      <c r="AW87" s="62">
        <f>IF(BP87="","",BP87*VLOOKUP("Aeres",IndexCalc[],3,FALSE))</f>
        <v>78.811049461364746</v>
      </c>
      <c r="AX87" s="62">
        <f>IF(BQ87="","",BQ87*VLOOKUP("Abdc",IndexCalc[],3,FALSE))</f>
        <v>36.354824900627136</v>
      </c>
      <c r="AY87" s="65">
        <f>IF(BR87="","",BR87*VLOOKUP("Vhb",IndexCalc[],3,FALSE))</f>
        <v>57.871154944101974</v>
      </c>
      <c r="AZ87" s="25"/>
      <c r="BA87" s="16"/>
      <c r="BB87" s="12">
        <v>4</v>
      </c>
      <c r="BC87" s="25"/>
      <c r="BD87" s="25">
        <v>0.13500000000000001</v>
      </c>
      <c r="BE87" s="26">
        <v>0.112</v>
      </c>
      <c r="BF87" s="18"/>
      <c r="BG87" s="12"/>
      <c r="BH87" s="12"/>
      <c r="BI87" s="12"/>
      <c r="BJ87" s="19"/>
      <c r="BK87" s="18"/>
      <c r="BL87" s="12"/>
      <c r="BM87" s="12"/>
      <c r="BN87" s="12"/>
      <c r="BO87" s="257">
        <v>2.8200752735137939</v>
      </c>
      <c r="BP87" s="258">
        <v>2.3643314838409424</v>
      </c>
      <c r="BQ87" s="258">
        <v>1.4541929960250854</v>
      </c>
      <c r="BR87" s="258">
        <v>3.4722692966461182</v>
      </c>
      <c r="BS87" s="258">
        <v>2.4680423736572266</v>
      </c>
      <c r="BT87" s="258">
        <v>2.0090835094451904</v>
      </c>
      <c r="BU87" s="258">
        <v>1.9026479721069336</v>
      </c>
      <c r="BV87" s="261">
        <v>2.5516045093536377</v>
      </c>
    </row>
    <row r="88" spans="1:74" ht="15" customHeight="1" x14ac:dyDescent="0.25">
      <c r="A88" s="199" t="s">
        <v>429</v>
      </c>
      <c r="B88" s="11" t="s">
        <v>706</v>
      </c>
      <c r="C88" s="75" t="s">
        <v>212</v>
      </c>
      <c r="D88" s="11" t="s">
        <v>722</v>
      </c>
      <c r="E88" s="59">
        <f t="shared" si="62"/>
        <v>87</v>
      </c>
      <c r="F88" s="59">
        <f t="shared" si="63"/>
        <v>10</v>
      </c>
      <c r="G88" s="65">
        <f t="shared" si="64"/>
        <v>15.833499460754728</v>
      </c>
      <c r="H88" s="98" t="b">
        <f t="shared" si="65"/>
        <v>0</v>
      </c>
      <c r="I88" s="108">
        <f t="shared" si="66"/>
        <v>10000</v>
      </c>
      <c r="J88" s="108">
        <f t="shared" si="67"/>
        <v>10000</v>
      </c>
      <c r="K88" s="108">
        <f t="shared" si="68"/>
        <v>10000</v>
      </c>
      <c r="L88" s="108">
        <f t="shared" si="69"/>
        <v>10000</v>
      </c>
      <c r="M88" s="108">
        <f t="shared" si="70"/>
        <v>10000</v>
      </c>
      <c r="N88" s="108">
        <f t="shared" si="71"/>
        <v>10000</v>
      </c>
      <c r="O88" s="98" t="b">
        <f t="shared" si="72"/>
        <v>0</v>
      </c>
      <c r="P88" s="59">
        <f t="shared" si="73"/>
        <v>2</v>
      </c>
      <c r="Q88" s="59">
        <f t="shared" si="74"/>
        <v>8</v>
      </c>
      <c r="R88" s="149">
        <f t="shared" si="75"/>
        <v>46.199907527219302</v>
      </c>
      <c r="S88" s="66">
        <f t="shared" si="76"/>
        <v>34.171524772301531</v>
      </c>
      <c r="T88" s="65">
        <f t="shared" si="77"/>
        <v>49.207003215948745</v>
      </c>
      <c r="U88" s="62">
        <f t="shared" si="78"/>
        <v>44.865602572758995</v>
      </c>
      <c r="V88" s="62" t="b">
        <f t="shared" si="79"/>
        <v>0</v>
      </c>
      <c r="W88" s="143">
        <f t="shared" si="80"/>
        <v>46.199907527219302</v>
      </c>
      <c r="X88" s="66">
        <f t="shared" si="81"/>
        <v>11.249999999999998</v>
      </c>
      <c r="Y88" s="62">
        <f t="shared" si="82"/>
        <v>14.814814814814813</v>
      </c>
      <c r="Z88" s="62">
        <f t="shared" si="83"/>
        <v>54.838709677419352</v>
      </c>
      <c r="AA88" s="62">
        <f t="shared" si="84"/>
        <v>26.207081545064376</v>
      </c>
      <c r="AB88" s="62">
        <f t="shared" si="85"/>
        <v>8.1660583941605829</v>
      </c>
      <c r="AC88" s="65">
        <f t="shared" si="86"/>
        <v>60.176991150442483</v>
      </c>
      <c r="AD88" s="62">
        <f t="shared" si="87"/>
        <v>0</v>
      </c>
      <c r="AE88" s="62">
        <f t="shared" si="88"/>
        <v>7.5</v>
      </c>
      <c r="AF88" s="62">
        <f t="shared" si="89"/>
        <v>6.1</v>
      </c>
      <c r="AG88" s="62">
        <f t="shared" si="90"/>
        <v>2.5</v>
      </c>
      <c r="AH88" s="62">
        <f t="shared" si="91"/>
        <v>7.3</v>
      </c>
      <c r="AI88" s="62">
        <f t="shared" si="92"/>
        <v>47.699999999999996</v>
      </c>
      <c r="AJ88" s="66">
        <f>IF(VLOOKUP(TRUE,$V$2:$AY$111,COUNTA($V$1:AR$1),FALSE)="",AR88,IF(AR88="","",(AR88/VLOOKUP(TRUE,$V$2:$AY$111,COUNTA($V$1:AR$1),FALSE))*100))</f>
        <v>50</v>
      </c>
      <c r="AK88" s="62">
        <f>IF(VLOOKUP(TRUE,$V$2:$AY$111,COUNTA($V$1:AS$1),FALSE)="",AS88,IF(AS88="","",(AS88/VLOOKUP(TRUE,$V$2:$AY$111,COUNTA($V$1:AS$1),FALSE))*100))</f>
        <v>50</v>
      </c>
      <c r="AL88" s="62">
        <f>IF(VLOOKUP(TRUE,$V$2:$AY$111,COUNTA($V$1:AT$1),FALSE)="",AT88,IF(AT88="","",(AT88/VLOOKUP(TRUE,$V$2:$AY$111,COUNTA($V$1:AT$1),FALSE))*100))</f>
        <v>40</v>
      </c>
      <c r="AM88" s="62">
        <f>IF(VLOOKUP(TRUE,$V$2:$AY$111,COUNTA($V$1:AU$1),FALSE)="",AU88,IF(AU88="","",(AU88/VLOOKUP(TRUE,$V$2:$AY$111,COUNTA($V$1:AU$1),FALSE))*100))</f>
        <v>50</v>
      </c>
      <c r="AN88" s="62">
        <f>IF(VLOOKUP(TRUE,$V$2:$AY$111,COUNTA($V$1:AV$1),FALSE)="",AV88,IF(AV88="","",(AV88/VLOOKUP(TRUE,$V$2:$AY$111,COUNTA($V$1:AV$1),FALSE))*100))</f>
        <v>50</v>
      </c>
      <c r="AO88" s="62">
        <f>IF(VLOOKUP(TRUE,$V$2:$AY$111,COUNTA($V$1:AW$1),FALSE)="",AW88,IF(AW88="","",(AW88/VLOOKUP(TRUE,$V$2:$AY$111,COUNTA($V$1:AW$1),FALSE))*100))</f>
        <v>66.666666666666671</v>
      </c>
      <c r="AP88" s="62">
        <f>IF(VLOOKUP(TRUE,$V$2:$AY$111,COUNTA($V$1:AX$1),FALSE)="",AX88,IF(AX88="","",(AX88/VLOOKUP(TRUE,$V$2:$AY$111,COUNTA($V$1:AX$1),FALSE))*100))</f>
        <v>50</v>
      </c>
      <c r="AQ88" s="65">
        <f>IF(VLOOKUP(TRUE,$V$2:$AY$111,COUNTA($V$1:AY$1),FALSE)="",AY88,IF(AY88="","",(AY88/VLOOKUP(TRUE,$V$2:$AY$111,COUNTA($V$1:AY$1),FALSE))*100))</f>
        <v>36.989359060923263</v>
      </c>
      <c r="AR88" s="66">
        <f>IF(BS88="","",BS88*VLOOKUP("UQ",IndexCalc[],3,FALSE))</f>
        <v>50</v>
      </c>
      <c r="AS88" s="62">
        <f>IF(BT88="","",BT88*VLOOKUP("Fneg",IndexCalc[],3,FALSE))</f>
        <v>50</v>
      </c>
      <c r="AT88" s="62">
        <f>IF(BU88="","",BU88*VLOOKUP("ABS",IndexCalc[],3,FALSE))</f>
        <v>40</v>
      </c>
      <c r="AU88" s="62">
        <f>IF(BV88="","",BV88*VLOOKUP("Cnrs",IndexCalc[],3,FALSE))</f>
        <v>50</v>
      </c>
      <c r="AV88" s="62">
        <f>IF(BO88="","",BO88*VLOOKUP("HEC",IndexCalc[],3,FALSE))</f>
        <v>50</v>
      </c>
      <c r="AW88" s="62">
        <f>IF(BP88="","",BP88*VLOOKUP("Aeres",IndexCalc[],3,FALSE))</f>
        <v>66.666666666666671</v>
      </c>
      <c r="AX88" s="62">
        <f>IF(BQ88="","",BQ88*VLOOKUP("Abdc",IndexCalc[],3,FALSE))</f>
        <v>50</v>
      </c>
      <c r="AY88" s="65">
        <f>IF(BR88="","",BR88*VLOOKUP("Vhb",IndexCalc[],3,FALSE))</f>
        <v>36.989359060923263</v>
      </c>
      <c r="AZ88" s="95">
        <v>8.9999999999999998E-4</v>
      </c>
      <c r="BA88" s="16">
        <v>0.4</v>
      </c>
      <c r="BB88" s="12">
        <v>17</v>
      </c>
      <c r="BC88" s="25">
        <v>0.97699999999999998</v>
      </c>
      <c r="BD88" s="25">
        <v>0.35799999999999998</v>
      </c>
      <c r="BE88" s="26">
        <v>1.36</v>
      </c>
      <c r="BF88" s="18" t="s">
        <v>133</v>
      </c>
      <c r="BG88" s="12" t="s">
        <v>133</v>
      </c>
      <c r="BH88" s="12" t="s">
        <v>133</v>
      </c>
      <c r="BI88" s="12"/>
      <c r="BJ88" s="19"/>
      <c r="BK88" s="18">
        <v>3</v>
      </c>
      <c r="BL88" s="12">
        <v>3</v>
      </c>
      <c r="BM88" s="12">
        <v>2</v>
      </c>
      <c r="BN88" s="12">
        <v>3</v>
      </c>
      <c r="BO88" s="7">
        <v>2</v>
      </c>
      <c r="BP88" s="5">
        <v>2</v>
      </c>
      <c r="BQ88" s="92">
        <v>2</v>
      </c>
      <c r="BR88" s="258">
        <v>2.2193615436553955</v>
      </c>
      <c r="BS88" s="5">
        <v>2</v>
      </c>
      <c r="BT88" s="5">
        <v>2</v>
      </c>
      <c r="BU88" s="5">
        <v>2</v>
      </c>
      <c r="BV88" s="8">
        <v>2</v>
      </c>
    </row>
    <row r="89" spans="1:74" ht="15" customHeight="1" x14ac:dyDescent="0.25">
      <c r="A89" s="199" t="s">
        <v>420</v>
      </c>
      <c r="B89" s="11" t="s">
        <v>700</v>
      </c>
      <c r="C89" s="73" t="s">
        <v>206</v>
      </c>
      <c r="D89" s="11" t="s">
        <v>722</v>
      </c>
      <c r="E89" s="59">
        <f t="shared" si="62"/>
        <v>88</v>
      </c>
      <c r="F89" s="59">
        <f t="shared" si="63"/>
        <v>10</v>
      </c>
      <c r="G89" s="65">
        <f t="shared" si="64"/>
        <v>15.789687536340143</v>
      </c>
      <c r="H89" s="98" t="b">
        <f t="shared" si="65"/>
        <v>0</v>
      </c>
      <c r="I89" s="108">
        <f t="shared" si="66"/>
        <v>10000</v>
      </c>
      <c r="J89" s="108">
        <f t="shared" si="67"/>
        <v>10000</v>
      </c>
      <c r="K89" s="108">
        <f t="shared" si="68"/>
        <v>10000</v>
      </c>
      <c r="L89" s="108">
        <f t="shared" si="69"/>
        <v>10000</v>
      </c>
      <c r="M89" s="108">
        <f t="shared" si="70"/>
        <v>10000</v>
      </c>
      <c r="N89" s="108">
        <f t="shared" si="71"/>
        <v>10000</v>
      </c>
      <c r="O89" s="98" t="b">
        <f t="shared" si="72"/>
        <v>0</v>
      </c>
      <c r="P89" s="59">
        <f t="shared" si="73"/>
        <v>2</v>
      </c>
      <c r="Q89" s="59">
        <f t="shared" si="74"/>
        <v>8</v>
      </c>
      <c r="R89" s="149">
        <f t="shared" si="75"/>
        <v>45.479649785758895</v>
      </c>
      <c r="S89" s="66">
        <f t="shared" si="76"/>
        <v>28.231582262127773</v>
      </c>
      <c r="T89" s="65">
        <f t="shared" si="77"/>
        <v>49.791666666666671</v>
      </c>
      <c r="U89" s="62">
        <f t="shared" si="78"/>
        <v>44.683333333333337</v>
      </c>
      <c r="V89" s="62" t="b">
        <f t="shared" si="79"/>
        <v>0</v>
      </c>
      <c r="W89" s="143">
        <f t="shared" si="80"/>
        <v>45.479649785758895</v>
      </c>
      <c r="X89" s="66">
        <f t="shared" si="81"/>
        <v>11.249999999999998</v>
      </c>
      <c r="Y89" s="62">
        <f t="shared" si="82"/>
        <v>18.518518518518519</v>
      </c>
      <c r="Z89" s="62">
        <f t="shared" si="83"/>
        <v>61.29032258064516</v>
      </c>
      <c r="AA89" s="62">
        <f t="shared" si="84"/>
        <v>44.018240343347635</v>
      </c>
      <c r="AB89" s="62">
        <f t="shared" si="85"/>
        <v>17.746350364963504</v>
      </c>
      <c r="AC89" s="65">
        <f t="shared" si="86"/>
        <v>38.716814159292042</v>
      </c>
      <c r="AD89" s="62">
        <f t="shared" si="87"/>
        <v>0</v>
      </c>
      <c r="AE89" s="62">
        <f t="shared" si="88"/>
        <v>15.1</v>
      </c>
      <c r="AF89" s="62">
        <f t="shared" si="89"/>
        <v>7.3999999999999995</v>
      </c>
      <c r="AG89" s="62">
        <f t="shared" si="90"/>
        <v>16.400000000000002</v>
      </c>
      <c r="AH89" s="62">
        <f t="shared" si="91"/>
        <v>28.4</v>
      </c>
      <c r="AI89" s="62">
        <f t="shared" si="92"/>
        <v>20.100000000000001</v>
      </c>
      <c r="AJ89" s="66">
        <f>IF(VLOOKUP(TRUE,$V$2:$AY$111,COUNTA($V$1:AR$1),FALSE)="",AR89,IF(AR89="","",(AR89/VLOOKUP(TRUE,$V$2:$AY$111,COUNTA($V$1:AR$1),FALSE))*100))</f>
        <v>25</v>
      </c>
      <c r="AK89" s="62">
        <f>IF(VLOOKUP(TRUE,$V$2:$AY$111,COUNTA($V$1:AS$1),FALSE)="",AS89,IF(AS89="","",(AS89/VLOOKUP(TRUE,$V$2:$AY$111,COUNTA($V$1:AS$1),FALSE))*100))</f>
        <v>50</v>
      </c>
      <c r="AL89" s="62">
        <f>IF(VLOOKUP(TRUE,$V$2:$AY$111,COUNTA($V$1:AT$1),FALSE)="",AT89,IF(AT89="","",(AT89/VLOOKUP(TRUE,$V$2:$AY$111,COUNTA($V$1:AT$1),FALSE))*100))</f>
        <v>40</v>
      </c>
      <c r="AM89" s="62">
        <f>IF(VLOOKUP(TRUE,$V$2:$AY$111,COUNTA($V$1:AU$1),FALSE)="",AU89,IF(AU89="","",(AU89/VLOOKUP(TRUE,$V$2:$AY$111,COUNTA($V$1:AU$1),FALSE))*100))</f>
        <v>50</v>
      </c>
      <c r="AN89" s="62">
        <f>IF(VLOOKUP(TRUE,$V$2:$AY$111,COUNTA($V$1:AV$1),FALSE)="",AV89,IF(AV89="","",(AV89/VLOOKUP(TRUE,$V$2:$AY$111,COUNTA($V$1:AV$1),FALSE))*100))</f>
        <v>50</v>
      </c>
      <c r="AO89" s="62">
        <f>IF(VLOOKUP(TRUE,$V$2:$AY$111,COUNTA($V$1:AW$1),FALSE)="",AW89,IF(AW89="","",(AW89/VLOOKUP(TRUE,$V$2:$AY$111,COUNTA($V$1:AW$1),FALSE))*100))</f>
        <v>66.666666666666671</v>
      </c>
      <c r="AP89" s="62">
        <f>IF(VLOOKUP(TRUE,$V$2:$AY$111,COUNTA($V$1:AX$1),FALSE)="",AX89,IF(AX89="","",(AX89/VLOOKUP(TRUE,$V$2:$AY$111,COUNTA($V$1:AX$1),FALSE))*100))</f>
        <v>50</v>
      </c>
      <c r="AQ89" s="65">
        <f>IF(VLOOKUP(TRUE,$V$2:$AY$111,COUNTA($V$1:AY$1),FALSE)="",AY89,IF(AY89="","",(AY89/VLOOKUP(TRUE,$V$2:$AY$111,COUNTA($V$1:AY$1),FALSE))*100))</f>
        <v>66.666666666666671</v>
      </c>
      <c r="AR89" s="66">
        <f>IF(BS89="","",BS89*VLOOKUP("UQ",IndexCalc[],3,FALSE))</f>
        <v>25</v>
      </c>
      <c r="AS89" s="62">
        <f>IF(BT89="","",BT89*VLOOKUP("Fneg",IndexCalc[],3,FALSE))</f>
        <v>50</v>
      </c>
      <c r="AT89" s="62">
        <f>IF(BU89="","",BU89*VLOOKUP("ABS",IndexCalc[],3,FALSE))</f>
        <v>40</v>
      </c>
      <c r="AU89" s="62">
        <f>IF(BV89="","",BV89*VLOOKUP("Cnrs",IndexCalc[],3,FALSE))</f>
        <v>50</v>
      </c>
      <c r="AV89" s="62">
        <f>IF(BO89="","",BO89*VLOOKUP("HEC",IndexCalc[],3,FALSE))</f>
        <v>50</v>
      </c>
      <c r="AW89" s="62">
        <f>IF(BP89="","",BP89*VLOOKUP("Aeres",IndexCalc[],3,FALSE))</f>
        <v>66.666666666666671</v>
      </c>
      <c r="AX89" s="62">
        <f>IF(BQ89="","",BQ89*VLOOKUP("Abdc",IndexCalc[],3,FALSE))</f>
        <v>50</v>
      </c>
      <c r="AY89" s="65">
        <f>IF(BR89="","",BR89*VLOOKUP("Vhb",IndexCalc[],3,FALSE))</f>
        <v>66.666666666666671</v>
      </c>
      <c r="AZ89" s="95">
        <v>8.9999999999999998E-4</v>
      </c>
      <c r="BA89" s="16">
        <v>0.5</v>
      </c>
      <c r="BB89" s="12">
        <v>19</v>
      </c>
      <c r="BC89" s="25">
        <v>1.641</v>
      </c>
      <c r="BD89" s="25">
        <v>0.77800000000000002</v>
      </c>
      <c r="BE89" s="26">
        <v>0.875</v>
      </c>
      <c r="BF89" s="18" t="s">
        <v>133</v>
      </c>
      <c r="BG89" s="12" t="s">
        <v>133</v>
      </c>
      <c r="BH89" s="12" t="s">
        <v>133</v>
      </c>
      <c r="BI89" s="12" t="s">
        <v>133</v>
      </c>
      <c r="BJ89" s="19"/>
      <c r="BK89" s="18">
        <v>4</v>
      </c>
      <c r="BL89" s="12">
        <v>3</v>
      </c>
      <c r="BM89" s="12">
        <v>2</v>
      </c>
      <c r="BN89" s="12">
        <v>3</v>
      </c>
      <c r="BO89" s="7">
        <v>2</v>
      </c>
      <c r="BP89" s="5">
        <v>2</v>
      </c>
      <c r="BQ89" s="92">
        <v>2</v>
      </c>
      <c r="BR89" s="5">
        <v>4</v>
      </c>
      <c r="BS89" s="5">
        <v>1</v>
      </c>
      <c r="BT89" s="5">
        <v>2</v>
      </c>
      <c r="BU89" s="5">
        <v>2</v>
      </c>
      <c r="BV89" s="8">
        <v>2</v>
      </c>
    </row>
    <row r="90" spans="1:74" ht="15" customHeight="1" x14ac:dyDescent="0.25">
      <c r="A90" s="199" t="s">
        <v>393</v>
      </c>
      <c r="B90" s="11" t="s">
        <v>673</v>
      </c>
      <c r="C90" s="73" t="s">
        <v>177</v>
      </c>
      <c r="D90" s="11" t="s">
        <v>722</v>
      </c>
      <c r="E90" s="59">
        <f t="shared" si="62"/>
        <v>89</v>
      </c>
      <c r="F90" s="59">
        <f t="shared" si="63"/>
        <v>10</v>
      </c>
      <c r="G90" s="65">
        <f t="shared" si="64"/>
        <v>14.064600524098642</v>
      </c>
      <c r="H90" s="98" t="b">
        <f t="shared" si="65"/>
        <v>0</v>
      </c>
      <c r="I90" s="108">
        <f t="shared" si="66"/>
        <v>10000</v>
      </c>
      <c r="J90" s="108">
        <f t="shared" si="67"/>
        <v>10000</v>
      </c>
      <c r="K90" s="108">
        <f t="shared" si="68"/>
        <v>10000</v>
      </c>
      <c r="L90" s="108">
        <f t="shared" si="69"/>
        <v>10000</v>
      </c>
      <c r="M90" s="108">
        <f t="shared" si="70"/>
        <v>10000</v>
      </c>
      <c r="N90" s="108">
        <f t="shared" si="71"/>
        <v>10000</v>
      </c>
      <c r="O90" s="98" t="b">
        <f t="shared" si="72"/>
        <v>0</v>
      </c>
      <c r="P90" s="59">
        <f t="shared" si="73"/>
        <v>2</v>
      </c>
      <c r="Q90" s="59">
        <f t="shared" si="74"/>
        <v>8</v>
      </c>
      <c r="R90" s="149">
        <f t="shared" si="75"/>
        <v>45.323369940250309</v>
      </c>
      <c r="S90" s="66">
        <f t="shared" si="76"/>
        <v>23.548926910406301</v>
      </c>
      <c r="T90" s="65">
        <f t="shared" si="77"/>
        <v>50.766980697711311</v>
      </c>
      <c r="U90" s="62">
        <f t="shared" si="78"/>
        <v>44.083584558169051</v>
      </c>
      <c r="V90" s="62" t="b">
        <f t="shared" si="79"/>
        <v>0</v>
      </c>
      <c r="W90" s="143">
        <f t="shared" si="80"/>
        <v>45.323369940250309</v>
      </c>
      <c r="X90" s="66">
        <f t="shared" si="81"/>
        <v>75</v>
      </c>
      <c r="Y90" s="62">
        <f t="shared" si="82"/>
        <v>14.814814814814813</v>
      </c>
      <c r="Z90" s="62">
        <f t="shared" si="83"/>
        <v>96.774193548387103</v>
      </c>
      <c r="AA90" s="62">
        <f t="shared" si="84"/>
        <v>35.059012875536474</v>
      </c>
      <c r="AB90" s="62">
        <f t="shared" si="85"/>
        <v>14.575729927007297</v>
      </c>
      <c r="AC90" s="65">
        <f t="shared" si="86"/>
        <v>32.522123893805308</v>
      </c>
      <c r="AD90" s="62">
        <f t="shared" si="87"/>
        <v>62</v>
      </c>
      <c r="AE90" s="62">
        <f t="shared" si="88"/>
        <v>7.5</v>
      </c>
      <c r="AF90" s="62">
        <f t="shared" si="89"/>
        <v>35.799999999999997</v>
      </c>
      <c r="AG90" s="62">
        <f t="shared" si="90"/>
        <v>8.7999999999999989</v>
      </c>
      <c r="AH90" s="62">
        <f t="shared" si="91"/>
        <v>19.2</v>
      </c>
      <c r="AI90" s="62">
        <f t="shared" si="92"/>
        <v>15.5</v>
      </c>
      <c r="AJ90" s="66">
        <f>IF(VLOOKUP(TRUE,$V$2:$AY$111,COUNTA($V$1:AR$1),FALSE)="",AR90,IF(AR90="","",(AR90/VLOOKUP(TRUE,$V$2:$AY$111,COUNTA($V$1:AR$1),FALSE))*100))</f>
        <v>50</v>
      </c>
      <c r="AK90" s="62">
        <f>IF(VLOOKUP(TRUE,$V$2:$AY$111,COUNTA($V$1:AS$1),FALSE)="",AS90,IF(AS90="","",(AS90/VLOOKUP(TRUE,$V$2:$AY$111,COUNTA($V$1:AS$1),FALSE))*100))</f>
        <v>48.902431130409241</v>
      </c>
      <c r="AL90" s="62">
        <f>IF(VLOOKUP(TRUE,$V$2:$AY$111,COUNTA($V$1:AT$1),FALSE)="",AT90,IF(AT90="","",(AT90/VLOOKUP(TRUE,$V$2:$AY$111,COUNTA($V$1:AT$1),FALSE))*100))</f>
        <v>40</v>
      </c>
      <c r="AM90" s="62">
        <f>IF(VLOOKUP(TRUE,$V$2:$AY$111,COUNTA($V$1:AU$1),FALSE)="",AU90,IF(AU90="","",(AU90/VLOOKUP(TRUE,$V$2:$AY$111,COUNTA($V$1:AU$1),FALSE))*100))</f>
        <v>49.716001749038696</v>
      </c>
      <c r="AN90" s="62">
        <f>IF(VLOOKUP(TRUE,$V$2:$AY$111,COUNTA($V$1:AV$1),FALSE)="",AV90,IF(AV90="","",(AV90/VLOOKUP(TRUE,$V$2:$AY$111,COUNTA($V$1:AV$1),FALSE))*100))</f>
        <v>44.98269259929657</v>
      </c>
      <c r="AO90" s="62">
        <f>IF(VLOOKUP(TRUE,$V$2:$AY$111,COUNTA($V$1:AW$1),FALSE)="",AW90,IF(AW90="","",(AW90/VLOOKUP(TRUE,$V$2:$AY$111,COUNTA($V$1:AW$1),FALSE))*100))</f>
        <v>55.868053436279311</v>
      </c>
      <c r="AP90" s="62">
        <f>IF(VLOOKUP(TRUE,$V$2:$AY$111,COUNTA($V$1:AX$1),FALSE)="",AX90,IF(AX90="","",(AX90/VLOOKUP(TRUE,$V$2:$AY$111,COUNTA($V$1:AX$1),FALSE))*100))</f>
        <v>50</v>
      </c>
      <c r="AQ90" s="65">
        <f>IF(VLOOKUP(TRUE,$V$2:$AY$111,COUNTA($V$1:AY$1),FALSE)="",AY90,IF(AY90="","",(AY90/VLOOKUP(TRUE,$V$2:$AY$111,COUNTA($V$1:AY$1),FALSE))*100))</f>
        <v>66.666666666666671</v>
      </c>
      <c r="AR90" s="66">
        <f>IF(BS90="","",BS90*VLOOKUP("UQ",IndexCalc[],3,FALSE))</f>
        <v>50</v>
      </c>
      <c r="AS90" s="62">
        <f>IF(BT90="","",BT90*VLOOKUP("Fneg",IndexCalc[],3,FALSE))</f>
        <v>48.902431130409241</v>
      </c>
      <c r="AT90" s="62">
        <f>IF(BU90="","",BU90*VLOOKUP("ABS",IndexCalc[],3,FALSE))</f>
        <v>40</v>
      </c>
      <c r="AU90" s="62">
        <f>IF(BV90="","",BV90*VLOOKUP("Cnrs",IndexCalc[],3,FALSE))</f>
        <v>49.716001749038696</v>
      </c>
      <c r="AV90" s="62">
        <f>IF(BO90="","",BO90*VLOOKUP("HEC",IndexCalc[],3,FALSE))</f>
        <v>44.98269259929657</v>
      </c>
      <c r="AW90" s="62">
        <f>IF(BP90="","",BP90*VLOOKUP("Aeres",IndexCalc[],3,FALSE))</f>
        <v>55.868053436279304</v>
      </c>
      <c r="AX90" s="62">
        <f>IF(BQ90="","",BQ90*VLOOKUP("Abdc",IndexCalc[],3,FALSE))</f>
        <v>50</v>
      </c>
      <c r="AY90" s="65">
        <f>IF(BR90="","",BR90*VLOOKUP("Vhb",IndexCalc[],3,FALSE))</f>
        <v>66.666666666666671</v>
      </c>
      <c r="AZ90" s="25">
        <v>6.0000000000000001E-3</v>
      </c>
      <c r="BA90" s="16">
        <v>0.4</v>
      </c>
      <c r="BB90" s="12">
        <v>30</v>
      </c>
      <c r="BC90" s="25">
        <v>1.3069999999999999</v>
      </c>
      <c r="BD90" s="25">
        <v>0.63900000000000001</v>
      </c>
      <c r="BE90" s="26">
        <v>0.73499999999999999</v>
      </c>
      <c r="BF90" s="18"/>
      <c r="BG90" s="12"/>
      <c r="BH90" s="12" t="s">
        <v>133</v>
      </c>
      <c r="BI90" s="12" t="s">
        <v>133</v>
      </c>
      <c r="BJ90" s="19"/>
      <c r="BK90" s="18">
        <v>3</v>
      </c>
      <c r="BL90" s="12"/>
      <c r="BM90" s="12">
        <v>2</v>
      </c>
      <c r="BN90" s="12"/>
      <c r="BO90" s="257">
        <v>1.7993077039718628</v>
      </c>
      <c r="BP90" s="258">
        <v>1.6760416030883789</v>
      </c>
      <c r="BQ90" s="92">
        <v>2</v>
      </c>
      <c r="BR90" s="5">
        <v>4</v>
      </c>
      <c r="BS90" s="5">
        <v>2</v>
      </c>
      <c r="BT90" s="258">
        <v>1.9560972452163696</v>
      </c>
      <c r="BU90" s="258">
        <v>2</v>
      </c>
      <c r="BV90" s="261">
        <v>1.9886400699615479</v>
      </c>
    </row>
    <row r="91" spans="1:74" ht="15" customHeight="1" x14ac:dyDescent="0.25">
      <c r="A91" s="199" t="s">
        <v>443</v>
      </c>
      <c r="B91" s="11" t="s">
        <v>719</v>
      </c>
      <c r="C91" s="74" t="s">
        <v>229</v>
      </c>
      <c r="D91" s="11" t="s">
        <v>722</v>
      </c>
      <c r="E91" s="59">
        <f t="shared" si="62"/>
        <v>90</v>
      </c>
      <c r="F91" s="59">
        <f t="shared" si="63"/>
        <v>10</v>
      </c>
      <c r="G91" s="65">
        <f t="shared" si="64"/>
        <v>21.278691127950292</v>
      </c>
      <c r="H91" s="98" t="b">
        <f t="shared" si="65"/>
        <v>0</v>
      </c>
      <c r="I91" s="108">
        <f t="shared" si="66"/>
        <v>10000</v>
      </c>
      <c r="J91" s="108">
        <f t="shared" si="67"/>
        <v>10000</v>
      </c>
      <c r="K91" s="108">
        <f t="shared" si="68"/>
        <v>10000</v>
      </c>
      <c r="L91" s="108">
        <f t="shared" si="69"/>
        <v>10000</v>
      </c>
      <c r="M91" s="108">
        <f t="shared" si="70"/>
        <v>10000</v>
      </c>
      <c r="N91" s="108">
        <f t="shared" si="71"/>
        <v>10000</v>
      </c>
      <c r="O91" s="98" t="b">
        <f t="shared" si="72"/>
        <v>0</v>
      </c>
      <c r="P91" s="59">
        <f t="shared" si="73"/>
        <v>2</v>
      </c>
      <c r="Q91" s="59">
        <f t="shared" si="74"/>
        <v>8</v>
      </c>
      <c r="R91" s="149">
        <f t="shared" si="75"/>
        <v>43.365598060462922</v>
      </c>
      <c r="S91" s="66">
        <f t="shared" si="76"/>
        <v>24.830114333699374</v>
      </c>
      <c r="T91" s="65">
        <f t="shared" si="77"/>
        <v>47.999468992153808</v>
      </c>
      <c r="U91" s="62">
        <f t="shared" si="78"/>
        <v>42.059575193723049</v>
      </c>
      <c r="V91" s="62" t="b">
        <f t="shared" si="79"/>
        <v>0</v>
      </c>
      <c r="W91" s="143">
        <f t="shared" si="80"/>
        <v>43.365598060462922</v>
      </c>
      <c r="X91" s="66">
        <f t="shared" si="81"/>
        <v>12.5</v>
      </c>
      <c r="Y91" s="62">
        <f t="shared" si="82"/>
        <v>14.814814814814813</v>
      </c>
      <c r="Z91" s="62">
        <f t="shared" si="83"/>
        <v>100</v>
      </c>
      <c r="AA91" s="62">
        <f t="shared" si="84"/>
        <v>37.714592274678104</v>
      </c>
      <c r="AB91" s="62">
        <f t="shared" si="85"/>
        <v>10.766423357664232</v>
      </c>
      <c r="AC91" s="65">
        <f t="shared" si="86"/>
        <v>38.893805309734518</v>
      </c>
      <c r="AD91" s="62">
        <f t="shared" si="87"/>
        <v>10.100000000000001</v>
      </c>
      <c r="AE91" s="62">
        <f t="shared" si="88"/>
        <v>7.5</v>
      </c>
      <c r="AF91" s="62">
        <f t="shared" si="89"/>
        <v>39.5</v>
      </c>
      <c r="AG91" s="62">
        <f t="shared" si="90"/>
        <v>12.6</v>
      </c>
      <c r="AH91" s="62">
        <f t="shared" si="91"/>
        <v>14.6</v>
      </c>
      <c r="AI91" s="62">
        <f t="shared" si="92"/>
        <v>22</v>
      </c>
      <c r="AJ91" s="66">
        <f>IF(VLOOKUP(TRUE,$V$2:$AY$111,COUNTA($V$1:AR$1),FALSE)="",AR91,IF(AR91="","",(AR91/VLOOKUP(TRUE,$V$2:$AY$111,COUNTA($V$1:AR$1),FALSE))*100))</f>
        <v>60.662418603897095</v>
      </c>
      <c r="AK91" s="62">
        <f>IF(VLOOKUP(TRUE,$V$2:$AY$111,COUNTA($V$1:AS$1),FALSE)="",AS91,IF(AS91="","",(AS91/VLOOKUP(TRUE,$V$2:$AY$111,COUNTA($V$1:AS$1),FALSE))*100))</f>
        <v>50</v>
      </c>
      <c r="AL91" s="62">
        <f>IF(VLOOKUP(TRUE,$V$2:$AY$111,COUNTA($V$1:AT$1),FALSE)="",AT91,IF(AT91="","",(AT91/VLOOKUP(TRUE,$V$2:$AY$111,COUNTA($V$1:AT$1),FALSE))*100))</f>
        <v>40</v>
      </c>
      <c r="AM91" s="62">
        <f>IF(VLOOKUP(TRUE,$V$2:$AY$111,COUNTA($V$1:AU$1),FALSE)="",AU91,IF(AU91="","",(AU91/VLOOKUP(TRUE,$V$2:$AY$111,COUNTA($V$1:AU$1),FALSE))*100))</f>
        <v>50</v>
      </c>
      <c r="AN91" s="62">
        <f>IF(VLOOKUP(TRUE,$V$2:$AY$111,COUNTA($V$1:AV$1),FALSE)="",AV91,IF(AV91="","",(AV91/VLOOKUP(TRUE,$V$2:$AY$111,COUNTA($V$1:AV$1),FALSE))*100))</f>
        <v>25</v>
      </c>
      <c r="AO91" s="62">
        <f>IF(VLOOKUP(TRUE,$V$2:$AY$111,COUNTA($V$1:AW$1),FALSE)="",AW91,IF(AW91="","",(AW91/VLOOKUP(TRUE,$V$2:$AY$111,COUNTA($V$1:AW$1),FALSE))*100))</f>
        <v>66.666666666666671</v>
      </c>
      <c r="AP91" s="62">
        <f>IF(VLOOKUP(TRUE,$V$2:$AY$111,COUNTA($V$1:AX$1),FALSE)="",AX91,IF(AX91="","",(AX91/VLOOKUP(TRUE,$V$2:$AY$111,COUNTA($V$1:AX$1),FALSE))*100))</f>
        <v>75</v>
      </c>
      <c r="AQ91" s="65">
        <f>IF(VLOOKUP(TRUE,$V$2:$AY$111,COUNTA($V$1:AY$1),FALSE)="",AY91,IF(AY91="","",(AY91/VLOOKUP(TRUE,$V$2:$AY$111,COUNTA($V$1:AY$1),FALSE))*100))</f>
        <v>16.666666666666668</v>
      </c>
      <c r="AR91" s="66">
        <f>IF(BS91="","",BS91*VLOOKUP("UQ",IndexCalc[],3,FALSE))</f>
        <v>60.662418603897095</v>
      </c>
      <c r="AS91" s="62">
        <f>IF(BT91="","",BT91*VLOOKUP("Fneg",IndexCalc[],3,FALSE))</f>
        <v>50</v>
      </c>
      <c r="AT91" s="62">
        <f>IF(BU91="","",BU91*VLOOKUP("ABS",IndexCalc[],3,FALSE))</f>
        <v>40</v>
      </c>
      <c r="AU91" s="62">
        <f>IF(BV91="","",BV91*VLOOKUP("Cnrs",IndexCalc[],3,FALSE))</f>
        <v>50</v>
      </c>
      <c r="AV91" s="62">
        <f>IF(BO91="","",BO91*VLOOKUP("HEC",IndexCalc[],3,FALSE))</f>
        <v>25</v>
      </c>
      <c r="AW91" s="62">
        <f>IF(BP91="","",BP91*VLOOKUP("Aeres",IndexCalc[],3,FALSE))</f>
        <v>66.666666666666671</v>
      </c>
      <c r="AX91" s="62">
        <f>IF(BQ91="","",BQ91*VLOOKUP("Abdc",IndexCalc[],3,FALSE))</f>
        <v>75</v>
      </c>
      <c r="AY91" s="65">
        <f>IF(BR91="","",BR91*VLOOKUP("Vhb",IndexCalc[],3,FALSE))</f>
        <v>16.666666666666668</v>
      </c>
      <c r="AZ91" s="25">
        <v>1E-3</v>
      </c>
      <c r="BA91" s="16">
        <v>0.4</v>
      </c>
      <c r="BB91" s="12">
        <v>31</v>
      </c>
      <c r="BC91" s="25">
        <v>1.4059999999999999</v>
      </c>
      <c r="BD91" s="25">
        <v>0.47199999999999998</v>
      </c>
      <c r="BE91" s="26">
        <v>0.879</v>
      </c>
      <c r="BF91" s="18" t="s">
        <v>135</v>
      </c>
      <c r="BG91" s="12" t="s">
        <v>133</v>
      </c>
      <c r="BH91" s="12" t="s">
        <v>127</v>
      </c>
      <c r="BI91" s="12" t="s">
        <v>142</v>
      </c>
      <c r="BJ91" s="19" t="s">
        <v>298</v>
      </c>
      <c r="BK91" s="18"/>
      <c r="BL91" s="12">
        <v>3</v>
      </c>
      <c r="BM91" s="12">
        <v>2</v>
      </c>
      <c r="BN91" s="12">
        <v>3</v>
      </c>
      <c r="BO91" s="7">
        <v>1</v>
      </c>
      <c r="BP91" s="5">
        <v>2</v>
      </c>
      <c r="BQ91" s="92">
        <v>3</v>
      </c>
      <c r="BR91" s="5">
        <v>1</v>
      </c>
      <c r="BS91" s="258">
        <v>2.4264967441558838</v>
      </c>
      <c r="BT91" s="5">
        <v>2</v>
      </c>
      <c r="BU91" s="5">
        <v>2</v>
      </c>
      <c r="BV91" s="8">
        <v>2</v>
      </c>
    </row>
    <row r="92" spans="1:74" ht="15" customHeight="1" x14ac:dyDescent="0.25">
      <c r="A92" s="199" t="s">
        <v>419</v>
      </c>
      <c r="B92" s="14" t="s">
        <v>699</v>
      </c>
      <c r="C92" s="73" t="s">
        <v>205</v>
      </c>
      <c r="D92" s="11" t="s">
        <v>722</v>
      </c>
      <c r="E92" s="59">
        <f t="shared" si="62"/>
        <v>91</v>
      </c>
      <c r="F92" s="59">
        <f t="shared" si="63"/>
        <v>10</v>
      </c>
      <c r="G92" s="65">
        <f t="shared" si="64"/>
        <v>15.936819490371473</v>
      </c>
      <c r="H92" s="98" t="b">
        <f t="shared" si="65"/>
        <v>0</v>
      </c>
      <c r="I92" s="108">
        <f t="shared" si="66"/>
        <v>10000</v>
      </c>
      <c r="J92" s="108">
        <f t="shared" si="67"/>
        <v>10000</v>
      </c>
      <c r="K92" s="108">
        <f t="shared" si="68"/>
        <v>10000</v>
      </c>
      <c r="L92" s="108">
        <f t="shared" si="69"/>
        <v>10000</v>
      </c>
      <c r="M92" s="108">
        <f t="shared" si="70"/>
        <v>10000</v>
      </c>
      <c r="N92" s="108">
        <f t="shared" si="71"/>
        <v>10000</v>
      </c>
      <c r="O92" s="98" t="b">
        <f t="shared" si="72"/>
        <v>0</v>
      </c>
      <c r="P92" s="59">
        <f t="shared" si="73"/>
        <v>2</v>
      </c>
      <c r="Q92" s="59">
        <f t="shared" si="74"/>
        <v>8</v>
      </c>
      <c r="R92" s="149">
        <f t="shared" si="75"/>
        <v>42.617870292616757</v>
      </c>
      <c r="S92" s="66">
        <f t="shared" si="76"/>
        <v>18.08935146308378</v>
      </c>
      <c r="T92" s="65">
        <f t="shared" si="77"/>
        <v>48.75</v>
      </c>
      <c r="U92" s="62">
        <f t="shared" si="78"/>
        <v>41.56</v>
      </c>
      <c r="V92" s="62" t="b">
        <f t="shared" si="79"/>
        <v>0</v>
      </c>
      <c r="W92" s="143">
        <f t="shared" si="80"/>
        <v>42.617870292616757</v>
      </c>
      <c r="X92" s="66">
        <f t="shared" si="81"/>
        <v>12.5</v>
      </c>
      <c r="Y92" s="62">
        <f t="shared" si="82"/>
        <v>7.4074074074074066</v>
      </c>
      <c r="Z92" s="62">
        <f t="shared" si="83"/>
        <v>61.29032258064516</v>
      </c>
      <c r="AA92" s="62">
        <f t="shared" si="84"/>
        <v>23.095493562231759</v>
      </c>
      <c r="AB92" s="62">
        <f t="shared" si="85"/>
        <v>9.7627737226277365</v>
      </c>
      <c r="AC92" s="65">
        <f t="shared" si="86"/>
        <v>26.415929203539822</v>
      </c>
      <c r="AD92" s="62">
        <f t="shared" si="87"/>
        <v>10.100000000000001</v>
      </c>
      <c r="AE92" s="62">
        <f t="shared" si="88"/>
        <v>0</v>
      </c>
      <c r="AF92" s="62">
        <f t="shared" si="89"/>
        <v>7.3999999999999995</v>
      </c>
      <c r="AG92" s="62">
        <f t="shared" si="90"/>
        <v>0</v>
      </c>
      <c r="AH92" s="62">
        <f t="shared" si="91"/>
        <v>13.700000000000001</v>
      </c>
      <c r="AI92" s="62">
        <f t="shared" si="92"/>
        <v>11.899999999999999</v>
      </c>
      <c r="AJ92" s="66">
        <f>IF(VLOOKUP(TRUE,$V$2:$AY$111,COUNTA($V$1:AR$1),FALSE)="",AR92,IF(AR92="","",(AR92/VLOOKUP(TRUE,$V$2:$AY$111,COUNTA($V$1:AR$1),FALSE))*100))</f>
        <v>50</v>
      </c>
      <c r="AK92" s="62">
        <f>IF(VLOOKUP(TRUE,$V$2:$AY$111,COUNTA($V$1:AS$1),FALSE)="",AS92,IF(AS92="","",(AS92/VLOOKUP(TRUE,$V$2:$AY$111,COUNTA($V$1:AS$1),FALSE))*100))</f>
        <v>50</v>
      </c>
      <c r="AL92" s="62">
        <f>IF(VLOOKUP(TRUE,$V$2:$AY$111,COUNTA($V$1:AT$1),FALSE)="",AT92,IF(AT92="","",(AT92/VLOOKUP(TRUE,$V$2:$AY$111,COUNTA($V$1:AT$1),FALSE))*100))</f>
        <v>40</v>
      </c>
      <c r="AM92" s="62">
        <f>IF(VLOOKUP(TRUE,$V$2:$AY$111,COUNTA($V$1:AU$1),FALSE)="",AU92,IF(AU92="","",(AU92/VLOOKUP(TRUE,$V$2:$AY$111,COUNTA($V$1:AU$1),FALSE))*100))</f>
        <v>50</v>
      </c>
      <c r="AN92" s="62">
        <f>IF(VLOOKUP(TRUE,$V$2:$AY$111,COUNTA($V$1:AV$1),FALSE)="",AV92,IF(AV92="","",(AV92/VLOOKUP(TRUE,$V$2:$AY$111,COUNTA($V$1:AV$1),FALSE))*100))</f>
        <v>50</v>
      </c>
      <c r="AO92" s="62">
        <f>IF(VLOOKUP(TRUE,$V$2:$AY$111,COUNTA($V$1:AW$1),FALSE)="",AW92,IF(AW92="","",(AW92/VLOOKUP(TRUE,$V$2:$AY$111,COUNTA($V$1:AW$1),FALSE))*100))</f>
        <v>66.666666666666671</v>
      </c>
      <c r="AP92" s="62">
        <f>IF(VLOOKUP(TRUE,$V$2:$AY$111,COUNTA($V$1:AX$1),FALSE)="",AX92,IF(AX92="","",(AX92/VLOOKUP(TRUE,$V$2:$AY$111,COUNTA($V$1:AX$1),FALSE))*100))</f>
        <v>50</v>
      </c>
      <c r="AQ92" s="65">
        <f>IF(VLOOKUP(TRUE,$V$2:$AY$111,COUNTA($V$1:AY$1),FALSE)="",AY92,IF(AY92="","",(AY92/VLOOKUP(TRUE,$V$2:$AY$111,COUNTA($V$1:AY$1),FALSE))*100))</f>
        <v>33.333333333333336</v>
      </c>
      <c r="AR92" s="66">
        <f>IF(BS92="","",BS92*VLOOKUP("UQ",IndexCalc[],3,FALSE))</f>
        <v>50</v>
      </c>
      <c r="AS92" s="62">
        <f>IF(BT92="","",BT92*VLOOKUP("Fneg",IndexCalc[],3,FALSE))</f>
        <v>50</v>
      </c>
      <c r="AT92" s="62">
        <f>IF(BU92="","",BU92*VLOOKUP("ABS",IndexCalc[],3,FALSE))</f>
        <v>40</v>
      </c>
      <c r="AU92" s="62">
        <f>IF(BV92="","",BV92*VLOOKUP("Cnrs",IndexCalc[],3,FALSE))</f>
        <v>50</v>
      </c>
      <c r="AV92" s="62">
        <f>IF(BO92="","",BO92*VLOOKUP("HEC",IndexCalc[],3,FALSE))</f>
        <v>50</v>
      </c>
      <c r="AW92" s="62">
        <f>IF(BP92="","",BP92*VLOOKUP("Aeres",IndexCalc[],3,FALSE))</f>
        <v>66.666666666666671</v>
      </c>
      <c r="AX92" s="62">
        <f>IF(BQ92="","",BQ92*VLOOKUP("Abdc",IndexCalc[],3,FALSE))</f>
        <v>50</v>
      </c>
      <c r="AY92" s="65">
        <f>IF(BR92="","",BR92*VLOOKUP("Vhb",IndexCalc[],3,FALSE))</f>
        <v>33.333333333333336</v>
      </c>
      <c r="AZ92" s="25">
        <v>1E-3</v>
      </c>
      <c r="BA92" s="16">
        <v>0.2</v>
      </c>
      <c r="BB92" s="12">
        <v>19</v>
      </c>
      <c r="BC92" s="25">
        <v>0.86099999999999999</v>
      </c>
      <c r="BD92" s="25">
        <v>0.42799999999999999</v>
      </c>
      <c r="BE92" s="26">
        <v>0.59699999999999998</v>
      </c>
      <c r="BF92" s="18" t="s">
        <v>133</v>
      </c>
      <c r="BG92" s="12" t="s">
        <v>133</v>
      </c>
      <c r="BH92" s="12" t="s">
        <v>133</v>
      </c>
      <c r="BI92" s="12" t="s">
        <v>135</v>
      </c>
      <c r="BJ92" s="19"/>
      <c r="BK92" s="18">
        <v>3</v>
      </c>
      <c r="BL92" s="12">
        <v>3</v>
      </c>
      <c r="BM92" s="12">
        <v>2</v>
      </c>
      <c r="BN92" s="12">
        <v>3</v>
      </c>
      <c r="BO92" s="7">
        <v>2</v>
      </c>
      <c r="BP92" s="5">
        <v>2</v>
      </c>
      <c r="BQ92" s="92">
        <v>2</v>
      </c>
      <c r="BR92" s="5">
        <v>2</v>
      </c>
      <c r="BS92" s="5">
        <v>2</v>
      </c>
      <c r="BT92" s="5">
        <v>2</v>
      </c>
      <c r="BU92" s="5">
        <v>2</v>
      </c>
      <c r="BV92" s="8">
        <v>2</v>
      </c>
    </row>
    <row r="93" spans="1:74" ht="15" customHeight="1" x14ac:dyDescent="0.25">
      <c r="A93" s="199" t="s">
        <v>445</v>
      </c>
      <c r="B93" s="11" t="s">
        <v>721</v>
      </c>
      <c r="C93" s="74" t="s">
        <v>231</v>
      </c>
      <c r="D93" s="11" t="s">
        <v>722</v>
      </c>
      <c r="E93" s="59">
        <f t="shared" si="62"/>
        <v>92</v>
      </c>
      <c r="F93" s="59">
        <f t="shared" si="63"/>
        <v>10</v>
      </c>
      <c r="G93" s="65">
        <f t="shared" si="64"/>
        <v>17.71793039557307</v>
      </c>
      <c r="H93" s="98" t="b">
        <f t="shared" si="65"/>
        <v>0</v>
      </c>
      <c r="I93" s="108">
        <f t="shared" si="66"/>
        <v>10000</v>
      </c>
      <c r="J93" s="108">
        <f t="shared" si="67"/>
        <v>10000</v>
      </c>
      <c r="K93" s="108">
        <f t="shared" si="68"/>
        <v>10000</v>
      </c>
      <c r="L93" s="108">
        <f t="shared" si="69"/>
        <v>10000</v>
      </c>
      <c r="M93" s="108">
        <f t="shared" si="70"/>
        <v>10000</v>
      </c>
      <c r="N93" s="108">
        <f t="shared" si="71"/>
        <v>10000</v>
      </c>
      <c r="O93" s="98" t="b">
        <f t="shared" si="72"/>
        <v>0</v>
      </c>
      <c r="P93" s="59">
        <f t="shared" si="73"/>
        <v>2</v>
      </c>
      <c r="Q93" s="59">
        <f t="shared" si="74"/>
        <v>8</v>
      </c>
      <c r="R93" s="149">
        <f t="shared" si="75"/>
        <v>42.406637532232381</v>
      </c>
      <c r="S93" s="66">
        <f t="shared" si="76"/>
        <v>30.844422194948649</v>
      </c>
      <c r="T93" s="65">
        <f t="shared" si="77"/>
        <v>45.297191366553307</v>
      </c>
      <c r="U93" s="62">
        <f t="shared" si="78"/>
        <v>41.72775309324264</v>
      </c>
      <c r="V93" s="62" t="b">
        <f t="shared" si="79"/>
        <v>0</v>
      </c>
      <c r="W93" s="143">
        <f t="shared" si="80"/>
        <v>42.406637532232381</v>
      </c>
      <c r="X93" s="66">
        <f t="shared" si="81"/>
        <v>25</v>
      </c>
      <c r="Y93" s="62">
        <f t="shared" si="82"/>
        <v>25.925925925925924</v>
      </c>
      <c r="Z93" s="62">
        <f t="shared" si="83"/>
        <v>83.870967741935488</v>
      </c>
      <c r="AA93" s="62">
        <f t="shared" si="84"/>
        <v>44.822961373390555</v>
      </c>
      <c r="AB93" s="62">
        <f t="shared" si="85"/>
        <v>16.423357664233578</v>
      </c>
      <c r="AC93" s="65">
        <f t="shared" si="86"/>
        <v>45.26548672566372</v>
      </c>
      <c r="AD93" s="62">
        <f t="shared" si="87"/>
        <v>18.899999999999999</v>
      </c>
      <c r="AE93" s="62">
        <f t="shared" si="88"/>
        <v>30.3</v>
      </c>
      <c r="AF93" s="62">
        <f t="shared" si="89"/>
        <v>25.900000000000002</v>
      </c>
      <c r="AG93" s="62">
        <f t="shared" si="90"/>
        <v>17.7</v>
      </c>
      <c r="AH93" s="62">
        <f t="shared" si="91"/>
        <v>24.7</v>
      </c>
      <c r="AI93" s="62">
        <f t="shared" si="92"/>
        <v>30.2</v>
      </c>
      <c r="AJ93" s="66">
        <f>IF(VLOOKUP(TRUE,$V$2:$AY$111,COUNTA($V$1:AR$1),FALSE)="",AR93,IF(AR93="","",(AR93/VLOOKUP(TRUE,$V$2:$AY$111,COUNTA($V$1:AR$1),FALSE))*100))</f>
        <v>38.079062104225159</v>
      </c>
      <c r="AK93" s="62">
        <f>IF(VLOOKUP(TRUE,$V$2:$AY$111,COUNTA($V$1:AS$1),FALSE)="",AS93,IF(AS93="","",(AS93/VLOOKUP(TRUE,$V$2:$AY$111,COUNTA($V$1:AS$1),FALSE))*100))</f>
        <v>50</v>
      </c>
      <c r="AL93" s="62">
        <f>IF(VLOOKUP(TRUE,$V$2:$AY$111,COUNTA($V$1:AT$1),FALSE)="",AT93,IF(AT93="","",(AT93/VLOOKUP(TRUE,$V$2:$AY$111,COUNTA($V$1:AT$1),FALSE))*100))</f>
        <v>60</v>
      </c>
      <c r="AM93" s="62">
        <f>IF(VLOOKUP(TRUE,$V$2:$AY$111,COUNTA($V$1:AU$1),FALSE)="",AU93,IF(AU93="","",(AU93/VLOOKUP(TRUE,$V$2:$AY$111,COUNTA($V$1:AU$1),FALSE))*100))</f>
        <v>25</v>
      </c>
      <c r="AN93" s="62">
        <f>IF(VLOOKUP(TRUE,$V$2:$AY$111,COUNTA($V$1:AV$1),FALSE)="",AV93,IF(AV93="","",(AV93/VLOOKUP(TRUE,$V$2:$AY$111,COUNTA($V$1:AV$1),FALSE))*100))</f>
        <v>64.298468828201294</v>
      </c>
      <c r="AO93" s="62">
        <f>IF(VLOOKUP(TRUE,$V$2:$AY$111,COUNTA($V$1:AW$1),FALSE)="",AW93,IF(AW93="","",(AW93/VLOOKUP(TRUE,$V$2:$AY$111,COUNTA($V$1:AW$1),FALSE))*100))</f>
        <v>33.333333333333336</v>
      </c>
      <c r="AP93" s="62">
        <f>IF(VLOOKUP(TRUE,$V$2:$AY$111,COUNTA($V$1:AX$1),FALSE)="",AX93,IF(AX93="","",(AX93/VLOOKUP(TRUE,$V$2:$AY$111,COUNTA($V$1:AX$1),FALSE))*100))</f>
        <v>25</v>
      </c>
      <c r="AQ93" s="65">
        <f>IF(VLOOKUP(TRUE,$V$2:$AY$111,COUNTA($V$1:AY$1),FALSE)="",AY93,IF(AY93="","",(AY93/VLOOKUP(TRUE,$V$2:$AY$111,COUNTA($V$1:AY$1),FALSE))*100))</f>
        <v>66.666666666666671</v>
      </c>
      <c r="AR93" s="66">
        <f>IF(BS93="","",BS93*VLOOKUP("UQ",IndexCalc[],3,FALSE))</f>
        <v>38.079062104225159</v>
      </c>
      <c r="AS93" s="62">
        <f>IF(BT93="","",BT93*VLOOKUP("Fneg",IndexCalc[],3,FALSE))</f>
        <v>50</v>
      </c>
      <c r="AT93" s="62">
        <f>IF(BU93="","",BU93*VLOOKUP("ABS",IndexCalc[],3,FALSE))</f>
        <v>60</v>
      </c>
      <c r="AU93" s="62">
        <f>IF(BV93="","",BV93*VLOOKUP("Cnrs",IndexCalc[],3,FALSE))</f>
        <v>25</v>
      </c>
      <c r="AV93" s="62">
        <f>IF(BO93="","",BO93*VLOOKUP("HEC",IndexCalc[],3,FALSE))</f>
        <v>64.298468828201294</v>
      </c>
      <c r="AW93" s="62">
        <f>IF(BP93="","",BP93*VLOOKUP("Aeres",IndexCalc[],3,FALSE))</f>
        <v>33.333333333333336</v>
      </c>
      <c r="AX93" s="62">
        <f>IF(BQ93="","",BQ93*VLOOKUP("Abdc",IndexCalc[],3,FALSE))</f>
        <v>25</v>
      </c>
      <c r="AY93" s="65">
        <f>IF(BR93="","",BR93*VLOOKUP("Vhb",IndexCalc[],3,FALSE))</f>
        <v>66.666666666666671</v>
      </c>
      <c r="AZ93" s="25">
        <v>2E-3</v>
      </c>
      <c r="BA93" s="16">
        <v>0.7</v>
      </c>
      <c r="BB93" s="12">
        <v>26</v>
      </c>
      <c r="BC93" s="25">
        <v>1.671</v>
      </c>
      <c r="BD93" s="25">
        <v>0.72</v>
      </c>
      <c r="BE93" s="26">
        <v>1.0229999999999999</v>
      </c>
      <c r="BF93" s="18"/>
      <c r="BG93" s="12" t="s">
        <v>135</v>
      </c>
      <c r="BH93" s="12" t="s">
        <v>135</v>
      </c>
      <c r="BI93" s="12" t="s">
        <v>133</v>
      </c>
      <c r="BJ93" s="19"/>
      <c r="BK93" s="18"/>
      <c r="BL93" s="12">
        <v>4</v>
      </c>
      <c r="BM93" s="12">
        <v>3</v>
      </c>
      <c r="BN93" s="12">
        <v>4</v>
      </c>
      <c r="BO93" s="257">
        <v>2.5719387531280518</v>
      </c>
      <c r="BP93" s="5">
        <v>1</v>
      </c>
      <c r="BQ93" s="92">
        <v>1</v>
      </c>
      <c r="BR93" s="5">
        <v>4</v>
      </c>
      <c r="BS93" s="258">
        <v>1.5231624841690063</v>
      </c>
      <c r="BT93" s="5">
        <v>2</v>
      </c>
      <c r="BU93" s="5">
        <v>3</v>
      </c>
      <c r="BV93" s="8">
        <v>1</v>
      </c>
    </row>
    <row r="94" spans="1:74" ht="15" customHeight="1" x14ac:dyDescent="0.25">
      <c r="A94" s="199" t="s">
        <v>444</v>
      </c>
      <c r="B94" s="11" t="s">
        <v>720</v>
      </c>
      <c r="C94" s="74" t="s">
        <v>230</v>
      </c>
      <c r="D94" s="11" t="s">
        <v>722</v>
      </c>
      <c r="E94" s="59">
        <f t="shared" si="62"/>
        <v>93</v>
      </c>
      <c r="F94" s="59">
        <f t="shared" si="63"/>
        <v>10</v>
      </c>
      <c r="G94" s="65">
        <f t="shared" si="64"/>
        <v>14.434573363262597</v>
      </c>
      <c r="H94" s="98" t="b">
        <f t="shared" si="65"/>
        <v>0</v>
      </c>
      <c r="I94" s="108">
        <f t="shared" si="66"/>
        <v>10000</v>
      </c>
      <c r="J94" s="108">
        <f t="shared" si="67"/>
        <v>10000</v>
      </c>
      <c r="K94" s="108">
        <f t="shared" si="68"/>
        <v>10000</v>
      </c>
      <c r="L94" s="108">
        <f t="shared" si="69"/>
        <v>10000</v>
      </c>
      <c r="M94" s="108">
        <f t="shared" si="70"/>
        <v>10000</v>
      </c>
      <c r="N94" s="108">
        <f t="shared" si="71"/>
        <v>10000</v>
      </c>
      <c r="O94" s="98" t="b">
        <f t="shared" si="72"/>
        <v>0</v>
      </c>
      <c r="P94" s="59">
        <f t="shared" si="73"/>
        <v>2</v>
      </c>
      <c r="Q94" s="59">
        <f t="shared" si="74"/>
        <v>8</v>
      </c>
      <c r="R94" s="149">
        <f t="shared" si="75"/>
        <v>42.076779127094021</v>
      </c>
      <c r="S94" s="66">
        <f t="shared" si="76"/>
        <v>21.601600348814678</v>
      </c>
      <c r="T94" s="65">
        <f t="shared" si="77"/>
        <v>47.195573821663857</v>
      </c>
      <c r="U94" s="62">
        <f t="shared" si="78"/>
        <v>41.046459057331084</v>
      </c>
      <c r="V94" s="62" t="b">
        <f t="shared" si="79"/>
        <v>0</v>
      </c>
      <c r="W94" s="143">
        <f t="shared" si="80"/>
        <v>42.076779127094021</v>
      </c>
      <c r="X94" s="66">
        <f t="shared" si="81"/>
        <v>12.5</v>
      </c>
      <c r="Y94" s="62">
        <f t="shared" si="82"/>
        <v>11.111111111111111</v>
      </c>
      <c r="Z94" s="62">
        <f t="shared" si="83"/>
        <v>77.41935483870968</v>
      </c>
      <c r="AA94" s="62">
        <f t="shared" si="84"/>
        <v>29.130901287553652</v>
      </c>
      <c r="AB94" s="62">
        <f t="shared" si="85"/>
        <v>15.282846715328466</v>
      </c>
      <c r="AC94" s="65">
        <f t="shared" si="86"/>
        <v>27.920353982300888</v>
      </c>
      <c r="AD94" s="62">
        <f t="shared" si="87"/>
        <v>10.100000000000001</v>
      </c>
      <c r="AE94" s="62">
        <f t="shared" si="88"/>
        <v>2.5</v>
      </c>
      <c r="AF94" s="62">
        <f t="shared" si="89"/>
        <v>18.5</v>
      </c>
      <c r="AG94" s="62">
        <f t="shared" si="90"/>
        <v>5</v>
      </c>
      <c r="AH94" s="62">
        <f t="shared" si="91"/>
        <v>20.100000000000001</v>
      </c>
      <c r="AI94" s="62">
        <f t="shared" si="92"/>
        <v>12.8</v>
      </c>
      <c r="AJ94" s="66">
        <f>IF(VLOOKUP(TRUE,$V$2:$AY$111,COUNTA($V$1:AR$1),FALSE)="",AR94,IF(AR94="","",(AR94/VLOOKUP(TRUE,$V$2:$AY$111,COUNTA($V$1:AR$1),FALSE))*100))</f>
        <v>50</v>
      </c>
      <c r="AK94" s="62">
        <f>IF(VLOOKUP(TRUE,$V$2:$AY$111,COUNTA($V$1:AS$1),FALSE)="",AS94,IF(AS94="","",(AS94/VLOOKUP(TRUE,$V$2:$AY$111,COUNTA($V$1:AS$1),FALSE))*100))</f>
        <v>50</v>
      </c>
      <c r="AL94" s="62">
        <f>IF(VLOOKUP(TRUE,$V$2:$AY$111,COUNTA($V$1:AT$1),FALSE)="",AT94,IF(AT94="","",(AT94/VLOOKUP(TRUE,$V$2:$AY$111,COUNTA($V$1:AT$1),FALSE))*100))</f>
        <v>40</v>
      </c>
      <c r="AM94" s="62">
        <f>IF(VLOOKUP(TRUE,$V$2:$AY$111,COUNTA($V$1:AU$1),FALSE)="",AU94,IF(AU94="","",(AU94/VLOOKUP(TRUE,$V$2:$AY$111,COUNTA($V$1:AU$1),FALSE))*100))</f>
        <v>50</v>
      </c>
      <c r="AN94" s="62">
        <f>IF(VLOOKUP(TRUE,$V$2:$AY$111,COUNTA($V$1:AV$1),FALSE)="",AV94,IF(AV94="","",(AV94/VLOOKUP(TRUE,$V$2:$AY$111,COUNTA($V$1:AV$1),FALSE))*100))</f>
        <v>37.564590573310852</v>
      </c>
      <c r="AO94" s="62">
        <f>IF(VLOOKUP(TRUE,$V$2:$AY$111,COUNTA($V$1:AW$1),FALSE)="",AW94,IF(AW94="","",(AW94/VLOOKUP(TRUE,$V$2:$AY$111,COUNTA($V$1:AW$1),FALSE))*100))</f>
        <v>66.666666666666671</v>
      </c>
      <c r="AP94" s="62">
        <f>IF(VLOOKUP(TRUE,$V$2:$AY$111,COUNTA($V$1:AX$1),FALSE)="",AX94,IF(AX94="","",(AX94/VLOOKUP(TRUE,$V$2:$AY$111,COUNTA($V$1:AX$1),FALSE))*100))</f>
        <v>50</v>
      </c>
      <c r="AQ94" s="65">
        <f>IF(VLOOKUP(TRUE,$V$2:$AY$111,COUNTA($V$1:AY$1),FALSE)="",AY94,IF(AY94="","",(AY94/VLOOKUP(TRUE,$V$2:$AY$111,COUNTA($V$1:AY$1),FALSE))*100))</f>
        <v>33.333333333333336</v>
      </c>
      <c r="AR94" s="66">
        <f>IF(BS94="","",BS94*VLOOKUP("UQ",IndexCalc[],3,FALSE))</f>
        <v>50</v>
      </c>
      <c r="AS94" s="62">
        <f>IF(BT94="","",BT94*VLOOKUP("Fneg",IndexCalc[],3,FALSE))</f>
        <v>50</v>
      </c>
      <c r="AT94" s="62">
        <f>IF(BU94="","",BU94*VLOOKUP("ABS",IndexCalc[],3,FALSE))</f>
        <v>40</v>
      </c>
      <c r="AU94" s="62">
        <f>IF(BV94="","",BV94*VLOOKUP("Cnrs",IndexCalc[],3,FALSE))</f>
        <v>50</v>
      </c>
      <c r="AV94" s="62">
        <f>IF(BO94="","",BO94*VLOOKUP("HEC",IndexCalc[],3,FALSE))</f>
        <v>37.564590573310852</v>
      </c>
      <c r="AW94" s="62">
        <f>IF(BP94="","",BP94*VLOOKUP("Aeres",IndexCalc[],3,FALSE))</f>
        <v>66.666666666666671</v>
      </c>
      <c r="AX94" s="62">
        <f>IF(BQ94="","",BQ94*VLOOKUP("Abdc",IndexCalc[],3,FALSE))</f>
        <v>50</v>
      </c>
      <c r="AY94" s="65">
        <f>IF(BR94="","",BR94*VLOOKUP("Vhb",IndexCalc[],3,FALSE))</f>
        <v>33.333333333333336</v>
      </c>
      <c r="AZ94" s="25">
        <v>1E-3</v>
      </c>
      <c r="BA94" s="16">
        <v>0.3</v>
      </c>
      <c r="BB94" s="12">
        <v>24</v>
      </c>
      <c r="BC94" s="25">
        <v>1.0860000000000001</v>
      </c>
      <c r="BD94" s="25">
        <v>0.67</v>
      </c>
      <c r="BE94" s="26">
        <v>0.63100000000000001</v>
      </c>
      <c r="BF94" s="18"/>
      <c r="BG94" s="12" t="s">
        <v>133</v>
      </c>
      <c r="BH94" s="12" t="s">
        <v>133</v>
      </c>
      <c r="BI94" s="12" t="s">
        <v>135</v>
      </c>
      <c r="BJ94" s="19" t="s">
        <v>298</v>
      </c>
      <c r="BK94" s="18">
        <v>3</v>
      </c>
      <c r="BL94" s="12">
        <v>3</v>
      </c>
      <c r="BM94" s="12">
        <v>2</v>
      </c>
      <c r="BN94" s="12">
        <v>3</v>
      </c>
      <c r="BO94" s="257">
        <v>1.5025836229324341</v>
      </c>
      <c r="BP94" s="5">
        <v>2</v>
      </c>
      <c r="BQ94" s="92">
        <v>2</v>
      </c>
      <c r="BR94" s="5">
        <v>2</v>
      </c>
      <c r="BS94" s="5">
        <v>2</v>
      </c>
      <c r="BT94" s="5">
        <v>2</v>
      </c>
      <c r="BU94" s="5">
        <v>2</v>
      </c>
      <c r="BV94" s="8">
        <v>2</v>
      </c>
    </row>
    <row r="95" spans="1:74" ht="15" customHeight="1" x14ac:dyDescent="0.25">
      <c r="A95" s="199" t="s">
        <v>433</v>
      </c>
      <c r="B95" s="11" t="s">
        <v>1069</v>
      </c>
      <c r="C95" s="75" t="s">
        <v>216</v>
      </c>
      <c r="D95" s="11" t="s">
        <v>722</v>
      </c>
      <c r="E95" s="59">
        <f t="shared" si="62"/>
        <v>94</v>
      </c>
      <c r="F95" s="59">
        <f t="shared" si="63"/>
        <v>10</v>
      </c>
      <c r="G95" s="65">
        <f t="shared" si="64"/>
        <v>21.090255367312849</v>
      </c>
      <c r="H95" s="98" t="b">
        <f t="shared" si="65"/>
        <v>0</v>
      </c>
      <c r="I95" s="108">
        <f t="shared" si="66"/>
        <v>10000</v>
      </c>
      <c r="J95" s="108">
        <f t="shared" si="67"/>
        <v>10000</v>
      </c>
      <c r="K95" s="108">
        <f t="shared" si="68"/>
        <v>10000</v>
      </c>
      <c r="L95" s="108">
        <f t="shared" si="69"/>
        <v>10000</v>
      </c>
      <c r="M95" s="108">
        <f t="shared" si="70"/>
        <v>10000</v>
      </c>
      <c r="N95" s="108">
        <f t="shared" si="71"/>
        <v>10000</v>
      </c>
      <c r="O95" s="98" t="b">
        <f t="shared" si="72"/>
        <v>0</v>
      </c>
      <c r="P95" s="59">
        <f t="shared" si="73"/>
        <v>2</v>
      </c>
      <c r="Q95" s="59">
        <f t="shared" si="74"/>
        <v>8</v>
      </c>
      <c r="R95" s="149">
        <f t="shared" si="75"/>
        <v>41.973668622609431</v>
      </c>
      <c r="S95" s="66">
        <f t="shared" si="76"/>
        <v>22.318181334120322</v>
      </c>
      <c r="T95" s="65">
        <f t="shared" si="77"/>
        <v>46.887540444731712</v>
      </c>
      <c r="U95" s="62">
        <f t="shared" si="78"/>
        <v>40.160032355785368</v>
      </c>
      <c r="V95" s="62" t="b">
        <f t="shared" si="79"/>
        <v>0</v>
      </c>
      <c r="W95" s="143">
        <f t="shared" si="80"/>
        <v>41.973668622609431</v>
      </c>
      <c r="X95" s="66" t="str">
        <f t="shared" si="81"/>
        <v/>
      </c>
      <c r="Y95" s="62" t="str">
        <f t="shared" si="82"/>
        <v/>
      </c>
      <c r="Z95" s="62" t="str">
        <f t="shared" si="83"/>
        <v/>
      </c>
      <c r="AA95" s="62" t="str">
        <f t="shared" si="84"/>
        <v/>
      </c>
      <c r="AB95" s="62">
        <f t="shared" si="85"/>
        <v>4.7901459854014599</v>
      </c>
      <c r="AC95" s="65">
        <f t="shared" si="86"/>
        <v>39.846216682839184</v>
      </c>
      <c r="AD95" s="62" t="str">
        <f t="shared" si="87"/>
        <v/>
      </c>
      <c r="AE95" s="62" t="str">
        <f t="shared" si="88"/>
        <v/>
      </c>
      <c r="AF95" s="62" t="str">
        <f t="shared" si="89"/>
        <v/>
      </c>
      <c r="AG95" s="62" t="str">
        <f t="shared" si="90"/>
        <v/>
      </c>
      <c r="AH95" s="62">
        <f t="shared" si="91"/>
        <v>3.5999999999999996</v>
      </c>
      <c r="AI95" s="62">
        <f t="shared" si="92"/>
        <v>22.900000000000002</v>
      </c>
      <c r="AJ95" s="66">
        <f>IF(VLOOKUP(TRUE,$V$2:$AY$111,COUNTA($V$1:AR$1),FALSE)="",AR95,IF(AR95="","",(AR95/VLOOKUP(TRUE,$V$2:$AY$111,COUNTA($V$1:AR$1),FALSE))*100))</f>
        <v>73.392021656036377</v>
      </c>
      <c r="AK95" s="62">
        <f>IF(VLOOKUP(TRUE,$V$2:$AY$111,COUNTA($V$1:AS$1),FALSE)="",AS95,IF(AS95="","",(AS95/VLOOKUP(TRUE,$V$2:$AY$111,COUNTA($V$1:AS$1),FALSE))*100))</f>
        <v>42.343464493751526</v>
      </c>
      <c r="AL95" s="62">
        <f>IF(VLOOKUP(TRUE,$V$2:$AY$111,COUNTA($V$1:AT$1),FALSE)="",AT95,IF(AT95="","",(AT95/VLOOKUP(TRUE,$V$2:$AY$111,COUNTA($V$1:AT$1),FALSE))*100))</f>
        <v>41.427731513977051</v>
      </c>
      <c r="AM95" s="62">
        <f>IF(VLOOKUP(TRUE,$V$2:$AY$111,COUNTA($V$1:AU$1),FALSE)="",AU95,IF(AU95="","",(AU95/VLOOKUP(TRUE,$V$2:$AY$111,COUNTA($V$1:AU$1),FALSE))*100))</f>
        <v>55.882024765014648</v>
      </c>
      <c r="AN95" s="62">
        <f>IF(VLOOKUP(TRUE,$V$2:$AY$111,COUNTA($V$1:AV$1),FALSE)="",AV95,IF(AV95="","",(AV95/VLOOKUP(TRUE,$V$2:$AY$111,COUNTA($V$1:AV$1),FALSE))*100))</f>
        <v>25</v>
      </c>
      <c r="AO95" s="62">
        <f>IF(VLOOKUP(TRUE,$V$2:$AY$111,COUNTA($V$1:AW$1),FALSE)="",AW95,IF(AW95="","",(AW95/VLOOKUP(TRUE,$V$2:$AY$111,COUNTA($V$1:AW$1),FALSE))*100))</f>
        <v>72.815132141113281</v>
      </c>
      <c r="AP95" s="62">
        <f>IF(VLOOKUP(TRUE,$V$2:$AY$111,COUNTA($V$1:AX$1),FALSE)="",AX95,IF(AX95="","",(AX95/VLOOKUP(TRUE,$V$2:$AY$111,COUNTA($V$1:AX$1),FALSE))*100))</f>
        <v>33.005267381668091</v>
      </c>
      <c r="AQ95" s="65">
        <f>IF(VLOOKUP(TRUE,$V$2:$AY$111,COUNTA($V$1:AY$1),FALSE)="",AY95,IF(AY95="","",(AY95/VLOOKUP(TRUE,$V$2:$AY$111,COUNTA($V$1:AY$1),FALSE))*100))</f>
        <v>31.234681606292732</v>
      </c>
      <c r="AR95" s="66">
        <f>IF(BS95="","",BS95*VLOOKUP("UQ",IndexCalc[],3,FALSE))</f>
        <v>73.392021656036377</v>
      </c>
      <c r="AS95" s="62">
        <f>IF(BT95="","",BT95*VLOOKUP("Fneg",IndexCalc[],3,FALSE))</f>
        <v>42.343464493751526</v>
      </c>
      <c r="AT95" s="62">
        <f>IF(BU95="","",BU95*VLOOKUP("ABS",IndexCalc[],3,FALSE))</f>
        <v>41.427731513977051</v>
      </c>
      <c r="AU95" s="62">
        <f>IF(BV95="","",BV95*VLOOKUP("Cnrs",IndexCalc[],3,FALSE))</f>
        <v>55.882024765014648</v>
      </c>
      <c r="AV95" s="62">
        <f>IF(BO95="","",BO95*VLOOKUP("HEC",IndexCalc[],3,FALSE))</f>
        <v>25</v>
      </c>
      <c r="AW95" s="62">
        <f>IF(BP95="","",BP95*VLOOKUP("Aeres",IndexCalc[],3,FALSE))</f>
        <v>72.815132141113281</v>
      </c>
      <c r="AX95" s="62">
        <f>IF(BQ95="","",BQ95*VLOOKUP("Abdc",IndexCalc[],3,FALSE))</f>
        <v>33.005267381668091</v>
      </c>
      <c r="AY95" s="65">
        <f>IF(BR95="","",BR95*VLOOKUP("Vhb",IndexCalc[],3,FALSE))</f>
        <v>31.234681606292728</v>
      </c>
      <c r="AZ95" s="25"/>
      <c r="BA95" s="16"/>
      <c r="BB95" s="12"/>
      <c r="BC95" s="25"/>
      <c r="BD95" s="25">
        <v>0.21</v>
      </c>
      <c r="BE95" s="276">
        <v>0.90052449703216553</v>
      </c>
      <c r="BF95" s="18"/>
      <c r="BG95" s="12"/>
      <c r="BH95" s="12"/>
      <c r="BI95" s="12"/>
      <c r="BJ95" s="19"/>
      <c r="BK95" s="18"/>
      <c r="BL95" s="12"/>
      <c r="BM95" s="12"/>
      <c r="BN95" s="12"/>
      <c r="BO95" s="257">
        <v>1</v>
      </c>
      <c r="BP95" s="258">
        <v>2.1844539642333984</v>
      </c>
      <c r="BQ95" s="258">
        <v>1.3202106952667236</v>
      </c>
      <c r="BR95" s="258">
        <v>1.8740808963775635</v>
      </c>
      <c r="BS95" s="258">
        <v>2.9356808662414551</v>
      </c>
      <c r="BT95" s="258">
        <v>1.693738579750061</v>
      </c>
      <c r="BU95" s="258">
        <v>2.0713865756988525</v>
      </c>
      <c r="BV95" s="261">
        <v>2.2352809906005859</v>
      </c>
    </row>
    <row r="96" spans="1:74" ht="15" customHeight="1" x14ac:dyDescent="0.25">
      <c r="A96" s="199" t="s">
        <v>425</v>
      </c>
      <c r="B96" s="11" t="s">
        <v>702</v>
      </c>
      <c r="C96" s="75" t="s">
        <v>208</v>
      </c>
      <c r="D96" s="11" t="s">
        <v>722</v>
      </c>
      <c r="E96" s="59">
        <f t="shared" si="62"/>
        <v>95</v>
      </c>
      <c r="F96" s="59">
        <f t="shared" si="63"/>
        <v>10</v>
      </c>
      <c r="G96" s="65">
        <f t="shared" si="64"/>
        <v>15.253256227765704</v>
      </c>
      <c r="H96" s="98" t="b">
        <f t="shared" si="65"/>
        <v>0</v>
      </c>
      <c r="I96" s="108">
        <f t="shared" si="66"/>
        <v>10000</v>
      </c>
      <c r="J96" s="108">
        <f t="shared" si="67"/>
        <v>10000</v>
      </c>
      <c r="K96" s="108">
        <f t="shared" si="68"/>
        <v>10000</v>
      </c>
      <c r="L96" s="108">
        <f t="shared" si="69"/>
        <v>10000</v>
      </c>
      <c r="M96" s="108">
        <f t="shared" si="70"/>
        <v>10000</v>
      </c>
      <c r="N96" s="108">
        <f t="shared" si="71"/>
        <v>10000</v>
      </c>
      <c r="O96" s="98" t="b">
        <f t="shared" si="72"/>
        <v>0</v>
      </c>
      <c r="P96" s="59">
        <f t="shared" si="73"/>
        <v>2</v>
      </c>
      <c r="Q96" s="59">
        <f t="shared" si="74"/>
        <v>8</v>
      </c>
      <c r="R96" s="149">
        <f t="shared" si="75"/>
        <v>41.855297884188424</v>
      </c>
      <c r="S96" s="66">
        <f t="shared" si="76"/>
        <v>26.226503455849112</v>
      </c>
      <c r="T96" s="65">
        <f t="shared" si="77"/>
        <v>45.762496491273247</v>
      </c>
      <c r="U96" s="62">
        <f t="shared" si="78"/>
        <v>40.819997193018601</v>
      </c>
      <c r="V96" s="62" t="b">
        <f t="shared" si="79"/>
        <v>0</v>
      </c>
      <c r="W96" s="143">
        <f t="shared" si="80"/>
        <v>41.855297884188424</v>
      </c>
      <c r="X96" s="66" t="str">
        <f t="shared" si="81"/>
        <v/>
      </c>
      <c r="Y96" s="62" t="str">
        <f t="shared" si="82"/>
        <v/>
      </c>
      <c r="Z96" s="62" t="str">
        <f t="shared" si="83"/>
        <v/>
      </c>
      <c r="AA96" s="62" t="str">
        <f t="shared" si="84"/>
        <v/>
      </c>
      <c r="AB96" s="62">
        <f t="shared" si="85"/>
        <v>12.408759124087592</v>
      </c>
      <c r="AC96" s="65">
        <f t="shared" si="86"/>
        <v>40.04424778761063</v>
      </c>
      <c r="AD96" s="62" t="str">
        <f t="shared" si="87"/>
        <v/>
      </c>
      <c r="AE96" s="62" t="str">
        <f t="shared" si="88"/>
        <v/>
      </c>
      <c r="AF96" s="62" t="str">
        <f t="shared" si="89"/>
        <v/>
      </c>
      <c r="AG96" s="62" t="str">
        <f t="shared" si="90"/>
        <v/>
      </c>
      <c r="AH96" s="62">
        <f t="shared" si="91"/>
        <v>18.3</v>
      </c>
      <c r="AI96" s="62">
        <f t="shared" si="92"/>
        <v>23.799999999999997</v>
      </c>
      <c r="AJ96" s="66">
        <f>IF(VLOOKUP(TRUE,$V$2:$AY$111,COUNTA($V$1:AR$1),FALSE)="",AR96,IF(AR96="","",(AR96/VLOOKUP(TRUE,$V$2:$AY$111,COUNTA($V$1:AR$1),FALSE))*100))</f>
        <v>50</v>
      </c>
      <c r="AK96" s="62">
        <f>IF(VLOOKUP(TRUE,$V$2:$AY$111,COUNTA($V$1:AS$1),FALSE)="",AS96,IF(AS96="","",(AS96/VLOOKUP(TRUE,$V$2:$AY$111,COUNTA($V$1:AS$1),FALSE))*100))</f>
        <v>50</v>
      </c>
      <c r="AL96" s="62">
        <f>IF(VLOOKUP(TRUE,$V$2:$AY$111,COUNTA($V$1:AT$1),FALSE)="",AT96,IF(AT96="","",(AT96/VLOOKUP(TRUE,$V$2:$AY$111,COUNTA($V$1:AT$1),FALSE))*100))</f>
        <v>40</v>
      </c>
      <c r="AM96" s="62">
        <f>IF(VLOOKUP(TRUE,$V$2:$AY$111,COUNTA($V$1:AU$1),FALSE)="",AU96,IF(AU96="","",(AU96/VLOOKUP(TRUE,$V$2:$AY$111,COUNTA($V$1:AU$1),FALSE))*100))</f>
        <v>50</v>
      </c>
      <c r="AN96" s="62">
        <f>IF(VLOOKUP(TRUE,$V$2:$AY$111,COUNTA($V$1:AV$1),FALSE)="",AV96,IF(AV96="","",(AV96/VLOOKUP(TRUE,$V$2:$AY$111,COUNTA($V$1:AV$1),FALSE))*100))</f>
        <v>25</v>
      </c>
      <c r="AO96" s="62">
        <f>IF(VLOOKUP(TRUE,$V$2:$AY$111,COUNTA($V$1:AW$1),FALSE)="",AW96,IF(AW96="","",(AW96/VLOOKUP(TRUE,$V$2:$AY$111,COUNTA($V$1:AW$1),FALSE))*100))</f>
        <v>66.666666666666671</v>
      </c>
      <c r="AP96" s="62">
        <f>IF(VLOOKUP(TRUE,$V$2:$AY$111,COUNTA($V$1:AX$1),FALSE)="",AX96,IF(AX96="","",(AX96/VLOOKUP(TRUE,$V$2:$AY$111,COUNTA($V$1:AX$1),FALSE))*100))</f>
        <v>50</v>
      </c>
      <c r="AQ96" s="65">
        <f>IF(VLOOKUP(TRUE,$V$2:$AY$111,COUNTA($V$1:AY$1),FALSE)="",AY96,IF(AY96="","",(AY96/VLOOKUP(TRUE,$V$2:$AY$111,COUNTA($V$1:AY$1),FALSE))*100))</f>
        <v>34.433305263519287</v>
      </c>
      <c r="AR96" s="66">
        <f>IF(BS96="","",BS96*VLOOKUP("UQ",IndexCalc[],3,FALSE))</f>
        <v>50</v>
      </c>
      <c r="AS96" s="62">
        <f>IF(BT96="","",BT96*VLOOKUP("Fneg",IndexCalc[],3,FALSE))</f>
        <v>50</v>
      </c>
      <c r="AT96" s="62">
        <f>IF(BU96="","",BU96*VLOOKUP("ABS",IndexCalc[],3,FALSE))</f>
        <v>40</v>
      </c>
      <c r="AU96" s="62">
        <f>IF(BV96="","",BV96*VLOOKUP("Cnrs",IndexCalc[],3,FALSE))</f>
        <v>50</v>
      </c>
      <c r="AV96" s="62">
        <f>IF(BO96="","",BO96*VLOOKUP("HEC",IndexCalc[],3,FALSE))</f>
        <v>25</v>
      </c>
      <c r="AW96" s="62">
        <f>IF(BP96="","",BP96*VLOOKUP("Aeres",IndexCalc[],3,FALSE))</f>
        <v>66.666666666666671</v>
      </c>
      <c r="AX96" s="62">
        <f>IF(BQ96="","",BQ96*VLOOKUP("Abdc",IndexCalc[],3,FALSE))</f>
        <v>50</v>
      </c>
      <c r="AY96" s="65">
        <f>IF(BR96="","",BR96*VLOOKUP("Vhb",IndexCalc[],3,FALSE))</f>
        <v>34.433305263519287</v>
      </c>
      <c r="AZ96" s="25"/>
      <c r="BA96" s="16"/>
      <c r="BB96" s="12"/>
      <c r="BC96" s="25"/>
      <c r="BD96" s="25">
        <v>0.54400000000000004</v>
      </c>
      <c r="BE96" s="26">
        <v>0.90500000000000003</v>
      </c>
      <c r="BF96" s="18" t="s">
        <v>135</v>
      </c>
      <c r="BG96" s="12" t="s">
        <v>133</v>
      </c>
      <c r="BH96" s="12" t="s">
        <v>133</v>
      </c>
      <c r="BI96" s="12"/>
      <c r="BJ96" s="19"/>
      <c r="BK96" s="18">
        <v>3</v>
      </c>
      <c r="BL96" s="12">
        <v>3</v>
      </c>
      <c r="BM96" s="12">
        <v>2</v>
      </c>
      <c r="BN96" s="12">
        <v>3</v>
      </c>
      <c r="BO96" s="7">
        <v>1</v>
      </c>
      <c r="BP96" s="5">
        <v>2</v>
      </c>
      <c r="BQ96" s="92">
        <v>2</v>
      </c>
      <c r="BR96" s="258">
        <v>2.0659983158111572</v>
      </c>
      <c r="BS96" s="5">
        <v>2</v>
      </c>
      <c r="BT96" s="5">
        <v>2</v>
      </c>
      <c r="BU96" s="5">
        <v>2</v>
      </c>
      <c r="BV96" s="8">
        <v>2</v>
      </c>
    </row>
    <row r="97" spans="1:74" ht="15" customHeight="1" x14ac:dyDescent="0.25">
      <c r="A97" s="97" t="s">
        <v>1029</v>
      </c>
      <c r="B97" s="11"/>
      <c r="C97" s="147" t="s">
        <v>245</v>
      </c>
      <c r="D97" s="11" t="s">
        <v>722</v>
      </c>
      <c r="E97" s="59">
        <f t="shared" si="62"/>
        <v>96</v>
      </c>
      <c r="F97" s="59">
        <f t="shared" si="63"/>
        <v>10</v>
      </c>
      <c r="G97" s="65">
        <f t="shared" si="64"/>
        <v>16.279826681850615</v>
      </c>
      <c r="H97" s="98" t="b">
        <f t="shared" si="65"/>
        <v>0</v>
      </c>
      <c r="I97" s="108">
        <f t="shared" si="66"/>
        <v>10000</v>
      </c>
      <c r="J97" s="108">
        <f t="shared" si="67"/>
        <v>10000</v>
      </c>
      <c r="K97" s="108">
        <f t="shared" si="68"/>
        <v>10000</v>
      </c>
      <c r="L97" s="108">
        <f t="shared" si="69"/>
        <v>10000</v>
      </c>
      <c r="M97" s="108">
        <f t="shared" si="70"/>
        <v>10000</v>
      </c>
      <c r="N97" s="108">
        <f t="shared" si="71"/>
        <v>10000</v>
      </c>
      <c r="O97" s="98" t="b">
        <f t="shared" si="72"/>
        <v>0</v>
      </c>
      <c r="P97" s="59">
        <f t="shared" si="73"/>
        <v>2</v>
      </c>
      <c r="Q97" s="59">
        <f t="shared" si="74"/>
        <v>8</v>
      </c>
      <c r="R97" s="149">
        <f t="shared" si="75"/>
        <v>41.092023146625294</v>
      </c>
      <c r="S97" s="66">
        <f t="shared" si="76"/>
        <v>16.572996737936826</v>
      </c>
      <c r="T97" s="65">
        <f t="shared" si="77"/>
        <v>47.221779748797417</v>
      </c>
      <c r="U97" s="62">
        <f t="shared" si="78"/>
        <v>39.507423799037937</v>
      </c>
      <c r="V97" s="62" t="b">
        <f t="shared" si="79"/>
        <v>0</v>
      </c>
      <c r="W97" s="143">
        <f t="shared" si="80"/>
        <v>41.092023146625294</v>
      </c>
      <c r="X97" s="66" t="str">
        <f t="shared" si="81"/>
        <v/>
      </c>
      <c r="Y97" s="62" t="str">
        <f t="shared" si="82"/>
        <v/>
      </c>
      <c r="Z97" s="62" t="str">
        <f t="shared" si="83"/>
        <v/>
      </c>
      <c r="AA97" s="62" t="str">
        <f t="shared" si="84"/>
        <v/>
      </c>
      <c r="AB97" s="62">
        <f t="shared" si="85"/>
        <v>8.23448905109489</v>
      </c>
      <c r="AC97" s="65">
        <f t="shared" si="86"/>
        <v>24.911504424778759</v>
      </c>
      <c r="AD97" s="62" t="str">
        <f t="shared" si="87"/>
        <v/>
      </c>
      <c r="AE97" s="62" t="str">
        <f t="shared" si="88"/>
        <v/>
      </c>
      <c r="AF97" s="62" t="str">
        <f t="shared" si="89"/>
        <v/>
      </c>
      <c r="AG97" s="62" t="str">
        <f t="shared" si="90"/>
        <v/>
      </c>
      <c r="AH97" s="62">
        <f t="shared" si="91"/>
        <v>8.2000000000000011</v>
      </c>
      <c r="AI97" s="62">
        <f t="shared" si="92"/>
        <v>9.1</v>
      </c>
      <c r="AJ97" s="66">
        <f>IF(VLOOKUP(TRUE,$V$2:$AY$111,COUNTA($V$1:AR$1),FALSE)="",AR97,IF(AR97="","",(AR97/VLOOKUP(TRUE,$V$2:$AY$111,COUNTA($V$1:AR$1),FALSE))*100))</f>
        <v>50</v>
      </c>
      <c r="AK97" s="62">
        <f>IF(VLOOKUP(TRUE,$V$2:$AY$111,COUNTA($V$1:AS$1),FALSE)="",AS97,IF(AS97="","",(AS97/VLOOKUP(TRUE,$V$2:$AY$111,COUNTA($V$1:AS$1),FALSE))*100))</f>
        <v>50</v>
      </c>
      <c r="AL97" s="62">
        <f>IF(VLOOKUP(TRUE,$V$2:$AY$111,COUNTA($V$1:AT$1),FALSE)="",AT97,IF(AT97="","",(AT97/VLOOKUP(TRUE,$V$2:$AY$111,COUNTA($V$1:AT$1),FALSE))*100))</f>
        <v>40</v>
      </c>
      <c r="AM97" s="62">
        <f>IF(VLOOKUP(TRUE,$V$2:$AY$111,COUNTA($V$1:AU$1),FALSE)="",AU97,IF(AU97="","",(AU97/VLOOKUP(TRUE,$V$2:$AY$111,COUNTA($V$1:AU$1),FALSE))*100))</f>
        <v>50</v>
      </c>
      <c r="AN97" s="62">
        <f>IF(VLOOKUP(TRUE,$V$2:$AY$111,COUNTA($V$1:AV$1),FALSE)="",AV97,IF(AV97="","",(AV97/VLOOKUP(TRUE,$V$2:$AY$111,COUNTA($V$1:AV$1),FALSE))*100))</f>
        <v>37.774237990379333</v>
      </c>
      <c r="AO97" s="62">
        <f>IF(VLOOKUP(TRUE,$V$2:$AY$111,COUNTA($V$1:AW$1),FALSE)="",AW97,IF(AW97="","",(AW97/VLOOKUP(TRUE,$V$2:$AY$111,COUNTA($V$1:AW$1),FALSE))*100))</f>
        <v>66.666666666666671</v>
      </c>
      <c r="AP97" s="111">
        <f>IF(VLOOKUP(TRUE,$V$2:$AY$111,COUNTA($V$1:AX$1),FALSE)="",AX97,IF(AX97="","",(AX97/VLOOKUP(TRUE,$V$2:$AY$111,COUNTA($V$1:AX$1),FALSE))*100))</f>
        <v>50</v>
      </c>
      <c r="AQ97" s="65">
        <f>IF(VLOOKUP(TRUE,$V$2:$AY$111,COUNTA($V$1:AY$1),FALSE)="",AY97,IF(AY97="","",(AY97/VLOOKUP(TRUE,$V$2:$AY$111,COUNTA($V$1:AY$1),FALSE))*100))</f>
        <v>33.333333333333336</v>
      </c>
      <c r="AR97" s="66">
        <f>IF(BS97="","",BS97*VLOOKUP("UQ",IndexCalc[],3,FALSE))</f>
        <v>50</v>
      </c>
      <c r="AS97" s="62">
        <f>IF(BT97="","",BT97*VLOOKUP("Fneg",IndexCalc[],3,FALSE))</f>
        <v>50</v>
      </c>
      <c r="AT97" s="62">
        <f>IF(BU97="","",BU97*VLOOKUP("ABS",IndexCalc[],3,FALSE))</f>
        <v>40</v>
      </c>
      <c r="AU97" s="62">
        <f>IF(BV97="","",BV97*VLOOKUP("Cnrs",IndexCalc[],3,FALSE))</f>
        <v>50</v>
      </c>
      <c r="AV97" s="62">
        <f>IF(BO97="","",BO97*VLOOKUP("HEC",IndexCalc[],3,FALSE))</f>
        <v>37.774237990379333</v>
      </c>
      <c r="AW97" s="62">
        <f>IF(BP97="","",BP97*VLOOKUP("Aeres",IndexCalc[],3,FALSE))</f>
        <v>66.666666666666671</v>
      </c>
      <c r="AX97" s="62">
        <f>IF(BQ97="","",BQ97*VLOOKUP("Abdc",IndexCalc[],3,FALSE))</f>
        <v>50</v>
      </c>
      <c r="AY97" s="65">
        <f>IF(BR97="","",BR97*VLOOKUP("Vhb",IndexCalc[],3,FALSE))</f>
        <v>33.333333333333336</v>
      </c>
      <c r="AZ97" s="25"/>
      <c r="BA97" s="16"/>
      <c r="BB97" s="12"/>
      <c r="BC97" s="25"/>
      <c r="BD97" s="25">
        <v>0.36099999999999999</v>
      </c>
      <c r="BE97" s="83">
        <v>0.56299999999999994</v>
      </c>
      <c r="BF97" s="18"/>
      <c r="BG97" s="12" t="s">
        <v>133</v>
      </c>
      <c r="BH97" s="181" t="s">
        <v>133</v>
      </c>
      <c r="BI97" s="12" t="s">
        <v>135</v>
      </c>
      <c r="BJ97" s="19"/>
      <c r="BK97" s="18">
        <v>3</v>
      </c>
      <c r="BL97" s="12">
        <v>3</v>
      </c>
      <c r="BM97" s="12">
        <v>2</v>
      </c>
      <c r="BN97" s="12">
        <v>3</v>
      </c>
      <c r="BO97" s="257">
        <v>1.5109695196151733</v>
      </c>
      <c r="BP97" s="5">
        <v>2</v>
      </c>
      <c r="BQ97" s="92">
        <v>2</v>
      </c>
      <c r="BR97" s="5">
        <v>2</v>
      </c>
      <c r="BS97" s="5">
        <v>2</v>
      </c>
      <c r="BT97" s="5">
        <v>2</v>
      </c>
      <c r="BU97" s="5">
        <v>2</v>
      </c>
      <c r="BV97" s="8">
        <v>2</v>
      </c>
    </row>
    <row r="98" spans="1:74" ht="15" customHeight="1" x14ac:dyDescent="0.25">
      <c r="A98" s="199" t="s">
        <v>441</v>
      </c>
      <c r="B98" s="11" t="s">
        <v>717</v>
      </c>
      <c r="C98" s="74" t="s">
        <v>227</v>
      </c>
      <c r="D98" s="11" t="s">
        <v>722</v>
      </c>
      <c r="E98" s="59">
        <f t="shared" ref="E98:E111" si="93">IF(R98=0,"",RANK($R98,$R$2:$R$111,0))</f>
        <v>97</v>
      </c>
      <c r="F98" s="59">
        <f t="shared" ref="F98:F111" si="94">COUNT($AH98:$AI98,$AR98:$AY98)</f>
        <v>10</v>
      </c>
      <c r="G98" s="65">
        <f t="shared" ref="G98:G111" si="95">IF($F98&lt;=1,"",STDEV($AB98:$AC98,$AJ98:$AQ98))</f>
        <v>16.726451182662053</v>
      </c>
      <c r="H98" s="98" t="b">
        <f t="shared" ref="H98:H111" si="96">IF($Q98=0,FALSE,IF(OR($V98=TRUE,AVERAGE($AJ98:$AQ98)=100),TRUE,FALSE))</f>
        <v>0</v>
      </c>
      <c r="I98" s="108">
        <f t="shared" ref="I98:I111" si="97">IF($H98=TRUE,IF(ISBLANK(AZ98),10000,AZ98),10000)</f>
        <v>10000</v>
      </c>
      <c r="J98" s="108">
        <f t="shared" ref="J98:J111" si="98">IF($H98=TRUE,IF(ISBLANK(BA98),10000,BA98),10000)</f>
        <v>10000</v>
      </c>
      <c r="K98" s="108">
        <f t="shared" ref="K98:K111" si="99">IF($H98=TRUE,IF(ISBLANK(BB98),10000,BB98),10000)</f>
        <v>10000</v>
      </c>
      <c r="L98" s="108">
        <f t="shared" ref="L98:L111" si="100">IF($H98=TRUE,IF(ISBLANK(BC98),10000,BC98),10000)</f>
        <v>10000</v>
      </c>
      <c r="M98" s="108">
        <f t="shared" ref="M98:M111" si="101">IF($H98=TRUE,IF(ISBLANK(BD98),10000,BD98),10000)</f>
        <v>10000</v>
      </c>
      <c r="N98" s="108">
        <f t="shared" ref="N98:N111" si="102">IF($H98=TRUE,IF(ISBLANK(BE98),10000,BE98),10000)</f>
        <v>10000</v>
      </c>
      <c r="O98" s="98" t="b">
        <f t="shared" ref="O98:O111" si="103">$V98</f>
        <v>0</v>
      </c>
      <c r="P98" s="59">
        <f t="shared" ref="P98:P111" si="104">COUNT($AH98:$AI98)</f>
        <v>2</v>
      </c>
      <c r="Q98" s="59">
        <f t="shared" ref="Q98:Q111" si="105">COUNT($AR98:$AY98)</f>
        <v>8</v>
      </c>
      <c r="R98" s="149">
        <f t="shared" ref="R98:R111" si="106">IF($F98=0,0,AVERAGE($AB98:$AC98,$AR98:$AY98))</f>
        <v>39.426363795418823</v>
      </c>
      <c r="S98" s="66">
        <f t="shared" ref="S98:S111" si="107">IF($P98=0,0,(AVERAGE($AB98:$AC98)))</f>
        <v>45.249136037723666</v>
      </c>
      <c r="T98" s="65">
        <f t="shared" ref="T98:T111" si="108">IF($Q98=0,0,(AVERAGE($AR98:$AY98)))</f>
        <v>37.970670734842621</v>
      </c>
      <c r="U98" s="62">
        <f t="shared" ref="U98:U111" si="109">IF(F98=0,"",(AVERAGE($AH98:$AI98,$AR98:$AY98)))</f>
        <v>38.526536587874091</v>
      </c>
      <c r="V98" s="62" t="b">
        <f t="shared" ref="V98:V111" si="110">IF($Q98=0,FALSE,IF(OR(MAX($U$2:$U$111)=$U98,LARGE($U$2:$U$111,2)=$U98),TRUE,FALSE))</f>
        <v>0</v>
      </c>
      <c r="W98" s="143">
        <f t="shared" ref="W98:W111" si="111">IF($F98=0,0,AVERAGE($AB98:$AC98,$AJ98:$AQ98))</f>
        <v>39.426363795418823</v>
      </c>
      <c r="X98" s="66">
        <f t="shared" ref="X98:X111" si="112">IF(AZ98="","",IF(((AZ98/MIN(I$2:I$111))*100)&gt;=100,100,(AZ98/MIN(I$2:I$111))*100))</f>
        <v>50</v>
      </c>
      <c r="Y98" s="62">
        <f t="shared" ref="Y98:Y111" si="113">IF(BA98="","",IF(((BA98/MIN(J$2:J$111))*100)&gt;=100,100,(BA98/MIN(J$2:J$111))*100))</f>
        <v>33.333333333333329</v>
      </c>
      <c r="Z98" s="62">
        <f t="shared" ref="Z98:Z111" si="114">IF(BB98="","",IF(((BB98/MIN(K$2:K$111))*100)&gt;=100,100,(BB98/MIN(K$2:K$111))*100))</f>
        <v>100</v>
      </c>
      <c r="AA98" s="62">
        <f t="shared" ref="AA98:AA111" si="115">IF(BC98="","",IF(((BC98/MIN(L$2:L$111))*100)&gt;=100,100,(BC98/MIN(L$2:L$111))*100))</f>
        <v>78.138412017167369</v>
      </c>
      <c r="AB98" s="62">
        <f t="shared" ref="AB98:AB111" si="116">IF(BD98="","",IF(((BD98/MIN(M$2:M$111))*100)&gt;=100,100,(BD98/MIN(M$2:M$111))*100))</f>
        <v>16.560218978102188</v>
      </c>
      <c r="AC98" s="65">
        <f t="shared" ref="AC98:AC111" si="117">IF(BE98="","",IF(((BE98/MIN(N$2:N$111))*100)&gt;=100,100,(BE98/MIN(N$2:N$111))*100))</f>
        <v>73.938053097345147</v>
      </c>
      <c r="AD98" s="62">
        <f t="shared" ref="AD98:AD111" si="118">IF(ISBLANK(AZ98),"",PERCENTRANK(AZ$2:AZ$111,AZ98,)*100)</f>
        <v>46.800000000000004</v>
      </c>
      <c r="AE98" s="62">
        <f t="shared" ref="AE98:AE111" si="119">IF(ISBLANK(BA98),"",PERCENTRANK(BA$2:BA$111,BA98,)*100)</f>
        <v>41.699999999999996</v>
      </c>
      <c r="AF98" s="62">
        <f t="shared" ref="AF98:AF111" si="120">IF(ISBLANK(BB98),"",PERCENTRANK(BB$2:BB$111,BB98,)*100)</f>
        <v>46.9</v>
      </c>
      <c r="AG98" s="62">
        <f t="shared" ref="AG98:AG111" si="121">IF(ISBLANK(BC98),"",PERCENTRANK(BC$2:BC$111,BC98,)*100)</f>
        <v>51.800000000000004</v>
      </c>
      <c r="AH98" s="62">
        <f t="shared" ref="AH98:AH111" si="122">IF(ISBLANK(BD98),"",PERCENTRANK(BD$2:BD$111,BD98,)*100)</f>
        <v>25.6</v>
      </c>
      <c r="AI98" s="62">
        <f t="shared" ref="AI98:AI111" si="123">IF(ISBLANK(BE98),"",PERCENTRANK(BE$2:BE$111,BE98,)*100)</f>
        <v>55.900000000000006</v>
      </c>
      <c r="AJ98" s="66">
        <f>IF(VLOOKUP(TRUE,$V$2:$AY$111,COUNTA($V$1:AR$1),FALSE)="",AR98,IF(AR98="","",(AR98/VLOOKUP(TRUE,$V$2:$AY$111,COUNTA($V$1:AR$1),FALSE))*100))</f>
        <v>25</v>
      </c>
      <c r="AK98" s="62">
        <f>IF(VLOOKUP(TRUE,$V$2:$AY$111,COUNTA($V$1:AS$1),FALSE)="",AS98,IF(AS98="","",(AS98/VLOOKUP(TRUE,$V$2:$AY$111,COUNTA($V$1:AS$1),FALSE))*100))</f>
        <v>32.552856206893921</v>
      </c>
      <c r="AL98" s="62">
        <f>IF(VLOOKUP(TRUE,$V$2:$AY$111,COUNTA($V$1:AT$1),FALSE)="",AT98,IF(AT98="","",(AT98/VLOOKUP(TRUE,$V$2:$AY$111,COUNTA($V$1:AT$1),FALSE))*100))</f>
        <v>40</v>
      </c>
      <c r="AM98" s="62">
        <f>IF(VLOOKUP(TRUE,$V$2:$AY$111,COUNTA($V$1:AU$1),FALSE)="",AU98,IF(AU98="","",(AU98/VLOOKUP(TRUE,$V$2:$AY$111,COUNTA($V$1:AU$1),FALSE))*100))</f>
        <v>46.879050135612488</v>
      </c>
      <c r="AN98" s="62">
        <f>IF(VLOOKUP(TRUE,$V$2:$AY$111,COUNTA($V$1:AV$1),FALSE)="",AV98,IF(AV98="","",(AV98/VLOOKUP(TRUE,$V$2:$AY$111,COUNTA($V$1:AV$1),FALSE))*100))</f>
        <v>51.575922966003418</v>
      </c>
      <c r="AO98" s="62">
        <f>IF(VLOOKUP(TRUE,$V$2:$AY$111,COUNTA($V$1:AW$1),FALSE)="",AW98,IF(AW98="","",(AW98/VLOOKUP(TRUE,$V$2:$AY$111,COUNTA($V$1:AW$1),FALSE))*100))</f>
        <v>49.424203236897789</v>
      </c>
      <c r="AP98" s="62">
        <f>IF(VLOOKUP(TRUE,$V$2:$AY$111,COUNTA($V$1:AX$1),FALSE)="",AX98,IF(AX98="","",(AX98/VLOOKUP(TRUE,$V$2:$AY$111,COUNTA($V$1:AX$1),FALSE))*100))</f>
        <v>25</v>
      </c>
      <c r="AQ98" s="65">
        <f>IF(VLOOKUP(TRUE,$V$2:$AY$111,COUNTA($V$1:AY$1),FALSE)="",AY98,IF(AY98="","",(AY98/VLOOKUP(TRUE,$V$2:$AY$111,COUNTA($V$1:AY$1),FALSE))*100))</f>
        <v>33.333333333333336</v>
      </c>
      <c r="AR98" s="66">
        <f>IF(BS98="","",BS98*VLOOKUP("UQ",IndexCalc[],3,FALSE))</f>
        <v>25</v>
      </c>
      <c r="AS98" s="62">
        <f>IF(BT98="","",BT98*VLOOKUP("Fneg",IndexCalc[],3,FALSE))</f>
        <v>32.552856206893921</v>
      </c>
      <c r="AT98" s="62">
        <f>IF(BU98="","",BU98*VLOOKUP("ABS",IndexCalc[],3,FALSE))</f>
        <v>40</v>
      </c>
      <c r="AU98" s="62">
        <f>IF(BV98="","",BV98*VLOOKUP("Cnrs",IndexCalc[],3,FALSE))</f>
        <v>46.879050135612488</v>
      </c>
      <c r="AV98" s="62">
        <f>IF(BO98="","",BO98*VLOOKUP("HEC",IndexCalc[],3,FALSE))</f>
        <v>51.575922966003418</v>
      </c>
      <c r="AW98" s="62">
        <f>IF(BP98="","",BP98*VLOOKUP("Aeres",IndexCalc[],3,FALSE))</f>
        <v>49.424203236897789</v>
      </c>
      <c r="AX98" s="62">
        <f>IF(BQ98="","",BQ98*VLOOKUP("Abdc",IndexCalc[],3,FALSE))</f>
        <v>25</v>
      </c>
      <c r="AY98" s="65">
        <f>IF(BR98="","",BR98*VLOOKUP("Vhb",IndexCalc[],3,FALSE))</f>
        <v>33.333333333333336</v>
      </c>
      <c r="AZ98" s="25">
        <v>4.0000000000000001E-3</v>
      </c>
      <c r="BA98" s="16">
        <v>0.9</v>
      </c>
      <c r="BB98" s="12">
        <v>33</v>
      </c>
      <c r="BC98" s="25">
        <v>2.9129999999999998</v>
      </c>
      <c r="BD98" s="25">
        <v>0.72599999999999998</v>
      </c>
      <c r="BE98" s="26">
        <v>1.671</v>
      </c>
      <c r="BF98" s="18"/>
      <c r="BG98" s="12"/>
      <c r="BH98" s="12" t="s">
        <v>135</v>
      </c>
      <c r="BI98" s="12" t="s">
        <v>135</v>
      </c>
      <c r="BJ98" s="19"/>
      <c r="BK98" s="18">
        <v>4</v>
      </c>
      <c r="BL98" s="12"/>
      <c r="BM98" s="12">
        <v>2</v>
      </c>
      <c r="BN98" s="12"/>
      <c r="BO98" s="257">
        <v>2.0630369186401367</v>
      </c>
      <c r="BP98" s="258">
        <v>1.4827260971069336</v>
      </c>
      <c r="BQ98" s="92">
        <v>1</v>
      </c>
      <c r="BR98" s="5">
        <v>2</v>
      </c>
      <c r="BS98" s="5">
        <v>1</v>
      </c>
      <c r="BT98" s="258">
        <v>1.3021142482757568</v>
      </c>
      <c r="BU98" s="258">
        <v>2</v>
      </c>
      <c r="BV98" s="261">
        <v>1.8751620054244995</v>
      </c>
    </row>
    <row r="99" spans="1:74" ht="15" customHeight="1" x14ac:dyDescent="0.25">
      <c r="A99" s="97" t="s">
        <v>1036</v>
      </c>
      <c r="B99" s="11"/>
      <c r="C99" s="147" t="s">
        <v>1010</v>
      </c>
      <c r="D99" s="11" t="s">
        <v>722</v>
      </c>
      <c r="E99" s="12">
        <f t="shared" si="93"/>
        <v>98</v>
      </c>
      <c r="F99" s="59">
        <f t="shared" si="94"/>
        <v>10</v>
      </c>
      <c r="G99" s="65">
        <f t="shared" si="95"/>
        <v>18.838853558604896</v>
      </c>
      <c r="H99" s="98" t="b">
        <f t="shared" si="96"/>
        <v>0</v>
      </c>
      <c r="I99" s="108">
        <f t="shared" si="97"/>
        <v>10000</v>
      </c>
      <c r="J99" s="108">
        <f t="shared" si="98"/>
        <v>10000</v>
      </c>
      <c r="K99" s="108">
        <f t="shared" si="99"/>
        <v>10000</v>
      </c>
      <c r="L99" s="108">
        <f t="shared" si="100"/>
        <v>10000</v>
      </c>
      <c r="M99" s="108">
        <f t="shared" si="101"/>
        <v>10000</v>
      </c>
      <c r="N99" s="108">
        <f t="shared" si="102"/>
        <v>10000</v>
      </c>
      <c r="O99" s="98" t="b">
        <f t="shared" si="103"/>
        <v>0</v>
      </c>
      <c r="P99" s="59">
        <f t="shared" si="104"/>
        <v>2</v>
      </c>
      <c r="Q99" s="59">
        <f t="shared" si="105"/>
        <v>8</v>
      </c>
      <c r="R99" s="149">
        <f t="shared" si="106"/>
        <v>38.547118241715651</v>
      </c>
      <c r="S99" s="66">
        <f t="shared" si="107"/>
        <v>10.235591208578258</v>
      </c>
      <c r="T99" s="65">
        <f t="shared" si="108"/>
        <v>45.625</v>
      </c>
      <c r="U99" s="62">
        <f t="shared" si="109"/>
        <v>37.04</v>
      </c>
      <c r="V99" s="62" t="b">
        <f t="shared" si="110"/>
        <v>0</v>
      </c>
      <c r="W99" s="143">
        <f t="shared" si="111"/>
        <v>38.547118241715651</v>
      </c>
      <c r="X99" s="18" t="str">
        <f t="shared" si="112"/>
        <v/>
      </c>
      <c r="Y99" s="12" t="str">
        <f t="shared" si="113"/>
        <v/>
      </c>
      <c r="Z99" s="12" t="str">
        <f t="shared" si="114"/>
        <v/>
      </c>
      <c r="AA99" s="12" t="str">
        <f t="shared" si="115"/>
        <v/>
      </c>
      <c r="AB99" s="12">
        <f t="shared" si="116"/>
        <v>4.6304744525547452</v>
      </c>
      <c r="AC99" s="19">
        <f t="shared" si="117"/>
        <v>15.840707964601771</v>
      </c>
      <c r="AD99" s="12" t="str">
        <f t="shared" si="118"/>
        <v/>
      </c>
      <c r="AE99" s="12" t="str">
        <f t="shared" si="119"/>
        <v/>
      </c>
      <c r="AF99" s="12" t="str">
        <f t="shared" si="120"/>
        <v/>
      </c>
      <c r="AG99" s="12" t="str">
        <f t="shared" si="121"/>
        <v/>
      </c>
      <c r="AH99" s="12">
        <f t="shared" si="122"/>
        <v>2.7</v>
      </c>
      <c r="AI99" s="12">
        <f t="shared" si="123"/>
        <v>2.7</v>
      </c>
      <c r="AJ99" s="18">
        <f>IF(VLOOKUP(TRUE,$V$2:$AY$111,COUNTA($V$1:AR$1),FALSE)="",AR99,IF(AR99="","",(AR99/VLOOKUP(TRUE,$V$2:$AY$111,COUNTA($V$1:AR$1),FALSE))*100))</f>
        <v>50</v>
      </c>
      <c r="AK99" s="12">
        <f>IF(VLOOKUP(TRUE,$V$2:$AY$111,COUNTA($V$1:AS$1),FALSE)="",AS99,IF(AS99="","",(AS99/VLOOKUP(TRUE,$V$2:$AY$111,COUNTA($V$1:AS$1),FALSE))*100))</f>
        <v>50</v>
      </c>
      <c r="AL99" s="12">
        <f>IF(VLOOKUP(TRUE,$V$2:$AY$111,COUNTA($V$1:AT$1),FALSE)="",AT99,IF(AT99="","",(AT99/VLOOKUP(TRUE,$V$2:$AY$111,COUNTA($V$1:AT$1),FALSE))*100))</f>
        <v>40</v>
      </c>
      <c r="AM99" s="12">
        <f>IF(VLOOKUP(TRUE,$V$2:$AY$111,COUNTA($V$1:AU$1),FALSE)="",AU99,IF(AU99="","",(AU99/VLOOKUP(TRUE,$V$2:$AY$111,COUNTA($V$1:AU$1),FALSE))*100))</f>
        <v>50</v>
      </c>
      <c r="AN99" s="12">
        <f>IF(VLOOKUP(TRUE,$V$2:$AY$111,COUNTA($V$1:AV$1),FALSE)="",AV99,IF(AV99="","",(AV99/VLOOKUP(TRUE,$V$2:$AY$111,COUNTA($V$1:AV$1),FALSE))*100))</f>
        <v>25</v>
      </c>
      <c r="AO99" s="12">
        <f>IF(VLOOKUP(TRUE,$V$2:$AY$111,COUNTA($V$1:AW$1),FALSE)="",AW99,IF(AW99="","",(AW99/VLOOKUP(TRUE,$V$2:$AY$111,COUNTA($V$1:AW$1),FALSE))*100))</f>
        <v>66.666666666666671</v>
      </c>
      <c r="AP99" s="12">
        <f>IF(VLOOKUP(TRUE,$V$2:$AY$111,COUNTA($V$1:AX$1),FALSE)="",AX99,IF(AX99="","",(AX99/VLOOKUP(TRUE,$V$2:$AY$111,COUNTA($V$1:AX$1),FALSE))*100))</f>
        <v>50</v>
      </c>
      <c r="AQ99" s="19">
        <f>IF(VLOOKUP(TRUE,$V$2:$AY$111,COUNTA($V$1:AY$1),FALSE)="",AY99,IF(AY99="","",(AY99/VLOOKUP(TRUE,$V$2:$AY$111,COUNTA($V$1:AY$1),FALSE))*100))</f>
        <v>33.333333333333336</v>
      </c>
      <c r="AR99" s="66">
        <f>IF(BS99="","",BS99*VLOOKUP("UQ",IndexCalc[],3,FALSE))</f>
        <v>50</v>
      </c>
      <c r="AS99" s="62">
        <f>IF(BT99="","",BT99*VLOOKUP("Fneg",IndexCalc[],3,FALSE))</f>
        <v>50</v>
      </c>
      <c r="AT99" s="62">
        <f>IF(BU99="","",BU99*VLOOKUP("ABS",IndexCalc[],3,FALSE))</f>
        <v>40</v>
      </c>
      <c r="AU99" s="62">
        <f>IF(BV99="","",BV99*VLOOKUP("Cnrs",IndexCalc[],3,FALSE))</f>
        <v>50</v>
      </c>
      <c r="AV99" s="62">
        <f>IF(BO99="","",BO99*VLOOKUP("HEC",IndexCalc[],3,FALSE))</f>
        <v>25</v>
      </c>
      <c r="AW99" s="62">
        <f>IF(BP99="","",BP99*VLOOKUP("Aeres",IndexCalc[],3,FALSE))</f>
        <v>66.666666666666671</v>
      </c>
      <c r="AX99" s="62">
        <f>IF(BQ99="","",BQ99*VLOOKUP("Abdc",IndexCalc[],3,FALSE))</f>
        <v>50</v>
      </c>
      <c r="AY99" s="65">
        <f>IF(BR99="","",BR99*VLOOKUP("Vhb",IndexCalc[],3,FALSE))</f>
        <v>33.333333333333336</v>
      </c>
      <c r="AZ99" s="12"/>
      <c r="BA99" s="12"/>
      <c r="BB99" s="12"/>
      <c r="BC99" s="12"/>
      <c r="BD99" s="12">
        <v>0.20300000000000001</v>
      </c>
      <c r="BE99" s="19">
        <v>0.35799999999999998</v>
      </c>
      <c r="BF99" s="18" t="s">
        <v>135</v>
      </c>
      <c r="BG99" s="12" t="s">
        <v>133</v>
      </c>
      <c r="BH99" s="12" t="s">
        <v>133</v>
      </c>
      <c r="BI99" s="12" t="s">
        <v>135</v>
      </c>
      <c r="BJ99" s="19"/>
      <c r="BK99" s="18">
        <v>3</v>
      </c>
      <c r="BL99" s="12">
        <v>3</v>
      </c>
      <c r="BM99" s="12">
        <v>2</v>
      </c>
      <c r="BN99" s="12">
        <v>3</v>
      </c>
      <c r="BO99" s="7">
        <v>1</v>
      </c>
      <c r="BP99" s="5">
        <v>2</v>
      </c>
      <c r="BQ99" s="92">
        <v>2</v>
      </c>
      <c r="BR99" s="5">
        <v>2</v>
      </c>
      <c r="BS99" s="5">
        <v>2</v>
      </c>
      <c r="BT99" s="5">
        <v>2</v>
      </c>
      <c r="BU99" s="5">
        <v>2</v>
      </c>
      <c r="BV99" s="8">
        <v>2</v>
      </c>
    </row>
    <row r="100" spans="1:74" s="198" customFormat="1" ht="15" customHeight="1" x14ac:dyDescent="0.25">
      <c r="A100" s="199" t="s">
        <v>436</v>
      </c>
      <c r="B100" s="11" t="s">
        <v>716</v>
      </c>
      <c r="C100" s="74" t="s">
        <v>222</v>
      </c>
      <c r="D100" s="11" t="s">
        <v>722</v>
      </c>
      <c r="E100" s="59">
        <f t="shared" si="93"/>
        <v>99</v>
      </c>
      <c r="F100" s="59">
        <f t="shared" si="94"/>
        <v>10</v>
      </c>
      <c r="G100" s="65">
        <f t="shared" si="95"/>
        <v>15.696253366115451</v>
      </c>
      <c r="H100" s="98" t="b">
        <f t="shared" si="96"/>
        <v>0</v>
      </c>
      <c r="I100" s="108">
        <f t="shared" si="97"/>
        <v>10000</v>
      </c>
      <c r="J100" s="108">
        <f t="shared" si="98"/>
        <v>10000</v>
      </c>
      <c r="K100" s="108">
        <f t="shared" si="99"/>
        <v>10000</v>
      </c>
      <c r="L100" s="108">
        <f t="shared" si="100"/>
        <v>10000</v>
      </c>
      <c r="M100" s="108">
        <f t="shared" si="101"/>
        <v>10000</v>
      </c>
      <c r="N100" s="108">
        <f t="shared" si="102"/>
        <v>10000</v>
      </c>
      <c r="O100" s="98" t="b">
        <f t="shared" si="103"/>
        <v>0</v>
      </c>
      <c r="P100" s="59">
        <f t="shared" si="104"/>
        <v>2</v>
      </c>
      <c r="Q100" s="59">
        <f t="shared" si="105"/>
        <v>8</v>
      </c>
      <c r="R100" s="149">
        <f t="shared" si="106"/>
        <v>37.743688188902489</v>
      </c>
      <c r="S100" s="66">
        <f t="shared" si="107"/>
        <v>22.574062560558101</v>
      </c>
      <c r="T100" s="65">
        <f t="shared" si="108"/>
        <v>41.536094595988594</v>
      </c>
      <c r="U100" s="62">
        <f t="shared" si="109"/>
        <v>35.968875676790873</v>
      </c>
      <c r="V100" s="62" t="b">
        <f t="shared" si="110"/>
        <v>0</v>
      </c>
      <c r="W100" s="143">
        <f t="shared" si="111"/>
        <v>37.743688188902489</v>
      </c>
      <c r="X100" s="66" t="str">
        <f t="shared" si="112"/>
        <v/>
      </c>
      <c r="Y100" s="62" t="str">
        <f t="shared" si="113"/>
        <v/>
      </c>
      <c r="Z100" s="62" t="str">
        <f t="shared" si="114"/>
        <v/>
      </c>
      <c r="AA100" s="62" t="str">
        <f t="shared" si="115"/>
        <v/>
      </c>
      <c r="AB100" s="62">
        <f t="shared" si="116"/>
        <v>8.5994525547445235</v>
      </c>
      <c r="AC100" s="65">
        <f t="shared" si="117"/>
        <v>36.548672566371678</v>
      </c>
      <c r="AD100" s="62" t="str">
        <f t="shared" si="118"/>
        <v/>
      </c>
      <c r="AE100" s="62" t="str">
        <f t="shared" si="119"/>
        <v/>
      </c>
      <c r="AF100" s="62" t="str">
        <f t="shared" si="120"/>
        <v/>
      </c>
      <c r="AG100" s="62" t="str">
        <f t="shared" si="121"/>
        <v/>
      </c>
      <c r="AH100" s="62">
        <f t="shared" si="122"/>
        <v>9.1</v>
      </c>
      <c r="AI100" s="62">
        <f t="shared" si="123"/>
        <v>18.3</v>
      </c>
      <c r="AJ100" s="66">
        <f>IF(VLOOKUP(TRUE,$V$2:$AY$111,COUNTA($V$1:AR$1),FALSE)="",AR100,IF(AR100="","",(AR100/VLOOKUP(TRUE,$V$2:$AY$111,COUNTA($V$1:AR$1),FALSE))*100))</f>
        <v>52.627944946289063</v>
      </c>
      <c r="AK100" s="62">
        <f>IF(VLOOKUP(TRUE,$V$2:$AY$111,COUNTA($V$1:AS$1),FALSE)="",AS100,IF(AS100="","",(AS100/VLOOKUP(TRUE,$V$2:$AY$111,COUNTA($V$1:AS$1),FALSE))*100))</f>
        <v>25</v>
      </c>
      <c r="AL100" s="62">
        <f>IF(VLOOKUP(TRUE,$V$2:$AY$111,COUNTA($V$1:AT$1),FALSE)="",AT100,IF(AT100="","",(AT100/VLOOKUP(TRUE,$V$2:$AY$111,COUNTA($V$1:AT$1),FALSE))*100))</f>
        <v>42.096643447875977</v>
      </c>
      <c r="AM100" s="62">
        <f>IF(VLOOKUP(TRUE,$V$2:$AY$111,COUNTA($V$1:AU$1),FALSE)="",AU100,IF(AU100="","",(AU100/VLOOKUP(TRUE,$V$2:$AY$111,COUNTA($V$1:AU$1),FALSE))*100))</f>
        <v>25</v>
      </c>
      <c r="AN100" s="62">
        <f>IF(VLOOKUP(TRUE,$V$2:$AY$111,COUNTA($V$1:AV$1),FALSE)="",AV100,IF(AV100="","",(AV100/VLOOKUP(TRUE,$V$2:$AY$111,COUNTA($V$1:AV$1),FALSE))*100))</f>
        <v>62.567275762557983</v>
      </c>
      <c r="AO100" s="62">
        <f>IF(VLOOKUP(TRUE,$V$2:$AY$111,COUNTA($V$1:AW$1),FALSE)="",AW100,IF(AW100="","",(AW100/VLOOKUP(TRUE,$V$2:$AY$111,COUNTA($V$1:AW$1),FALSE))*100))</f>
        <v>33.333333333333336</v>
      </c>
      <c r="AP100" s="62">
        <f>IF(VLOOKUP(TRUE,$V$2:$AY$111,COUNTA($V$1:AX$1),FALSE)="",AX100,IF(AX100="","",(AX100/VLOOKUP(TRUE,$V$2:$AY$111,COUNTA($V$1:AX$1),FALSE))*100))</f>
        <v>50</v>
      </c>
      <c r="AQ100" s="65">
        <f>IF(VLOOKUP(TRUE,$V$2:$AY$111,COUNTA($V$1:AY$1),FALSE)="",AY100,IF(AY100="","",(AY100/VLOOKUP(TRUE,$V$2:$AY$111,COUNTA($V$1:AY$1),FALSE))*100))</f>
        <v>41.663559277852379</v>
      </c>
      <c r="AR100" s="66">
        <f>IF(BS100="","",BS100*VLOOKUP("UQ",IndexCalc[],3,FALSE))</f>
        <v>52.627944946289063</v>
      </c>
      <c r="AS100" s="62">
        <f>IF(BT100="","",BT100*VLOOKUP("Fneg",IndexCalc[],3,FALSE))</f>
        <v>25</v>
      </c>
      <c r="AT100" s="62">
        <f>IF(BU100="","",BU100*VLOOKUP("ABS",IndexCalc[],3,FALSE))</f>
        <v>42.096643447875977</v>
      </c>
      <c r="AU100" s="62">
        <f>IF(BV100="","",BV100*VLOOKUP("Cnrs",IndexCalc[],3,FALSE))</f>
        <v>25</v>
      </c>
      <c r="AV100" s="62">
        <f>IF(BO100="","",BO100*VLOOKUP("HEC",IndexCalc[],3,FALSE))</f>
        <v>62.567275762557983</v>
      </c>
      <c r="AW100" s="62">
        <f>IF(BP100="","",BP100*VLOOKUP("Aeres",IndexCalc[],3,FALSE))</f>
        <v>33.333333333333336</v>
      </c>
      <c r="AX100" s="62">
        <f>IF(BQ100="","",BQ100*VLOOKUP("Abdc",IndexCalc[],3,FALSE))</f>
        <v>50</v>
      </c>
      <c r="AY100" s="65">
        <f>IF(BR100="","",BR100*VLOOKUP("Vhb",IndexCalc[],3,FALSE))</f>
        <v>41.663559277852379</v>
      </c>
      <c r="AZ100" s="25"/>
      <c r="BA100" s="16"/>
      <c r="BB100" s="12"/>
      <c r="BC100" s="25"/>
      <c r="BD100" s="25">
        <v>0.377</v>
      </c>
      <c r="BE100" s="26">
        <v>0.82599999999999996</v>
      </c>
      <c r="BF100" s="18"/>
      <c r="BG100" s="12" t="s">
        <v>135</v>
      </c>
      <c r="BH100" s="12" t="s">
        <v>133</v>
      </c>
      <c r="BI100" s="12"/>
      <c r="BJ100" s="19"/>
      <c r="BK100" s="18"/>
      <c r="BL100" s="12">
        <v>4</v>
      </c>
      <c r="BM100" s="12"/>
      <c r="BN100" s="12">
        <v>4</v>
      </c>
      <c r="BO100" s="257">
        <v>2.5026910305023193</v>
      </c>
      <c r="BP100" s="5">
        <v>1</v>
      </c>
      <c r="BQ100" s="92">
        <v>2</v>
      </c>
      <c r="BR100" s="258">
        <v>2.4998135566711426</v>
      </c>
      <c r="BS100" s="258">
        <v>2.1051177978515625</v>
      </c>
      <c r="BT100" s="258">
        <v>1</v>
      </c>
      <c r="BU100" s="258">
        <v>2.1048321723937988</v>
      </c>
      <c r="BV100" s="8">
        <v>1</v>
      </c>
    </row>
    <row r="101" spans="1:74" s="198" customFormat="1" ht="15" customHeight="1" x14ac:dyDescent="0.25">
      <c r="A101" s="199" t="s">
        <v>417</v>
      </c>
      <c r="B101" s="11" t="s">
        <v>697</v>
      </c>
      <c r="C101" s="73" t="s">
        <v>203</v>
      </c>
      <c r="D101" s="11" t="s">
        <v>722</v>
      </c>
      <c r="E101" s="59">
        <f t="shared" si="93"/>
        <v>100</v>
      </c>
      <c r="F101" s="59">
        <f t="shared" si="94"/>
        <v>10</v>
      </c>
      <c r="G101" s="65">
        <f t="shared" si="95"/>
        <v>13.102040129040008</v>
      </c>
      <c r="H101" s="98" t="b">
        <f t="shared" si="96"/>
        <v>0</v>
      </c>
      <c r="I101" s="108">
        <f t="shared" si="97"/>
        <v>10000</v>
      </c>
      <c r="J101" s="108">
        <f t="shared" si="98"/>
        <v>10000</v>
      </c>
      <c r="K101" s="108">
        <f t="shared" si="99"/>
        <v>10000</v>
      </c>
      <c r="L101" s="108">
        <f t="shared" si="100"/>
        <v>10000</v>
      </c>
      <c r="M101" s="108">
        <f t="shared" si="101"/>
        <v>10000</v>
      </c>
      <c r="N101" s="108">
        <f t="shared" si="102"/>
        <v>10000</v>
      </c>
      <c r="O101" s="98" t="b">
        <f t="shared" si="103"/>
        <v>0</v>
      </c>
      <c r="P101" s="59">
        <f t="shared" si="104"/>
        <v>2</v>
      </c>
      <c r="Q101" s="59">
        <f t="shared" si="105"/>
        <v>8</v>
      </c>
      <c r="R101" s="149">
        <f t="shared" si="106"/>
        <v>37.640021909150292</v>
      </c>
      <c r="S101" s="66">
        <f t="shared" si="107"/>
        <v>41.840300206704995</v>
      </c>
      <c r="T101" s="65">
        <f t="shared" si="108"/>
        <v>36.58995233476162</v>
      </c>
      <c r="U101" s="62">
        <f t="shared" si="109"/>
        <v>37.791961867809292</v>
      </c>
      <c r="V101" s="62" t="b">
        <f t="shared" si="110"/>
        <v>0</v>
      </c>
      <c r="W101" s="143">
        <f t="shared" si="111"/>
        <v>37.640021909150292</v>
      </c>
      <c r="X101" s="66">
        <f t="shared" si="112"/>
        <v>11.249999999999998</v>
      </c>
      <c r="Y101" s="62">
        <f t="shared" si="113"/>
        <v>11.111111111111111</v>
      </c>
      <c r="Z101" s="62">
        <f t="shared" si="114"/>
        <v>87.096774193548384</v>
      </c>
      <c r="AA101" s="62">
        <f t="shared" si="115"/>
        <v>54.479613733905587</v>
      </c>
      <c r="AB101" s="62">
        <f t="shared" si="116"/>
        <v>23.061131386861312</v>
      </c>
      <c r="AC101" s="65">
        <f t="shared" si="117"/>
        <v>60.619469026548678</v>
      </c>
      <c r="AD101" s="62">
        <f t="shared" si="118"/>
        <v>0</v>
      </c>
      <c r="AE101" s="62">
        <f t="shared" si="119"/>
        <v>2.5</v>
      </c>
      <c r="AF101" s="62">
        <f t="shared" si="120"/>
        <v>28.299999999999997</v>
      </c>
      <c r="AG101" s="62">
        <f t="shared" si="121"/>
        <v>25.3</v>
      </c>
      <c r="AH101" s="62">
        <f t="shared" si="122"/>
        <v>36.6</v>
      </c>
      <c r="AI101" s="62">
        <f t="shared" si="123"/>
        <v>48.6</v>
      </c>
      <c r="AJ101" s="66">
        <f>IF(VLOOKUP(TRUE,$V$2:$AY$111,COUNTA($V$1:AR$1),FALSE)="",AR101,IF(AR101="","",(AR101/VLOOKUP(TRUE,$V$2:$AY$111,COUNTA($V$1:AR$1),FALSE))*100))</f>
        <v>50</v>
      </c>
      <c r="AK101" s="62">
        <f>IF(VLOOKUP(TRUE,$V$2:$AY$111,COUNTA($V$1:AS$1),FALSE)="",AS101,IF(AS101="","",(AS101/VLOOKUP(TRUE,$V$2:$AY$111,COUNTA($V$1:AS$1),FALSE))*100))</f>
        <v>35.02345085144043</v>
      </c>
      <c r="AL101" s="62">
        <f>IF(VLOOKUP(TRUE,$V$2:$AY$111,COUNTA($V$1:AT$1),FALSE)="",AT101,IF(AT101="","",(AT101/VLOOKUP(TRUE,$V$2:$AY$111,COUNTA($V$1:AT$1),FALSE))*100))</f>
        <v>20</v>
      </c>
      <c r="AM101" s="62">
        <f>IF(VLOOKUP(TRUE,$V$2:$AY$111,COUNTA($V$1:AU$1),FALSE)="",AU101,IF(AU101="","",(AU101/VLOOKUP(TRUE,$V$2:$AY$111,COUNTA($V$1:AU$1),FALSE))*100))</f>
        <v>26.381516456604004</v>
      </c>
      <c r="AN101" s="62">
        <f>IF(VLOOKUP(TRUE,$V$2:$AY$111,COUNTA($V$1:AV$1),FALSE)="",AV101,IF(AV101="","",(AV101/VLOOKUP(TRUE,$V$2:$AY$111,COUNTA($V$1:AV$1),FALSE))*100))</f>
        <v>42.982348799705505</v>
      </c>
      <c r="AO101" s="62">
        <f>IF(VLOOKUP(TRUE,$V$2:$AY$111,COUNTA($V$1:AW$1),FALSE)="",AW101,IF(AW101="","",(AW101/VLOOKUP(TRUE,$V$2:$AY$111,COUNTA($V$1:AW$1),FALSE))*100))</f>
        <v>34.998969237009689</v>
      </c>
      <c r="AP101" s="62">
        <f>IF(VLOOKUP(TRUE,$V$2:$AY$111,COUNTA($V$1:AX$1),FALSE)="",AX101,IF(AX101="","",(AX101/VLOOKUP(TRUE,$V$2:$AY$111,COUNTA($V$1:AX$1),FALSE))*100))</f>
        <v>50</v>
      </c>
      <c r="AQ101" s="65">
        <f>IF(VLOOKUP(TRUE,$V$2:$AY$111,COUNTA($V$1:AY$1),FALSE)="",AY101,IF(AY101="","",(AY101/VLOOKUP(TRUE,$V$2:$AY$111,COUNTA($V$1:AY$1),FALSE))*100))</f>
        <v>33.333333333333336</v>
      </c>
      <c r="AR101" s="66">
        <f>IF(BS101="","",BS101*VLOOKUP("UQ",IndexCalc[],3,FALSE))</f>
        <v>50</v>
      </c>
      <c r="AS101" s="62">
        <f>IF(BT101="","",BT101*VLOOKUP("Fneg",IndexCalc[],3,FALSE))</f>
        <v>35.02345085144043</v>
      </c>
      <c r="AT101" s="62">
        <f>IF(BU101="","",BU101*VLOOKUP("ABS",IndexCalc[],3,FALSE))</f>
        <v>20</v>
      </c>
      <c r="AU101" s="62">
        <f>IF(BV101="","",BV101*VLOOKUP("Cnrs",IndexCalc[],3,FALSE))</f>
        <v>26.381516456604004</v>
      </c>
      <c r="AV101" s="62">
        <f>IF(BO101="","",BO101*VLOOKUP("HEC",IndexCalc[],3,FALSE))</f>
        <v>42.982348799705505</v>
      </c>
      <c r="AW101" s="62">
        <f>IF(BP101="","",BP101*VLOOKUP("Aeres",IndexCalc[],3,FALSE))</f>
        <v>34.998969237009689</v>
      </c>
      <c r="AX101" s="62">
        <f>IF(BQ101="","",BQ101*VLOOKUP("Abdc",IndexCalc[],3,FALSE))</f>
        <v>50</v>
      </c>
      <c r="AY101" s="65">
        <f>IF(BR101="","",BR101*VLOOKUP("Vhb",IndexCalc[],3,FALSE))</f>
        <v>33.333333333333336</v>
      </c>
      <c r="AZ101" s="95">
        <v>8.9999999999999998E-4</v>
      </c>
      <c r="BA101" s="16">
        <v>0.3</v>
      </c>
      <c r="BB101" s="12">
        <v>27</v>
      </c>
      <c r="BC101" s="25">
        <v>2.0310000000000001</v>
      </c>
      <c r="BD101" s="25">
        <v>1.0109999999999999</v>
      </c>
      <c r="BE101" s="26">
        <v>1.37</v>
      </c>
      <c r="BF101" s="18"/>
      <c r="BG101" s="12"/>
      <c r="BH101" s="12" t="s">
        <v>133</v>
      </c>
      <c r="BI101" s="12" t="s">
        <v>135</v>
      </c>
      <c r="BJ101" s="19"/>
      <c r="BK101" s="18">
        <v>3</v>
      </c>
      <c r="BL101" s="12"/>
      <c r="BM101" s="12">
        <v>1</v>
      </c>
      <c r="BN101" s="12"/>
      <c r="BO101" s="257">
        <v>1.7192939519882202</v>
      </c>
      <c r="BP101" s="258">
        <v>1.0499690771102905</v>
      </c>
      <c r="BQ101" s="92">
        <v>2</v>
      </c>
      <c r="BR101" s="5">
        <v>2</v>
      </c>
      <c r="BS101" s="5">
        <v>2</v>
      </c>
      <c r="BT101" s="258">
        <v>1.4009380340576172</v>
      </c>
      <c r="BU101" s="258">
        <v>1</v>
      </c>
      <c r="BV101" s="261">
        <v>1.0552606582641602</v>
      </c>
    </row>
    <row r="102" spans="1:74" s="198" customFormat="1" ht="15" customHeight="1" x14ac:dyDescent="0.25">
      <c r="A102" s="97" t="s">
        <v>1041</v>
      </c>
      <c r="B102" s="14" t="s">
        <v>1433</v>
      </c>
      <c r="C102" s="147" t="s">
        <v>1018</v>
      </c>
      <c r="D102" s="11" t="s">
        <v>722</v>
      </c>
      <c r="E102" s="12">
        <f t="shared" si="93"/>
        <v>101</v>
      </c>
      <c r="F102" s="59">
        <f t="shared" si="94"/>
        <v>10</v>
      </c>
      <c r="G102" s="65">
        <f t="shared" si="95"/>
        <v>11.092022677670169</v>
      </c>
      <c r="H102" s="98" t="b">
        <f t="shared" si="96"/>
        <v>0</v>
      </c>
      <c r="I102" s="108">
        <f t="shared" si="97"/>
        <v>10000</v>
      </c>
      <c r="J102" s="108">
        <f t="shared" si="98"/>
        <v>10000</v>
      </c>
      <c r="K102" s="108">
        <f t="shared" si="99"/>
        <v>10000</v>
      </c>
      <c r="L102" s="108">
        <f t="shared" si="100"/>
        <v>10000</v>
      </c>
      <c r="M102" s="108">
        <f t="shared" si="101"/>
        <v>10000</v>
      </c>
      <c r="N102" s="108">
        <f t="shared" si="102"/>
        <v>10000</v>
      </c>
      <c r="O102" s="98" t="b">
        <f t="shared" si="103"/>
        <v>0</v>
      </c>
      <c r="P102" s="59">
        <f t="shared" si="104"/>
        <v>2</v>
      </c>
      <c r="Q102" s="59">
        <f t="shared" si="105"/>
        <v>8</v>
      </c>
      <c r="R102" s="149">
        <f t="shared" si="106"/>
        <v>36.250623818599465</v>
      </c>
      <c r="S102" s="66">
        <f t="shared" si="107"/>
        <v>35.925832472062531</v>
      </c>
      <c r="T102" s="65">
        <f t="shared" si="108"/>
        <v>36.331821655233703</v>
      </c>
      <c r="U102" s="62">
        <f t="shared" si="109"/>
        <v>36.115457324186956</v>
      </c>
      <c r="V102" s="62" t="b">
        <f t="shared" si="110"/>
        <v>0</v>
      </c>
      <c r="W102" s="143">
        <f t="shared" si="111"/>
        <v>36.250623818599465</v>
      </c>
      <c r="X102" s="18" t="str">
        <f t="shared" si="112"/>
        <v/>
      </c>
      <c r="Y102" s="12" t="str">
        <f t="shared" si="113"/>
        <v/>
      </c>
      <c r="Z102" s="12" t="str">
        <f t="shared" si="114"/>
        <v/>
      </c>
      <c r="AA102" s="12" t="str">
        <f t="shared" si="115"/>
        <v/>
      </c>
      <c r="AB102" s="12">
        <f t="shared" si="116"/>
        <v>21.099452554744524</v>
      </c>
      <c r="AC102" s="19">
        <f t="shared" si="117"/>
        <v>50.752212389380539</v>
      </c>
      <c r="AD102" s="12" t="str">
        <f t="shared" si="118"/>
        <v/>
      </c>
      <c r="AE102" s="12" t="str">
        <f t="shared" si="119"/>
        <v/>
      </c>
      <c r="AF102" s="12" t="str">
        <f t="shared" si="120"/>
        <v/>
      </c>
      <c r="AG102" s="12" t="str">
        <f t="shared" si="121"/>
        <v/>
      </c>
      <c r="AH102" s="12">
        <f t="shared" si="122"/>
        <v>33.900000000000006</v>
      </c>
      <c r="AI102" s="12">
        <f t="shared" si="123"/>
        <v>36.6</v>
      </c>
      <c r="AJ102" s="18">
        <f>IF(VLOOKUP(TRUE,$V$2:$AY$111,COUNTA($V$1:AR$1),FALSE)="",AR102,IF(AR102="","",(AR102/VLOOKUP(TRUE,$V$2:$AY$111,COUNTA($V$1:AR$1),FALSE))*100))</f>
        <v>50</v>
      </c>
      <c r="AK102" s="12">
        <f>IF(VLOOKUP(TRUE,$V$2:$AY$111,COUNTA($V$1:AS$1),FALSE)="",AS102,IF(AS102="","",(AS102/VLOOKUP(TRUE,$V$2:$AY$111,COUNTA($V$1:AS$1),FALSE))*100))</f>
        <v>25</v>
      </c>
      <c r="AL102" s="12">
        <f>IF(VLOOKUP(TRUE,$V$2:$AY$111,COUNTA($V$1:AT$1),FALSE)="",AT102,IF(AT102="","",(AT102/VLOOKUP(TRUE,$V$2:$AY$111,COUNTA($V$1:AT$1),FALSE))*100))</f>
        <v>40</v>
      </c>
      <c r="AM102" s="12">
        <f>IF(VLOOKUP(TRUE,$V$2:$AY$111,COUNTA($V$1:AU$1),FALSE)="",AU102,IF(AU102="","",(AU102/VLOOKUP(TRUE,$V$2:$AY$111,COUNTA($V$1:AU$1),FALSE))*100))</f>
        <v>25</v>
      </c>
      <c r="AN102" s="12">
        <f>IF(VLOOKUP(TRUE,$V$2:$AY$111,COUNTA($V$1:AV$1),FALSE)="",AV102,IF(AV102="","",(AV102/VLOOKUP(TRUE,$V$2:$AY$111,COUNTA($V$1:AV$1),FALSE))*100))</f>
        <v>33.987906575202942</v>
      </c>
      <c r="AO102" s="12">
        <f>IF(VLOOKUP(TRUE,$V$2:$AY$111,COUNTA($V$1:AW$1),FALSE)="",AW102,IF(AW102="","",(AW102/VLOOKUP(TRUE,$V$2:$AY$111,COUNTA($V$1:AW$1),FALSE))*100))</f>
        <v>33.333333333333336</v>
      </c>
      <c r="AP102" s="12">
        <f>IF(VLOOKUP(TRUE,$V$2:$AY$111,COUNTA($V$1:AX$1),FALSE)="",AX102,IF(AX102="","",(AX102/VLOOKUP(TRUE,$V$2:$AY$111,COUNTA($V$1:AX$1),FALSE))*100))</f>
        <v>50</v>
      </c>
      <c r="AQ102" s="19">
        <f>IF(VLOOKUP(TRUE,$V$2:$AY$111,COUNTA($V$1:AY$1),FALSE)="",AY102,IF(AY102="","",(AY102/VLOOKUP(TRUE,$V$2:$AY$111,COUNTA($V$1:AY$1),FALSE))*100))</f>
        <v>33.333333333333336</v>
      </c>
      <c r="AR102" s="66">
        <f>IF(BS102="","",BS102*VLOOKUP("UQ",IndexCalc[],3,FALSE))</f>
        <v>50</v>
      </c>
      <c r="AS102" s="62">
        <f>IF(BT102="","",BT102*VLOOKUP("Fneg",IndexCalc[],3,FALSE))</f>
        <v>25</v>
      </c>
      <c r="AT102" s="62">
        <f>IF(BU102="","",BU102*VLOOKUP("ABS",IndexCalc[],3,FALSE))</f>
        <v>40</v>
      </c>
      <c r="AU102" s="62">
        <f>IF(BV102="","",BV102*VLOOKUP("Cnrs",IndexCalc[],3,FALSE))</f>
        <v>25</v>
      </c>
      <c r="AV102" s="62">
        <f>IF(BO102="","",BO102*VLOOKUP("HEC",IndexCalc[],3,FALSE))</f>
        <v>33.987906575202942</v>
      </c>
      <c r="AW102" s="62">
        <f>IF(BP102="","",BP102*VLOOKUP("Aeres",IndexCalc[],3,FALSE))</f>
        <v>33.333333333333336</v>
      </c>
      <c r="AX102" s="62">
        <f>IF(BQ102="","",BQ102*VLOOKUP("Abdc",IndexCalc[],3,FALSE))</f>
        <v>50</v>
      </c>
      <c r="AY102" s="65">
        <f>IF(BR102="","",BR102*VLOOKUP("Vhb",IndexCalc[],3,FALSE))</f>
        <v>33.333333333333336</v>
      </c>
      <c r="AZ102" s="12"/>
      <c r="BA102" s="12"/>
      <c r="BB102" s="12"/>
      <c r="BC102" s="12"/>
      <c r="BD102" s="12">
        <v>0.92500000000000004</v>
      </c>
      <c r="BE102" s="19">
        <v>1.147</v>
      </c>
      <c r="BF102" s="18"/>
      <c r="BG102" s="12" t="s">
        <v>135</v>
      </c>
      <c r="BH102" s="12" t="s">
        <v>133</v>
      </c>
      <c r="BI102" s="12" t="s">
        <v>135</v>
      </c>
      <c r="BJ102" s="19"/>
      <c r="BK102" s="18">
        <v>3</v>
      </c>
      <c r="BL102" s="12">
        <v>4</v>
      </c>
      <c r="BM102" s="12">
        <v>2</v>
      </c>
      <c r="BN102" s="12">
        <v>4</v>
      </c>
      <c r="BO102" s="257">
        <v>1.3595162630081177</v>
      </c>
      <c r="BP102" s="5">
        <v>1</v>
      </c>
      <c r="BQ102" s="92">
        <v>2</v>
      </c>
      <c r="BR102" s="5">
        <v>2</v>
      </c>
      <c r="BS102" s="5">
        <v>2</v>
      </c>
      <c r="BT102" s="5">
        <v>1</v>
      </c>
      <c r="BU102" s="5">
        <v>2</v>
      </c>
      <c r="BV102" s="8">
        <v>1</v>
      </c>
    </row>
    <row r="103" spans="1:74" s="198" customFormat="1" ht="15" customHeight="1" x14ac:dyDescent="0.25">
      <c r="A103" s="97" t="s">
        <v>1034</v>
      </c>
      <c r="B103" s="11" t="s">
        <v>1428</v>
      </c>
      <c r="C103" s="147" t="s">
        <v>250</v>
      </c>
      <c r="D103" s="11" t="s">
        <v>722</v>
      </c>
      <c r="E103" s="59">
        <f t="shared" si="93"/>
        <v>102</v>
      </c>
      <c r="F103" s="59">
        <f t="shared" si="94"/>
        <v>10</v>
      </c>
      <c r="G103" s="65">
        <f t="shared" si="95"/>
        <v>16.954497224005689</v>
      </c>
      <c r="H103" s="98" t="b">
        <f t="shared" si="96"/>
        <v>0</v>
      </c>
      <c r="I103" s="108">
        <f t="shared" si="97"/>
        <v>10000</v>
      </c>
      <c r="J103" s="108">
        <f t="shared" si="98"/>
        <v>10000</v>
      </c>
      <c r="K103" s="108">
        <f t="shared" si="99"/>
        <v>10000</v>
      </c>
      <c r="L103" s="108">
        <f t="shared" si="100"/>
        <v>10000</v>
      </c>
      <c r="M103" s="108">
        <f t="shared" si="101"/>
        <v>10000</v>
      </c>
      <c r="N103" s="108">
        <f t="shared" si="102"/>
        <v>10000</v>
      </c>
      <c r="O103" s="98" t="b">
        <f t="shared" si="103"/>
        <v>0</v>
      </c>
      <c r="P103" s="59">
        <f t="shared" si="104"/>
        <v>2</v>
      </c>
      <c r="Q103" s="59">
        <f t="shared" si="105"/>
        <v>8</v>
      </c>
      <c r="R103" s="149">
        <f t="shared" si="106"/>
        <v>34.721737881978619</v>
      </c>
      <c r="S103" s="66">
        <f t="shared" si="107"/>
        <v>13.964395922821096</v>
      </c>
      <c r="T103" s="65">
        <f t="shared" si="108"/>
        <v>39.911073371767998</v>
      </c>
      <c r="U103" s="62">
        <f t="shared" si="109"/>
        <v>33.298858697414396</v>
      </c>
      <c r="V103" s="62" t="b">
        <f t="shared" si="110"/>
        <v>0</v>
      </c>
      <c r="W103" s="143">
        <f t="shared" si="111"/>
        <v>34.721737881978619</v>
      </c>
      <c r="X103" s="66" t="str">
        <f t="shared" si="112"/>
        <v/>
      </c>
      <c r="Y103" s="62" t="str">
        <f t="shared" si="113"/>
        <v/>
      </c>
      <c r="Z103" s="62" t="str">
        <f t="shared" si="114"/>
        <v/>
      </c>
      <c r="AA103" s="62" t="str">
        <f t="shared" si="115"/>
        <v/>
      </c>
      <c r="AB103" s="62">
        <f t="shared" si="116"/>
        <v>7.1841468830613318</v>
      </c>
      <c r="AC103" s="65">
        <f t="shared" si="117"/>
        <v>20.74464496258086</v>
      </c>
      <c r="AD103" s="62" t="str">
        <f t="shared" si="118"/>
        <v/>
      </c>
      <c r="AE103" s="62" t="str">
        <f t="shared" si="119"/>
        <v/>
      </c>
      <c r="AF103" s="62" t="str">
        <f t="shared" si="120"/>
        <v/>
      </c>
      <c r="AG103" s="62" t="str">
        <f t="shared" si="121"/>
        <v/>
      </c>
      <c r="AH103" s="62">
        <f t="shared" si="122"/>
        <v>6.4</v>
      </c>
      <c r="AI103" s="62">
        <f t="shared" si="123"/>
        <v>7.3</v>
      </c>
      <c r="AJ103" s="66">
        <f>IF(VLOOKUP(TRUE,$V$2:$AY$111,COUNTA($V$1:AR$1),FALSE)="",AR103,IF(AR103="","",(AR103/VLOOKUP(TRUE,$V$2:$AY$111,COUNTA($V$1:AR$1),FALSE))*100))</f>
        <v>31.320813298225403</v>
      </c>
      <c r="AK103" s="62">
        <f>IF(VLOOKUP(TRUE,$V$2:$AY$111,COUNTA($V$1:AS$1),FALSE)="",AS103,IF(AS103="","",(AS103/VLOOKUP(TRUE,$V$2:$AY$111,COUNTA($V$1:AS$1),FALSE))*100))</f>
        <v>25</v>
      </c>
      <c r="AL103" s="62">
        <f>IF(VLOOKUP(TRUE,$V$2:$AY$111,COUNTA($V$1:AT$1),FALSE)="",AT103,IF(AT103="","",(AT103/VLOOKUP(TRUE,$V$2:$AY$111,COUNTA($V$1:AT$1),FALSE))*100))</f>
        <v>40</v>
      </c>
      <c r="AM103" s="62">
        <f>IF(VLOOKUP(TRUE,$V$2:$AY$111,COUNTA($V$1:AU$1),FALSE)="",AU103,IF(AU103="","",(AU103/VLOOKUP(TRUE,$V$2:$AY$111,COUNTA($V$1:AU$1),FALSE))*100))</f>
        <v>50</v>
      </c>
      <c r="AN103" s="62">
        <f>IF(VLOOKUP(TRUE,$V$2:$AY$111,COUNTA($V$1:AV$1),FALSE)="",AV103,IF(AV103="","",(AV103/VLOOKUP(TRUE,$V$2:$AY$111,COUNTA($V$1:AV$1),FALSE))*100))</f>
        <v>34.296005964279175</v>
      </c>
      <c r="AO103" s="62">
        <f>IF(VLOOKUP(TRUE,$V$2:$AY$111,COUNTA($V$1:AW$1),FALSE)="",AW103,IF(AW103="","",(AW103/VLOOKUP(TRUE,$V$2:$AY$111,COUNTA($V$1:AW$1),FALSE))*100))</f>
        <v>66.666666666666671</v>
      </c>
      <c r="AP103" s="111">
        <f>IF(VLOOKUP(TRUE,$V$2:$AY$111,COUNTA($V$1:AX$1),FALSE)="",AX103,IF(AX103="","",(AX103/VLOOKUP(TRUE,$V$2:$AY$111,COUNTA($V$1:AX$1),FALSE))*100))</f>
        <v>25</v>
      </c>
      <c r="AQ103" s="65">
        <f>IF(VLOOKUP(TRUE,$V$2:$AY$111,COUNTA($V$1:AY$1),FALSE)="",AY103,IF(AY103="","",(AY103/VLOOKUP(TRUE,$V$2:$AY$111,COUNTA($V$1:AY$1),FALSE))*100))</f>
        <v>47.00510104497274</v>
      </c>
      <c r="AR103" s="66">
        <f>IF(BS103="","",BS103*VLOOKUP("UQ",IndexCalc[],3,FALSE))</f>
        <v>31.320813298225403</v>
      </c>
      <c r="AS103" s="62">
        <f>IF(BT103="","",BT103*VLOOKUP("Fneg",IndexCalc[],3,FALSE))</f>
        <v>25</v>
      </c>
      <c r="AT103" s="62">
        <f>IF(BU103="","",BU103*VLOOKUP("ABS",IndexCalc[],3,FALSE))</f>
        <v>40</v>
      </c>
      <c r="AU103" s="62">
        <f>IF(BV103="","",BV103*VLOOKUP("Cnrs",IndexCalc[],3,FALSE))</f>
        <v>50</v>
      </c>
      <c r="AV103" s="62">
        <f>IF(BO103="","",BO103*VLOOKUP("HEC",IndexCalc[],3,FALSE))</f>
        <v>34.296005964279175</v>
      </c>
      <c r="AW103" s="62">
        <f>IF(BP103="","",BP103*VLOOKUP("Aeres",IndexCalc[],3,FALSE))</f>
        <v>66.666666666666671</v>
      </c>
      <c r="AX103" s="62">
        <f>IF(BQ103="","",BQ103*VLOOKUP("Abdc",IndexCalc[],3,FALSE))</f>
        <v>25</v>
      </c>
      <c r="AY103" s="65">
        <f>IF(BR103="","",BR103*VLOOKUP("Vhb",IndexCalc[],3,FALSE))</f>
        <v>47.00510104497274</v>
      </c>
      <c r="AZ103" s="25"/>
      <c r="BA103" s="16"/>
      <c r="BB103" s="12"/>
      <c r="BC103" s="25"/>
      <c r="BD103" s="253">
        <v>0.31495299935340881</v>
      </c>
      <c r="BE103" s="254">
        <v>0.46882897615432739</v>
      </c>
      <c r="BF103" s="18"/>
      <c r="BG103" s="12" t="s">
        <v>133</v>
      </c>
      <c r="BH103" s="181" t="s">
        <v>135</v>
      </c>
      <c r="BI103" s="12"/>
      <c r="BJ103" s="19"/>
      <c r="BK103" s="18"/>
      <c r="BL103" s="12">
        <v>4</v>
      </c>
      <c r="BM103" s="12">
        <v>2</v>
      </c>
      <c r="BN103" s="12">
        <v>3</v>
      </c>
      <c r="BO103" s="257">
        <v>1.371840238571167</v>
      </c>
      <c r="BP103" s="5">
        <v>2</v>
      </c>
      <c r="BQ103" s="92">
        <v>1</v>
      </c>
      <c r="BR103" s="258">
        <v>2.8203060626983643</v>
      </c>
      <c r="BS103" s="258">
        <v>1.2528325319290161</v>
      </c>
      <c r="BT103" s="5">
        <v>1</v>
      </c>
      <c r="BU103" s="5">
        <v>2</v>
      </c>
      <c r="BV103" s="8">
        <v>2</v>
      </c>
    </row>
    <row r="104" spans="1:74" s="198" customFormat="1" ht="15" customHeight="1" x14ac:dyDescent="0.25">
      <c r="A104" s="97" t="s">
        <v>1032</v>
      </c>
      <c r="B104" s="11"/>
      <c r="C104" s="147" t="s">
        <v>248</v>
      </c>
      <c r="D104" s="11" t="s">
        <v>722</v>
      </c>
      <c r="E104" s="59">
        <f t="shared" si="93"/>
        <v>103</v>
      </c>
      <c r="F104" s="59">
        <f t="shared" si="94"/>
        <v>10</v>
      </c>
      <c r="G104" s="65">
        <f t="shared" si="95"/>
        <v>11.937537548803144</v>
      </c>
      <c r="H104" s="98" t="b">
        <f t="shared" si="96"/>
        <v>0</v>
      </c>
      <c r="I104" s="108">
        <f t="shared" si="97"/>
        <v>10000</v>
      </c>
      <c r="J104" s="108">
        <f t="shared" si="98"/>
        <v>10000</v>
      </c>
      <c r="K104" s="108">
        <f t="shared" si="99"/>
        <v>10000</v>
      </c>
      <c r="L104" s="108">
        <f t="shared" si="100"/>
        <v>10000</v>
      </c>
      <c r="M104" s="108">
        <f t="shared" si="101"/>
        <v>10000</v>
      </c>
      <c r="N104" s="108">
        <f t="shared" si="102"/>
        <v>10000</v>
      </c>
      <c r="O104" s="98" t="b">
        <f t="shared" si="103"/>
        <v>0</v>
      </c>
      <c r="P104" s="59">
        <f t="shared" si="104"/>
        <v>2</v>
      </c>
      <c r="Q104" s="59">
        <f t="shared" si="105"/>
        <v>8</v>
      </c>
      <c r="R104" s="149">
        <f t="shared" si="106"/>
        <v>34.319774200043426</v>
      </c>
      <c r="S104" s="66">
        <f t="shared" si="107"/>
        <v>20.712163296944642</v>
      </c>
      <c r="T104" s="65">
        <f t="shared" si="108"/>
        <v>37.72167692581813</v>
      </c>
      <c r="U104" s="62">
        <f t="shared" si="109"/>
        <v>33.287341540654502</v>
      </c>
      <c r="V104" s="62" t="b">
        <f t="shared" si="110"/>
        <v>0</v>
      </c>
      <c r="W104" s="143">
        <f t="shared" si="111"/>
        <v>34.319774200043426</v>
      </c>
      <c r="X104" s="66" t="str">
        <f t="shared" si="112"/>
        <v/>
      </c>
      <c r="Y104" s="62" t="str">
        <f t="shared" si="113"/>
        <v/>
      </c>
      <c r="Z104" s="62" t="str">
        <f t="shared" si="114"/>
        <v/>
      </c>
      <c r="AA104" s="62" t="str">
        <f t="shared" si="115"/>
        <v/>
      </c>
      <c r="AB104" s="62">
        <f t="shared" si="116"/>
        <v>12.043795620437955</v>
      </c>
      <c r="AC104" s="65">
        <f t="shared" si="117"/>
        <v>29.380530973451329</v>
      </c>
      <c r="AD104" s="62" t="str">
        <f t="shared" si="118"/>
        <v/>
      </c>
      <c r="AE104" s="62" t="str">
        <f t="shared" si="119"/>
        <v/>
      </c>
      <c r="AF104" s="62" t="str">
        <f t="shared" si="120"/>
        <v/>
      </c>
      <c r="AG104" s="62" t="str">
        <f t="shared" si="121"/>
        <v/>
      </c>
      <c r="AH104" s="62">
        <f t="shared" si="122"/>
        <v>17.399999999999999</v>
      </c>
      <c r="AI104" s="62">
        <f t="shared" si="123"/>
        <v>13.700000000000001</v>
      </c>
      <c r="AJ104" s="66">
        <f>IF(VLOOKUP(TRUE,$V$2:$AY$111,COUNTA($V$1:AR$1),FALSE)="",AR104,IF(AR104="","",(AR104/VLOOKUP(TRUE,$V$2:$AY$111,COUNTA($V$1:AR$1),FALSE))*100))</f>
        <v>50</v>
      </c>
      <c r="AK104" s="62">
        <f>IF(VLOOKUP(TRUE,$V$2:$AY$111,COUNTA($V$1:AS$1),FALSE)="",AS104,IF(AS104="","",(AS104/VLOOKUP(TRUE,$V$2:$AY$111,COUNTA($V$1:AS$1),FALSE))*100))</f>
        <v>25</v>
      </c>
      <c r="AL104" s="62">
        <f>IF(VLOOKUP(TRUE,$V$2:$AY$111,COUNTA($V$1:AT$1),FALSE)="",AT104,IF(AT104="","",(AT104/VLOOKUP(TRUE,$V$2:$AY$111,COUNTA($V$1:AT$1),FALSE))*100))</f>
        <v>40</v>
      </c>
      <c r="AM104" s="62">
        <f>IF(VLOOKUP(TRUE,$V$2:$AY$111,COUNTA($V$1:AU$1),FALSE)="",AU104,IF(AU104="","",(AU104/VLOOKUP(TRUE,$V$2:$AY$111,COUNTA($V$1:AU$1),FALSE))*100))</f>
        <v>25</v>
      </c>
      <c r="AN104" s="62">
        <f>IF(VLOOKUP(TRUE,$V$2:$AY$111,COUNTA($V$1:AV$1),FALSE)="",AV104,IF(AV104="","",(AV104/VLOOKUP(TRUE,$V$2:$AY$111,COUNTA($V$1:AV$1),FALSE))*100))</f>
        <v>41.977691650390625</v>
      </c>
      <c r="AO104" s="62">
        <f>IF(VLOOKUP(TRUE,$V$2:$AY$111,COUNTA($V$1:AW$1),FALSE)="",AW104,IF(AW104="","",(AW104/VLOOKUP(TRUE,$V$2:$AY$111,COUNTA($V$1:AW$1),FALSE))*100))</f>
        <v>33.333333333333336</v>
      </c>
      <c r="AP104" s="111">
        <f>IF(VLOOKUP(TRUE,$V$2:$AY$111,COUNTA($V$1:AX$1),FALSE)="",AX104,IF(AX104="","",(AX104/VLOOKUP(TRUE,$V$2:$AY$111,COUNTA($V$1:AX$1),FALSE))*100))</f>
        <v>50</v>
      </c>
      <c r="AQ104" s="65">
        <f>IF(VLOOKUP(TRUE,$V$2:$AY$111,COUNTA($V$1:AY$1),FALSE)="",AY104,IF(AY104="","",(AY104/VLOOKUP(TRUE,$V$2:$AY$111,COUNTA($V$1:AY$1),FALSE))*100))</f>
        <v>36.462390422821045</v>
      </c>
      <c r="AR104" s="66">
        <f>IF(BS104="","",BS104*VLOOKUP("UQ",IndexCalc[],3,FALSE))</f>
        <v>50</v>
      </c>
      <c r="AS104" s="62">
        <f>IF(BT104="","",BT104*VLOOKUP("Fneg",IndexCalc[],3,FALSE))</f>
        <v>25</v>
      </c>
      <c r="AT104" s="62">
        <f>IF(BU104="","",BU104*VLOOKUP("ABS",IndexCalc[],3,FALSE))</f>
        <v>40</v>
      </c>
      <c r="AU104" s="62">
        <f>IF(BV104="","",BV104*VLOOKUP("Cnrs",IndexCalc[],3,FALSE))</f>
        <v>25</v>
      </c>
      <c r="AV104" s="62">
        <f>IF(BO104="","",BO104*VLOOKUP("HEC",IndexCalc[],3,FALSE))</f>
        <v>41.977691650390625</v>
      </c>
      <c r="AW104" s="62">
        <f>IF(BP104="","",BP104*VLOOKUP("Aeres",IndexCalc[],3,FALSE))</f>
        <v>33.333333333333336</v>
      </c>
      <c r="AX104" s="62">
        <f>IF(BQ104="","",BQ104*VLOOKUP("Abdc",IndexCalc[],3,FALSE))</f>
        <v>50</v>
      </c>
      <c r="AY104" s="65">
        <f>IF(BR104="","",BR104*VLOOKUP("Vhb",IndexCalc[],3,FALSE))</f>
        <v>36.462390422821045</v>
      </c>
      <c r="AZ104" s="25"/>
      <c r="BA104" s="16"/>
      <c r="BB104" s="12"/>
      <c r="BC104" s="25"/>
      <c r="BD104" s="25">
        <v>0.52800000000000002</v>
      </c>
      <c r="BE104" s="83">
        <v>0.66400000000000003</v>
      </c>
      <c r="BF104" s="18"/>
      <c r="BG104" s="12" t="s">
        <v>135</v>
      </c>
      <c r="BH104" s="181" t="s">
        <v>133</v>
      </c>
      <c r="BI104" s="12"/>
      <c r="BJ104" s="19"/>
      <c r="BK104" s="18">
        <v>3</v>
      </c>
      <c r="BL104" s="12">
        <v>4</v>
      </c>
      <c r="BM104" s="12">
        <v>2</v>
      </c>
      <c r="BN104" s="12">
        <v>4</v>
      </c>
      <c r="BO104" s="257">
        <v>1.679107666015625</v>
      </c>
      <c r="BP104" s="5">
        <v>1</v>
      </c>
      <c r="BQ104" s="92">
        <v>2</v>
      </c>
      <c r="BR104" s="258">
        <v>2.1877434253692627</v>
      </c>
      <c r="BS104" s="5">
        <v>2</v>
      </c>
      <c r="BT104" s="5">
        <v>1</v>
      </c>
      <c r="BU104" s="5">
        <v>2</v>
      </c>
      <c r="BV104" s="8">
        <v>1</v>
      </c>
    </row>
    <row r="105" spans="1:74" s="198" customFormat="1" ht="15" customHeight="1" x14ac:dyDescent="0.25">
      <c r="A105" s="97" t="s">
        <v>1023</v>
      </c>
      <c r="B105" s="11"/>
      <c r="C105" s="147" t="s">
        <v>237</v>
      </c>
      <c r="D105" s="11" t="s">
        <v>722</v>
      </c>
      <c r="E105" s="59">
        <f t="shared" si="93"/>
        <v>104</v>
      </c>
      <c r="F105" s="59">
        <f t="shared" si="94"/>
        <v>10</v>
      </c>
      <c r="G105" s="65">
        <f t="shared" si="95"/>
        <v>11.503556994797728</v>
      </c>
      <c r="H105" s="98" t="b">
        <f t="shared" si="96"/>
        <v>0</v>
      </c>
      <c r="I105" s="108">
        <f t="shared" si="97"/>
        <v>10000</v>
      </c>
      <c r="J105" s="108">
        <f t="shared" si="98"/>
        <v>10000</v>
      </c>
      <c r="K105" s="108">
        <f t="shared" si="99"/>
        <v>10000</v>
      </c>
      <c r="L105" s="108">
        <f t="shared" si="100"/>
        <v>10000</v>
      </c>
      <c r="M105" s="108">
        <f t="shared" si="101"/>
        <v>10000</v>
      </c>
      <c r="N105" s="108">
        <f t="shared" si="102"/>
        <v>10000</v>
      </c>
      <c r="O105" s="98" t="b">
        <f t="shared" si="103"/>
        <v>0</v>
      </c>
      <c r="P105" s="59">
        <f t="shared" si="104"/>
        <v>2</v>
      </c>
      <c r="Q105" s="59">
        <f t="shared" si="105"/>
        <v>8</v>
      </c>
      <c r="R105" s="149">
        <f t="shared" si="106"/>
        <v>33.980136581629772</v>
      </c>
      <c r="S105" s="66">
        <f t="shared" si="107"/>
        <v>29.067349574815534</v>
      </c>
      <c r="T105" s="65">
        <f t="shared" si="108"/>
        <v>35.208333333333336</v>
      </c>
      <c r="U105" s="62">
        <f t="shared" si="109"/>
        <v>33.116666666666667</v>
      </c>
      <c r="V105" s="62" t="b">
        <f t="shared" si="110"/>
        <v>0</v>
      </c>
      <c r="W105" s="143">
        <f t="shared" si="111"/>
        <v>33.980136581629772</v>
      </c>
      <c r="X105" s="66" t="str">
        <f t="shared" si="112"/>
        <v/>
      </c>
      <c r="Y105" s="62" t="str">
        <f t="shared" si="113"/>
        <v/>
      </c>
      <c r="Z105" s="62" t="str">
        <f t="shared" si="114"/>
        <v/>
      </c>
      <c r="AA105" s="62" t="str">
        <f t="shared" si="115"/>
        <v/>
      </c>
      <c r="AB105" s="62">
        <f t="shared" si="116"/>
        <v>15.830291970802918</v>
      </c>
      <c r="AC105" s="65">
        <f t="shared" si="117"/>
        <v>42.30440717882815</v>
      </c>
      <c r="AD105" s="62" t="str">
        <f t="shared" si="118"/>
        <v/>
      </c>
      <c r="AE105" s="62" t="str">
        <f t="shared" si="119"/>
        <v/>
      </c>
      <c r="AF105" s="62" t="str">
        <f t="shared" si="120"/>
        <v/>
      </c>
      <c r="AG105" s="62" t="str">
        <f t="shared" si="121"/>
        <v/>
      </c>
      <c r="AH105" s="62">
        <f t="shared" si="122"/>
        <v>22</v>
      </c>
      <c r="AI105" s="62">
        <f t="shared" si="123"/>
        <v>27.500000000000004</v>
      </c>
      <c r="AJ105" s="66">
        <f>IF(VLOOKUP(TRUE,$V$2:$AY$111,COUNTA($V$1:AR$1),FALSE)="",AR105,IF(AR105="","",(AR105/VLOOKUP(TRUE,$V$2:$AY$111,COUNTA($V$1:AR$1),FALSE))*100))</f>
        <v>50</v>
      </c>
      <c r="AK105" s="62">
        <f>IF(VLOOKUP(TRUE,$V$2:$AY$111,COUNTA($V$1:AS$1),FALSE)="",AS105,IF(AS105="","",(AS105/VLOOKUP(TRUE,$V$2:$AY$111,COUNTA($V$1:AS$1),FALSE))*100))</f>
        <v>25</v>
      </c>
      <c r="AL105" s="62">
        <f>IF(VLOOKUP(TRUE,$V$2:$AY$111,COUNTA($V$1:AT$1),FALSE)="",AT105,IF(AT105="","",(AT105/VLOOKUP(TRUE,$V$2:$AY$111,COUNTA($V$1:AT$1),FALSE))*100))</f>
        <v>40</v>
      </c>
      <c r="AM105" s="62">
        <f>IF(VLOOKUP(TRUE,$V$2:$AY$111,COUNTA($V$1:AU$1),FALSE)="",AU105,IF(AU105="","",(AU105/VLOOKUP(TRUE,$V$2:$AY$111,COUNTA($V$1:AU$1),FALSE))*100))</f>
        <v>25</v>
      </c>
      <c r="AN105" s="62">
        <f>IF(VLOOKUP(TRUE,$V$2:$AY$111,COUNTA($V$1:AV$1),FALSE)="",AV105,IF(AV105="","",(AV105/VLOOKUP(TRUE,$V$2:$AY$111,COUNTA($V$1:AV$1),FALSE))*100))</f>
        <v>25</v>
      </c>
      <c r="AO105" s="62">
        <f>IF(VLOOKUP(TRUE,$V$2:$AY$111,COUNTA($V$1:AW$1),FALSE)="",AW105,IF(AW105="","",(AW105/VLOOKUP(TRUE,$V$2:$AY$111,COUNTA($V$1:AW$1),FALSE))*100))</f>
        <v>33.333333333333336</v>
      </c>
      <c r="AP105" s="111">
        <f>IF(VLOOKUP(TRUE,$V$2:$AY$111,COUNTA($V$1:AX$1),FALSE)="",AX105,IF(AX105="","",(AX105/VLOOKUP(TRUE,$V$2:$AY$111,COUNTA($V$1:AX$1),FALSE))*100))</f>
        <v>50</v>
      </c>
      <c r="AQ105" s="65">
        <f>IF(VLOOKUP(TRUE,$V$2:$AY$111,COUNTA($V$1:AY$1),FALSE)="",AY105,IF(AY105="","",(AY105/VLOOKUP(TRUE,$V$2:$AY$111,COUNTA($V$1:AY$1),FALSE))*100))</f>
        <v>33.333333333333336</v>
      </c>
      <c r="AR105" s="66">
        <f>IF(BS105="","",BS105*VLOOKUP("UQ",IndexCalc[],3,FALSE))</f>
        <v>50</v>
      </c>
      <c r="AS105" s="62">
        <f>IF(BT105="","",BT105*VLOOKUP("Fneg",IndexCalc[],3,FALSE))</f>
        <v>25</v>
      </c>
      <c r="AT105" s="62">
        <f>IF(BU105="","",BU105*VLOOKUP("ABS",IndexCalc[],3,FALSE))</f>
        <v>40</v>
      </c>
      <c r="AU105" s="62">
        <f>IF(BV105="","",BV105*VLOOKUP("Cnrs",IndexCalc[],3,FALSE))</f>
        <v>25</v>
      </c>
      <c r="AV105" s="62">
        <f>IF(BO105="","",BO105*VLOOKUP("HEC",IndexCalc[],3,FALSE))</f>
        <v>25</v>
      </c>
      <c r="AW105" s="62">
        <f>IF(BP105="","",BP105*VLOOKUP("Aeres",IndexCalc[],3,FALSE))</f>
        <v>33.333333333333336</v>
      </c>
      <c r="AX105" s="62">
        <f>IF(BQ105="","",BQ105*VLOOKUP("Abdc",IndexCalc[],3,FALSE))</f>
        <v>50</v>
      </c>
      <c r="AY105" s="65">
        <f>IF(BR105="","",BR105*VLOOKUP("Vhb",IndexCalc[],3,FALSE))</f>
        <v>33.333333333333336</v>
      </c>
      <c r="AZ105" s="25"/>
      <c r="BA105" s="16"/>
      <c r="BB105" s="12"/>
      <c r="BC105" s="25"/>
      <c r="BD105" s="25">
        <v>0.69399999999999995</v>
      </c>
      <c r="BE105" s="254">
        <v>0.95607960224151611</v>
      </c>
      <c r="BF105" s="18"/>
      <c r="BG105" s="12" t="s">
        <v>135</v>
      </c>
      <c r="BH105" s="181" t="s">
        <v>133</v>
      </c>
      <c r="BI105" s="12" t="s">
        <v>135</v>
      </c>
      <c r="BJ105" s="12"/>
      <c r="BK105" s="18">
        <v>3</v>
      </c>
      <c r="BL105" s="12">
        <v>4</v>
      </c>
      <c r="BM105" s="12">
        <v>2</v>
      </c>
      <c r="BN105" s="12"/>
      <c r="BO105" s="257">
        <v>1</v>
      </c>
      <c r="BP105" s="5">
        <v>1</v>
      </c>
      <c r="BQ105" s="92">
        <v>2</v>
      </c>
      <c r="BR105" s="5">
        <v>2</v>
      </c>
      <c r="BS105" s="5">
        <v>2</v>
      </c>
      <c r="BT105" s="5">
        <v>1</v>
      </c>
      <c r="BU105" s="5">
        <v>2</v>
      </c>
      <c r="BV105" s="261">
        <v>1</v>
      </c>
    </row>
    <row r="106" spans="1:74" ht="15" customHeight="1" x14ac:dyDescent="0.25">
      <c r="A106" s="97" t="s">
        <v>1035</v>
      </c>
      <c r="B106" s="14"/>
      <c r="C106" s="147" t="s">
        <v>509</v>
      </c>
      <c r="D106" s="14" t="s">
        <v>722</v>
      </c>
      <c r="E106" s="59">
        <f t="shared" si="93"/>
        <v>105</v>
      </c>
      <c r="F106" s="59">
        <f t="shared" si="94"/>
        <v>10</v>
      </c>
      <c r="G106" s="65">
        <f t="shared" si="95"/>
        <v>18.913094451821696</v>
      </c>
      <c r="H106" s="98" t="b">
        <f t="shared" si="96"/>
        <v>0</v>
      </c>
      <c r="I106" s="108">
        <f t="shared" si="97"/>
        <v>10000</v>
      </c>
      <c r="J106" s="108">
        <f t="shared" si="98"/>
        <v>10000</v>
      </c>
      <c r="K106" s="108">
        <f t="shared" si="99"/>
        <v>10000</v>
      </c>
      <c r="L106" s="108">
        <f t="shared" si="100"/>
        <v>10000</v>
      </c>
      <c r="M106" s="108">
        <f t="shared" si="101"/>
        <v>10000</v>
      </c>
      <c r="N106" s="108">
        <f t="shared" si="102"/>
        <v>10000</v>
      </c>
      <c r="O106" s="98" t="b">
        <f t="shared" si="103"/>
        <v>0</v>
      </c>
      <c r="P106" s="59">
        <f t="shared" si="104"/>
        <v>2</v>
      </c>
      <c r="Q106" s="59">
        <f t="shared" si="105"/>
        <v>8</v>
      </c>
      <c r="R106" s="149">
        <f t="shared" si="106"/>
        <v>31.680311580632484</v>
      </c>
      <c r="S106" s="66">
        <f t="shared" si="107"/>
        <v>14.553383986822556</v>
      </c>
      <c r="T106" s="65">
        <f t="shared" si="108"/>
        <v>35.962043479084969</v>
      </c>
      <c r="U106" s="62">
        <f t="shared" si="109"/>
        <v>30.599634783267977</v>
      </c>
      <c r="V106" s="62" t="b">
        <f t="shared" si="110"/>
        <v>0</v>
      </c>
      <c r="W106" s="143">
        <f t="shared" si="111"/>
        <v>31.680311580632484</v>
      </c>
      <c r="X106" s="62" t="str">
        <f t="shared" si="112"/>
        <v/>
      </c>
      <c r="Y106" s="62" t="str">
        <f t="shared" si="113"/>
        <v/>
      </c>
      <c r="Z106" s="62" t="str">
        <f t="shared" si="114"/>
        <v/>
      </c>
      <c r="AA106" s="62" t="str">
        <f t="shared" si="115"/>
        <v/>
      </c>
      <c r="AB106" s="62">
        <f t="shared" si="116"/>
        <v>9.2837591240875899</v>
      </c>
      <c r="AC106" s="65">
        <f t="shared" si="117"/>
        <v>19.823008849557525</v>
      </c>
      <c r="AD106" s="62" t="str">
        <f t="shared" si="118"/>
        <v/>
      </c>
      <c r="AE106" s="62" t="str">
        <f t="shared" si="119"/>
        <v/>
      </c>
      <c r="AF106" s="62" t="str">
        <f t="shared" si="120"/>
        <v/>
      </c>
      <c r="AG106" s="62" t="str">
        <f t="shared" si="121"/>
        <v/>
      </c>
      <c r="AH106" s="62">
        <f t="shared" si="122"/>
        <v>12.8</v>
      </c>
      <c r="AI106" s="65">
        <f t="shared" si="123"/>
        <v>5.5</v>
      </c>
      <c r="AJ106" s="62">
        <f>IF(VLOOKUP(TRUE,$V$2:$AY$111,COUNTA($V$1:AR$1),FALSE)="",AR106,IF(AR106="","",(AR106/VLOOKUP(TRUE,$V$2:$AY$111,COUNTA($V$1:AR$1),FALSE))*100))</f>
        <v>28.323665261268616</v>
      </c>
      <c r="AK106" s="62">
        <f>IF(VLOOKUP(TRUE,$V$2:$AY$111,COUNTA($V$1:AS$1),FALSE)="",AS106,IF(AS106="","",(AS106/VLOOKUP(TRUE,$V$2:$AY$111,COUNTA($V$1:AS$1),FALSE))*100))</f>
        <v>25</v>
      </c>
      <c r="AL106" s="62">
        <f>IF(VLOOKUP(TRUE,$V$2:$AY$111,COUNTA($V$1:AT$1),FALSE)="",AT106,IF(AT106="","",(AT106/VLOOKUP(TRUE,$V$2:$AY$111,COUNTA($V$1:AT$1),FALSE))*100))</f>
        <v>20</v>
      </c>
      <c r="AM106" s="62">
        <f>IF(VLOOKUP(TRUE,$V$2:$AY$111,COUNTA($V$1:AU$1),FALSE)="",AU106,IF(AU106="","",(AU106/VLOOKUP(TRUE,$V$2:$AY$111,COUNTA($V$1:AU$1),FALSE))*100))</f>
        <v>25</v>
      </c>
      <c r="AN106" s="62">
        <f>IF(VLOOKUP(TRUE,$V$2:$AY$111,COUNTA($V$1:AV$1),FALSE)="",AV106,IF(AV106="","",(AV106/VLOOKUP(TRUE,$V$2:$AY$111,COUNTA($V$1:AV$1),FALSE))*100))</f>
        <v>64.372682571411133</v>
      </c>
      <c r="AO106" s="62">
        <f>IF(VLOOKUP(TRUE,$V$2:$AY$111,COUNTA($V$1:AW$1),FALSE)="",AW106,IF(AW106="","",(AW106/VLOOKUP(TRUE,$V$2:$AY$111,COUNTA($V$1:AW$1),FALSE))*100))</f>
        <v>33.333333333333336</v>
      </c>
      <c r="AP106" s="111">
        <f>IF(VLOOKUP(TRUE,$V$2:$AY$111,COUNTA($V$1:AX$1),FALSE)="",AX106,IF(AX106="","",(AX106/VLOOKUP(TRUE,$V$2:$AY$111,COUNTA($V$1:AX$1),FALSE))*100))</f>
        <v>25</v>
      </c>
      <c r="AQ106" s="62">
        <f>IF(VLOOKUP(TRUE,$V$2:$AY$111,COUNTA($V$1:AY$1),FALSE)="",AY106,IF(AY106="","",(AY106/VLOOKUP(TRUE,$V$2:$AY$111,COUNTA($V$1:AY$1),FALSE))*100))</f>
        <v>66.666666666666671</v>
      </c>
      <c r="AR106" s="66">
        <f>IF(BS106="","",BS106*VLOOKUP("UQ",IndexCalc[],3,FALSE))</f>
        <v>28.323665261268616</v>
      </c>
      <c r="AS106" s="62">
        <f>IF(BT106="","",BT106*VLOOKUP("Fneg",IndexCalc[],3,FALSE))</f>
        <v>25</v>
      </c>
      <c r="AT106" s="62">
        <f>IF(BU106="","",BU106*VLOOKUP("ABS",IndexCalc[],3,FALSE))</f>
        <v>20</v>
      </c>
      <c r="AU106" s="62">
        <f>IF(BV106="","",BV106*VLOOKUP("Cnrs",IndexCalc[],3,FALSE))</f>
        <v>25</v>
      </c>
      <c r="AV106" s="62">
        <f>IF(BO106="","",BO106*VLOOKUP("HEC",IndexCalc[],3,FALSE))</f>
        <v>64.372682571411133</v>
      </c>
      <c r="AW106" s="62">
        <f>IF(BP106="","",BP106*VLOOKUP("Aeres",IndexCalc[],3,FALSE))</f>
        <v>33.333333333333336</v>
      </c>
      <c r="AX106" s="62">
        <f>IF(BQ106="","",BQ106*VLOOKUP("Abdc",IndexCalc[],3,FALSE))</f>
        <v>25</v>
      </c>
      <c r="AY106" s="65">
        <f>IF(BR106="","",BR106*VLOOKUP("Vhb",IndexCalc[],3,FALSE))</f>
        <v>66.666666666666671</v>
      </c>
      <c r="AZ106" s="25"/>
      <c r="BA106" s="16"/>
      <c r="BB106" s="12"/>
      <c r="BC106" s="25"/>
      <c r="BD106" s="25">
        <v>0.40699999999999997</v>
      </c>
      <c r="BE106" s="83">
        <v>0.44800000000000001</v>
      </c>
      <c r="BF106" s="12"/>
      <c r="BG106" s="12"/>
      <c r="BH106" s="181" t="s">
        <v>135</v>
      </c>
      <c r="BI106" s="12" t="s">
        <v>133</v>
      </c>
      <c r="BJ106" s="12"/>
      <c r="BK106" s="18"/>
      <c r="BL106" s="12"/>
      <c r="BM106" s="12">
        <v>1</v>
      </c>
      <c r="BN106" s="12"/>
      <c r="BO106" s="257">
        <v>2.5749073028564453</v>
      </c>
      <c r="BP106" s="258">
        <v>1</v>
      </c>
      <c r="BQ106" s="92">
        <v>1</v>
      </c>
      <c r="BR106" s="5">
        <v>4</v>
      </c>
      <c r="BS106" s="258">
        <v>1.1329466104507446</v>
      </c>
      <c r="BT106" s="5">
        <v>1</v>
      </c>
      <c r="BU106" s="258">
        <v>1</v>
      </c>
      <c r="BV106" s="261">
        <v>1</v>
      </c>
    </row>
    <row r="107" spans="1:74" ht="15" customHeight="1" x14ac:dyDescent="0.25">
      <c r="A107" s="97" t="s">
        <v>1037</v>
      </c>
      <c r="B107" s="14" t="s">
        <v>1429</v>
      </c>
      <c r="C107" s="147" t="s">
        <v>1011</v>
      </c>
      <c r="D107" s="14" t="s">
        <v>722</v>
      </c>
      <c r="E107" s="12">
        <f t="shared" si="93"/>
        <v>106</v>
      </c>
      <c r="F107" s="59">
        <f t="shared" si="94"/>
        <v>10</v>
      </c>
      <c r="G107" s="65">
        <f t="shared" si="95"/>
        <v>20.09366740016155</v>
      </c>
      <c r="H107" s="98" t="b">
        <f t="shared" si="96"/>
        <v>0</v>
      </c>
      <c r="I107" s="108">
        <f t="shared" si="97"/>
        <v>10000</v>
      </c>
      <c r="J107" s="108">
        <f t="shared" si="98"/>
        <v>10000</v>
      </c>
      <c r="K107" s="108">
        <f t="shared" si="99"/>
        <v>10000</v>
      </c>
      <c r="L107" s="108">
        <f t="shared" si="100"/>
        <v>10000</v>
      </c>
      <c r="M107" s="108">
        <f t="shared" si="101"/>
        <v>10000</v>
      </c>
      <c r="N107" s="108">
        <f t="shared" si="102"/>
        <v>10000</v>
      </c>
      <c r="O107" s="98" t="b">
        <f t="shared" si="103"/>
        <v>0</v>
      </c>
      <c r="P107" s="59">
        <f t="shared" si="104"/>
        <v>2</v>
      </c>
      <c r="Q107" s="59">
        <f t="shared" si="105"/>
        <v>8</v>
      </c>
      <c r="R107" s="149">
        <f t="shared" si="106"/>
        <v>30.713318190122276</v>
      </c>
      <c r="S107" s="66">
        <f t="shared" si="107"/>
        <v>3.7372424261998578</v>
      </c>
      <c r="T107" s="65">
        <f t="shared" si="108"/>
        <v>37.457337131102882</v>
      </c>
      <c r="U107" s="62">
        <f t="shared" si="109"/>
        <v>30.055869704882305</v>
      </c>
      <c r="V107" s="62" t="b">
        <f t="shared" si="110"/>
        <v>0</v>
      </c>
      <c r="W107" s="143">
        <f t="shared" si="111"/>
        <v>30.713318190122276</v>
      </c>
      <c r="X107" s="12" t="str">
        <f t="shared" si="112"/>
        <v/>
      </c>
      <c r="Y107" s="12" t="str">
        <f t="shared" si="113"/>
        <v/>
      </c>
      <c r="Z107" s="12" t="str">
        <f t="shared" si="114"/>
        <v/>
      </c>
      <c r="AA107" s="12" t="str">
        <f t="shared" si="115"/>
        <v/>
      </c>
      <c r="AB107" s="12">
        <f t="shared" si="116"/>
        <v>2.828467153284671</v>
      </c>
      <c r="AC107" s="19">
        <f t="shared" si="117"/>
        <v>4.6460176991150446</v>
      </c>
      <c r="AD107" s="12" t="str">
        <f t="shared" si="118"/>
        <v/>
      </c>
      <c r="AE107" s="12" t="str">
        <f t="shared" si="119"/>
        <v/>
      </c>
      <c r="AF107" s="12" t="str">
        <f t="shared" si="120"/>
        <v/>
      </c>
      <c r="AG107" s="12" t="str">
        <f t="shared" si="121"/>
        <v/>
      </c>
      <c r="AH107" s="12">
        <f t="shared" si="122"/>
        <v>0</v>
      </c>
      <c r="AI107" s="19">
        <f t="shared" si="123"/>
        <v>0.89999999999999991</v>
      </c>
      <c r="AJ107" s="12">
        <f>IF(VLOOKUP(TRUE,$V$2:$AY$111,COUNTA($V$1:AR$1),FALSE)="",AR107,IF(AR107="","",(AR107/VLOOKUP(TRUE,$V$2:$AY$111,COUNTA($V$1:AR$1),FALSE))*100))</f>
        <v>50</v>
      </c>
      <c r="AK107" s="12">
        <f>IF(VLOOKUP(TRUE,$V$2:$AY$111,COUNTA($V$1:AS$1),FALSE)="",AS107,IF(AS107="","",(AS107/VLOOKUP(TRUE,$V$2:$AY$111,COUNTA($V$1:AS$1),FALSE))*100))</f>
        <v>26.226681470870972</v>
      </c>
      <c r="AL107" s="12">
        <f>IF(VLOOKUP(TRUE,$V$2:$AY$111,COUNTA($V$1:AT$1),FALSE)="",AT107,IF(AT107="","",(AT107/VLOOKUP(TRUE,$V$2:$AY$111,COUNTA($V$1:AT$1),FALSE))*100))</f>
        <v>20</v>
      </c>
      <c r="AM107" s="12">
        <f>IF(VLOOKUP(TRUE,$V$2:$AY$111,COUNTA($V$1:AU$1),FALSE)="",AU107,IF(AU107="","",(AU107/VLOOKUP(TRUE,$V$2:$AY$111,COUNTA($V$1:AU$1),FALSE))*100))</f>
        <v>33.364933729171753</v>
      </c>
      <c r="AN107" s="12">
        <f>IF(VLOOKUP(TRUE,$V$2:$AY$111,COUNTA($V$1:AV$1),FALSE)="",AV107,IF(AV107="","",(AV107/VLOOKUP(TRUE,$V$2:$AY$111,COUNTA($V$1:AV$1),FALSE))*100))</f>
        <v>69.902664422988892</v>
      </c>
      <c r="AO107" s="12">
        <f>IF(VLOOKUP(TRUE,$V$2:$AY$111,COUNTA($V$1:AW$1),FALSE)="",AW107,IF(AW107="","",(AW107/VLOOKUP(TRUE,$V$2:$AY$111,COUNTA($V$1:AW$1),FALSE))*100))</f>
        <v>37.644342581431076</v>
      </c>
      <c r="AP107" s="12">
        <f>IF(VLOOKUP(TRUE,$V$2:$AY$111,COUNTA($V$1:AX$1),FALSE)="",AX107,IF(AX107="","",(AX107/VLOOKUP(TRUE,$V$2:$AY$111,COUNTA($V$1:AX$1),FALSE))*100))</f>
        <v>25</v>
      </c>
      <c r="AQ107" s="12">
        <f>IF(VLOOKUP(TRUE,$V$2:$AY$111,COUNTA($V$1:AY$1),FALSE)="",AY107,IF(AY107="","",(AY107/VLOOKUP(TRUE,$V$2:$AY$111,COUNTA($V$1:AY$1),FALSE))*100))</f>
        <v>37.520074844360352</v>
      </c>
      <c r="AR107" s="66">
        <f>IF(BS107="","",BS107*VLOOKUP("UQ",IndexCalc[],3,FALSE))</f>
        <v>50</v>
      </c>
      <c r="AS107" s="62">
        <f>IF(BT107="","",BT107*VLOOKUP("Fneg",IndexCalc[],3,FALSE))</f>
        <v>26.226681470870972</v>
      </c>
      <c r="AT107" s="62">
        <f>IF(BU107="","",BU107*VLOOKUP("ABS",IndexCalc[],3,FALSE))</f>
        <v>20</v>
      </c>
      <c r="AU107" s="62">
        <f>IF(BV107="","",BV107*VLOOKUP("Cnrs",IndexCalc[],3,FALSE))</f>
        <v>33.364933729171753</v>
      </c>
      <c r="AV107" s="62">
        <f>IF(BO107="","",BO107*VLOOKUP("HEC",IndexCalc[],3,FALSE))</f>
        <v>69.902664422988892</v>
      </c>
      <c r="AW107" s="62">
        <f>IF(BP107="","",BP107*VLOOKUP("Aeres",IndexCalc[],3,FALSE))</f>
        <v>37.644342581431076</v>
      </c>
      <c r="AX107" s="62">
        <f>IF(BQ107="","",BQ107*VLOOKUP("Abdc",IndexCalc[],3,FALSE))</f>
        <v>25</v>
      </c>
      <c r="AY107" s="65">
        <f>IF(BR107="","",BR107*VLOOKUP("Vhb",IndexCalc[],3,FALSE))</f>
        <v>37.520074844360352</v>
      </c>
      <c r="AZ107" s="12"/>
      <c r="BA107" s="12"/>
      <c r="BB107" s="12"/>
      <c r="BC107" s="12"/>
      <c r="BD107" s="12">
        <v>0.124</v>
      </c>
      <c r="BE107" s="19">
        <v>0.105</v>
      </c>
      <c r="BF107" s="12"/>
      <c r="BG107" s="12"/>
      <c r="BH107" s="12" t="s">
        <v>135</v>
      </c>
      <c r="BI107" s="12"/>
      <c r="BJ107" s="12"/>
      <c r="BK107" s="18">
        <v>3</v>
      </c>
      <c r="BL107" s="12"/>
      <c r="BM107" s="12">
        <v>1</v>
      </c>
      <c r="BN107" s="12"/>
      <c r="BO107" s="257">
        <v>2.7961065769195557</v>
      </c>
      <c r="BP107" s="258">
        <v>1.1293302774429321</v>
      </c>
      <c r="BQ107" s="92">
        <v>1</v>
      </c>
      <c r="BR107" s="258">
        <v>2.2512044906616211</v>
      </c>
      <c r="BS107" s="5">
        <v>2</v>
      </c>
      <c r="BT107" s="258">
        <v>1.0490672588348389</v>
      </c>
      <c r="BU107" s="258">
        <v>1</v>
      </c>
      <c r="BV107" s="261">
        <v>1.3345973491668701</v>
      </c>
    </row>
    <row r="108" spans="1:74" ht="15" customHeight="1" x14ac:dyDescent="0.25">
      <c r="A108" s="97" t="s">
        <v>1040</v>
      </c>
      <c r="B108" s="14" t="s">
        <v>1432</v>
      </c>
      <c r="C108" s="147" t="s">
        <v>1017</v>
      </c>
      <c r="D108" s="14" t="s">
        <v>722</v>
      </c>
      <c r="E108" s="12">
        <f t="shared" si="93"/>
        <v>107</v>
      </c>
      <c r="F108" s="59">
        <f t="shared" si="94"/>
        <v>10</v>
      </c>
      <c r="G108" s="65">
        <f t="shared" si="95"/>
        <v>12.372479072184809</v>
      </c>
      <c r="H108" s="98" t="b">
        <f t="shared" si="96"/>
        <v>0</v>
      </c>
      <c r="I108" s="108">
        <f t="shared" si="97"/>
        <v>10000</v>
      </c>
      <c r="J108" s="108">
        <f t="shared" si="98"/>
        <v>10000</v>
      </c>
      <c r="K108" s="108">
        <f t="shared" si="99"/>
        <v>10000</v>
      </c>
      <c r="L108" s="108">
        <f t="shared" si="100"/>
        <v>10000</v>
      </c>
      <c r="M108" s="108">
        <f t="shared" si="101"/>
        <v>10000</v>
      </c>
      <c r="N108" s="108">
        <f t="shared" si="102"/>
        <v>10000</v>
      </c>
      <c r="O108" s="98" t="b">
        <f t="shared" si="103"/>
        <v>0</v>
      </c>
      <c r="P108" s="59">
        <f t="shared" si="104"/>
        <v>2</v>
      </c>
      <c r="Q108" s="59">
        <f t="shared" si="105"/>
        <v>8</v>
      </c>
      <c r="R108" s="149">
        <f t="shared" si="106"/>
        <v>29.756089513799242</v>
      </c>
      <c r="S108" s="66">
        <f t="shared" si="107"/>
        <v>17.196846133970674</v>
      </c>
      <c r="T108" s="65">
        <f t="shared" si="108"/>
        <v>32.895900358756386</v>
      </c>
      <c r="U108" s="62">
        <f t="shared" si="109"/>
        <v>28.506720287005106</v>
      </c>
      <c r="V108" s="62" t="b">
        <f t="shared" si="110"/>
        <v>0</v>
      </c>
      <c r="W108" s="143">
        <f t="shared" si="111"/>
        <v>29.756089513799242</v>
      </c>
      <c r="X108" s="12" t="str">
        <f t="shared" si="112"/>
        <v/>
      </c>
      <c r="Y108" s="12" t="str">
        <f t="shared" si="113"/>
        <v/>
      </c>
      <c r="Z108" s="12" t="str">
        <f t="shared" si="114"/>
        <v/>
      </c>
      <c r="AA108" s="12" t="str">
        <f t="shared" si="115"/>
        <v/>
      </c>
      <c r="AB108" s="12">
        <f t="shared" si="116"/>
        <v>9.2609489051094904</v>
      </c>
      <c r="AC108" s="19">
        <f t="shared" si="117"/>
        <v>25.13274336283186</v>
      </c>
      <c r="AD108" s="12" t="str">
        <f t="shared" si="118"/>
        <v/>
      </c>
      <c r="AE108" s="12" t="str">
        <f t="shared" si="119"/>
        <v/>
      </c>
      <c r="AF108" s="12" t="str">
        <f t="shared" si="120"/>
        <v/>
      </c>
      <c r="AG108" s="12" t="str">
        <f t="shared" si="121"/>
        <v/>
      </c>
      <c r="AH108" s="12">
        <f t="shared" si="122"/>
        <v>11.899999999999999</v>
      </c>
      <c r="AI108" s="19">
        <f t="shared" si="123"/>
        <v>10</v>
      </c>
      <c r="AJ108" s="12">
        <f>IF(VLOOKUP(TRUE,$V$2:$AY$111,COUNTA($V$1:AR$1),FALSE)="",AR108,IF(AR108="","",(AR108/VLOOKUP(TRUE,$V$2:$AY$111,COUNTA($V$1:AR$1),FALSE))*100))</f>
        <v>25</v>
      </c>
      <c r="AK108" s="12">
        <f>IF(VLOOKUP(TRUE,$V$2:$AY$111,COUNTA($V$1:AS$1),FALSE)="",AS108,IF(AS108="","",(AS108/VLOOKUP(TRUE,$V$2:$AY$111,COUNTA($V$1:AS$1),FALSE))*100))</f>
        <v>25</v>
      </c>
      <c r="AL108" s="12">
        <f>IF(VLOOKUP(TRUE,$V$2:$AY$111,COUNTA($V$1:AT$1),FALSE)="",AT108,IF(AT108="","",(AT108/VLOOKUP(TRUE,$V$2:$AY$111,COUNTA($V$1:AT$1),FALSE))*100))</f>
        <v>40</v>
      </c>
      <c r="AM108" s="12">
        <f>IF(VLOOKUP(TRUE,$V$2:$AY$111,COUNTA($V$1:AU$1),FALSE)="",AU108,IF(AU108="","",(AU108/VLOOKUP(TRUE,$V$2:$AY$111,COUNTA($V$1:AU$1),FALSE))*100))</f>
        <v>25</v>
      </c>
      <c r="AN108" s="12">
        <f>IF(VLOOKUP(TRUE,$V$2:$AY$111,COUNTA($V$1:AV$1),FALSE)="",AV108,IF(AV108="","",(AV108/VLOOKUP(TRUE,$V$2:$AY$111,COUNTA($V$1:AV$1),FALSE))*100))</f>
        <v>56.500536203384399</v>
      </c>
      <c r="AO108" s="12">
        <f>IF(VLOOKUP(TRUE,$V$2:$AY$111,COUNTA($V$1:AW$1),FALSE)="",AW108,IF(AW108="","",(AW108/VLOOKUP(TRUE,$V$2:$AY$111,COUNTA($V$1:AW$1),FALSE))*100))</f>
        <v>33.333333333333336</v>
      </c>
      <c r="AP108" s="12">
        <f>IF(VLOOKUP(TRUE,$V$2:$AY$111,COUNTA($V$1:AX$1),FALSE)="",AX108,IF(AX108="","",(AX108/VLOOKUP(TRUE,$V$2:$AY$111,COUNTA($V$1:AX$1),FALSE))*100))</f>
        <v>25</v>
      </c>
      <c r="AQ108" s="12">
        <f>IF(VLOOKUP(TRUE,$V$2:$AY$111,COUNTA($V$1:AY$1),FALSE)="",AY108,IF(AY108="","",(AY108/VLOOKUP(TRUE,$V$2:$AY$111,COUNTA($V$1:AY$1),FALSE))*100))</f>
        <v>33.333333333333336</v>
      </c>
      <c r="AR108" s="66">
        <f>IF(BS108="","",BS108*VLOOKUP("UQ",IndexCalc[],3,FALSE))</f>
        <v>25</v>
      </c>
      <c r="AS108" s="62">
        <f>IF(BT108="","",BT108*VLOOKUP("Fneg",IndexCalc[],3,FALSE))</f>
        <v>25</v>
      </c>
      <c r="AT108" s="62">
        <f>IF(BU108="","",BU108*VLOOKUP("ABS",IndexCalc[],3,FALSE))</f>
        <v>40</v>
      </c>
      <c r="AU108" s="62">
        <f>IF(BV108="","",BV108*VLOOKUP("Cnrs",IndexCalc[],3,FALSE))</f>
        <v>25</v>
      </c>
      <c r="AV108" s="62">
        <f>IF(BO108="","",BO108*VLOOKUP("HEC",IndexCalc[],3,FALSE))</f>
        <v>56.500536203384399</v>
      </c>
      <c r="AW108" s="62">
        <f>IF(BP108="","",BP108*VLOOKUP("Aeres",IndexCalc[],3,FALSE))</f>
        <v>33.333333333333336</v>
      </c>
      <c r="AX108" s="62">
        <f>IF(BQ108="","",BQ108*VLOOKUP("Abdc",IndexCalc[],3,FALSE))</f>
        <v>25</v>
      </c>
      <c r="AY108" s="65">
        <f>IF(BR108="","",BR108*VLOOKUP("Vhb",IndexCalc[],3,FALSE))</f>
        <v>33.333333333333336</v>
      </c>
      <c r="AZ108" s="12"/>
      <c r="BA108" s="12"/>
      <c r="BB108" s="12"/>
      <c r="BC108" s="12"/>
      <c r="BD108" s="12">
        <v>0.40600000000000003</v>
      </c>
      <c r="BE108" s="19">
        <v>0.56799999999999995</v>
      </c>
      <c r="BF108" s="12"/>
      <c r="BG108" s="12" t="s">
        <v>135</v>
      </c>
      <c r="BH108" s="12" t="s">
        <v>135</v>
      </c>
      <c r="BI108" s="12" t="s">
        <v>135</v>
      </c>
      <c r="BJ108" s="12"/>
      <c r="BK108" s="18">
        <v>4</v>
      </c>
      <c r="BL108" s="12">
        <v>4</v>
      </c>
      <c r="BM108" s="12">
        <v>2</v>
      </c>
      <c r="BN108" s="12">
        <v>4</v>
      </c>
      <c r="BO108" s="257">
        <v>2.260021448135376</v>
      </c>
      <c r="BP108" s="5">
        <v>1</v>
      </c>
      <c r="BQ108" s="92">
        <v>1</v>
      </c>
      <c r="BR108" s="5">
        <v>2</v>
      </c>
      <c r="BS108" s="5">
        <v>1</v>
      </c>
      <c r="BT108" s="5">
        <v>1</v>
      </c>
      <c r="BU108" s="5">
        <v>2</v>
      </c>
      <c r="BV108" s="8">
        <v>1</v>
      </c>
    </row>
    <row r="109" spans="1:74" ht="15" customHeight="1" x14ac:dyDescent="0.25">
      <c r="A109" s="97" t="s">
        <v>1026</v>
      </c>
      <c r="B109" s="14"/>
      <c r="C109" s="147" t="s">
        <v>242</v>
      </c>
      <c r="D109" s="14" t="s">
        <v>722</v>
      </c>
      <c r="E109" s="59">
        <f t="shared" si="93"/>
        <v>108</v>
      </c>
      <c r="F109" s="59">
        <f t="shared" si="94"/>
        <v>10</v>
      </c>
      <c r="G109" s="65">
        <f t="shared" si="95"/>
        <v>13.63643131158433</v>
      </c>
      <c r="H109" s="98" t="b">
        <f t="shared" si="96"/>
        <v>0</v>
      </c>
      <c r="I109" s="108">
        <f t="shared" si="97"/>
        <v>10000</v>
      </c>
      <c r="J109" s="108">
        <f t="shared" si="98"/>
        <v>10000</v>
      </c>
      <c r="K109" s="108">
        <f t="shared" si="99"/>
        <v>10000</v>
      </c>
      <c r="L109" s="108">
        <f t="shared" si="100"/>
        <v>10000</v>
      </c>
      <c r="M109" s="108">
        <f t="shared" si="101"/>
        <v>10000</v>
      </c>
      <c r="N109" s="108">
        <f t="shared" si="102"/>
        <v>10000</v>
      </c>
      <c r="O109" s="98" t="b">
        <f t="shared" si="103"/>
        <v>0</v>
      </c>
      <c r="P109" s="59">
        <f t="shared" si="104"/>
        <v>2</v>
      </c>
      <c r="Q109" s="59">
        <f t="shared" si="105"/>
        <v>8</v>
      </c>
      <c r="R109" s="149">
        <f t="shared" si="106"/>
        <v>29.536237518394358</v>
      </c>
      <c r="S109" s="66">
        <f t="shared" si="107"/>
        <v>35.473766229571737</v>
      </c>
      <c r="T109" s="65">
        <f t="shared" si="108"/>
        <v>28.051855340600014</v>
      </c>
      <c r="U109" s="62">
        <f t="shared" si="109"/>
        <v>28.66148427248001</v>
      </c>
      <c r="V109" s="62" t="b">
        <f t="shared" si="110"/>
        <v>0</v>
      </c>
      <c r="W109" s="143">
        <f t="shared" si="111"/>
        <v>29.536237518394358</v>
      </c>
      <c r="X109" s="62" t="str">
        <f t="shared" si="112"/>
        <v/>
      </c>
      <c r="Y109" s="62" t="str">
        <f t="shared" si="113"/>
        <v/>
      </c>
      <c r="Z109" s="62" t="str">
        <f t="shared" si="114"/>
        <v/>
      </c>
      <c r="AA109" s="62" t="str">
        <f t="shared" si="115"/>
        <v/>
      </c>
      <c r="AB109" s="62">
        <f t="shared" si="116"/>
        <v>10.903284671532845</v>
      </c>
      <c r="AC109" s="65">
        <f t="shared" si="117"/>
        <v>60.04424778761063</v>
      </c>
      <c r="AD109" s="62" t="str">
        <f t="shared" si="118"/>
        <v/>
      </c>
      <c r="AE109" s="62" t="str">
        <f t="shared" si="119"/>
        <v/>
      </c>
      <c r="AF109" s="62" t="str">
        <f t="shared" si="120"/>
        <v/>
      </c>
      <c r="AG109" s="62" t="str">
        <f t="shared" si="121"/>
        <v/>
      </c>
      <c r="AH109" s="62">
        <f t="shared" si="122"/>
        <v>15.5</v>
      </c>
      <c r="AI109" s="65">
        <f t="shared" si="123"/>
        <v>46.7</v>
      </c>
      <c r="AJ109" s="62">
        <f>IF(VLOOKUP(TRUE,$V$2:$AY$111,COUNTA($V$1:AR$1),FALSE)="",AR109,IF(AR109="","",(AR109/VLOOKUP(TRUE,$V$2:$AY$111,COUNTA($V$1:AR$1),FALSE))*100))</f>
        <v>25</v>
      </c>
      <c r="AK109" s="62">
        <f>IF(VLOOKUP(TRUE,$V$2:$AY$111,COUNTA($V$1:AS$1),FALSE)="",AS109,IF(AS109="","",(AS109/VLOOKUP(TRUE,$V$2:$AY$111,COUNTA($V$1:AS$1),FALSE))*100))</f>
        <v>25</v>
      </c>
      <c r="AL109" s="62">
        <f>IF(VLOOKUP(TRUE,$V$2:$AY$111,COUNTA($V$1:AT$1),FALSE)="",AT109,IF(AT109="","",(AT109/VLOOKUP(TRUE,$V$2:$AY$111,COUNTA($V$1:AT$1),FALSE))*100))</f>
        <v>40</v>
      </c>
      <c r="AM109" s="62">
        <f>IF(VLOOKUP(TRUE,$V$2:$AY$111,COUNTA($V$1:AU$1),FALSE)="",AU109,IF(AU109="","",(AU109/VLOOKUP(TRUE,$V$2:$AY$111,COUNTA($V$1:AU$1),FALSE))*100))</f>
        <v>25</v>
      </c>
      <c r="AN109" s="62">
        <f>IF(VLOOKUP(TRUE,$V$2:$AY$111,COUNTA($V$1:AV$1),FALSE)="",AV109,IF(AV109="","",(AV109/VLOOKUP(TRUE,$V$2:$AY$111,COUNTA($V$1:AV$1),FALSE))*100))</f>
        <v>34.41484272480011</v>
      </c>
      <c r="AO109" s="62">
        <f>IF(VLOOKUP(TRUE,$V$2:$AY$111,COUNTA($V$1:AW$1),FALSE)="",AW109,IF(AW109="","",(AW109/VLOOKUP(TRUE,$V$2:$AY$111,COUNTA($V$1:AW$1),FALSE))*100))</f>
        <v>33.333333333333336</v>
      </c>
      <c r="AP109" s="111">
        <f>IF(VLOOKUP(TRUE,$V$2:$AY$111,COUNTA($V$1:AX$1),FALSE)="",AX109,IF(AX109="","",(AX109/VLOOKUP(TRUE,$V$2:$AY$111,COUNTA($V$1:AX$1),FALSE))*100))</f>
        <v>25</v>
      </c>
      <c r="AQ109" s="62">
        <f>IF(VLOOKUP(TRUE,$V$2:$AY$111,COUNTA($V$1:AY$1),FALSE)="",AY109,IF(AY109="","",(AY109/VLOOKUP(TRUE,$V$2:$AY$111,COUNTA($V$1:AY$1),FALSE))*100))</f>
        <v>16.666666666666668</v>
      </c>
      <c r="AR109" s="66">
        <f>IF(BS109="","",BS109*VLOOKUP("UQ",IndexCalc[],3,FALSE))</f>
        <v>25</v>
      </c>
      <c r="AS109" s="62">
        <f>IF(BT109="","",BT109*VLOOKUP("Fneg",IndexCalc[],3,FALSE))</f>
        <v>25</v>
      </c>
      <c r="AT109" s="62">
        <f>IF(BU109="","",BU109*VLOOKUP("ABS",IndexCalc[],3,FALSE))</f>
        <v>40</v>
      </c>
      <c r="AU109" s="62">
        <f>IF(BV109="","",BV109*VLOOKUP("Cnrs",IndexCalc[],3,FALSE))</f>
        <v>25</v>
      </c>
      <c r="AV109" s="62">
        <f>IF(BO109="","",BO109*VLOOKUP("HEC",IndexCalc[],3,FALSE))</f>
        <v>34.41484272480011</v>
      </c>
      <c r="AW109" s="62">
        <f>IF(BP109="","",BP109*VLOOKUP("Aeres",IndexCalc[],3,FALSE))</f>
        <v>33.333333333333336</v>
      </c>
      <c r="AX109" s="62">
        <f>IF(BQ109="","",BQ109*VLOOKUP("Abdc",IndexCalc[],3,FALSE))</f>
        <v>25</v>
      </c>
      <c r="AY109" s="65">
        <f>IF(BR109="","",BR109*VLOOKUP("Vhb",IndexCalc[],3,FALSE))</f>
        <v>16.666666666666668</v>
      </c>
      <c r="AZ109" s="25"/>
      <c r="BA109" s="16"/>
      <c r="BB109" s="12"/>
      <c r="BC109" s="25"/>
      <c r="BD109" s="25">
        <v>0.47799999999999998</v>
      </c>
      <c r="BE109" s="83">
        <v>1.357</v>
      </c>
      <c r="BF109" s="12"/>
      <c r="BG109" s="12" t="s">
        <v>135</v>
      </c>
      <c r="BH109" s="181" t="s">
        <v>135</v>
      </c>
      <c r="BI109" s="12" t="s">
        <v>142</v>
      </c>
      <c r="BJ109" s="12"/>
      <c r="BK109" s="18">
        <v>4</v>
      </c>
      <c r="BL109" s="12">
        <v>4</v>
      </c>
      <c r="BM109" s="12">
        <v>2</v>
      </c>
      <c r="BN109" s="12"/>
      <c r="BO109" s="257">
        <v>1.3765937089920044</v>
      </c>
      <c r="BP109" s="5">
        <v>1</v>
      </c>
      <c r="BQ109" s="92">
        <v>1</v>
      </c>
      <c r="BR109" s="5">
        <v>1</v>
      </c>
      <c r="BS109" s="5">
        <v>1</v>
      </c>
      <c r="BT109" s="5">
        <v>1</v>
      </c>
      <c r="BU109" s="5">
        <v>2</v>
      </c>
      <c r="BV109" s="261">
        <v>1</v>
      </c>
    </row>
    <row r="110" spans="1:74" ht="15" customHeight="1" x14ac:dyDescent="0.25">
      <c r="A110" s="97" t="s">
        <v>1038</v>
      </c>
      <c r="B110" s="14" t="s">
        <v>1430</v>
      </c>
      <c r="C110" s="147" t="s">
        <v>1012</v>
      </c>
      <c r="D110" s="14" t="s">
        <v>722</v>
      </c>
      <c r="E110" s="12">
        <f t="shared" si="93"/>
        <v>109</v>
      </c>
      <c r="F110" s="59">
        <f t="shared" si="94"/>
        <v>10</v>
      </c>
      <c r="G110" s="65">
        <f t="shared" si="95"/>
        <v>17.941143103626338</v>
      </c>
      <c r="H110" s="98" t="b">
        <f t="shared" si="96"/>
        <v>0</v>
      </c>
      <c r="I110" s="108">
        <f t="shared" si="97"/>
        <v>10000</v>
      </c>
      <c r="J110" s="108">
        <f t="shared" si="98"/>
        <v>10000</v>
      </c>
      <c r="K110" s="108">
        <f t="shared" si="99"/>
        <v>10000</v>
      </c>
      <c r="L110" s="108">
        <f t="shared" si="100"/>
        <v>10000</v>
      </c>
      <c r="M110" s="108">
        <f t="shared" si="101"/>
        <v>10000</v>
      </c>
      <c r="N110" s="108">
        <f t="shared" si="102"/>
        <v>10000</v>
      </c>
      <c r="O110" s="98" t="b">
        <f t="shared" si="103"/>
        <v>0</v>
      </c>
      <c r="P110" s="59">
        <f t="shared" si="104"/>
        <v>2</v>
      </c>
      <c r="Q110" s="59">
        <f t="shared" si="105"/>
        <v>8</v>
      </c>
      <c r="R110" s="149">
        <f t="shared" si="106"/>
        <v>29.150729184698143</v>
      </c>
      <c r="S110" s="66">
        <f t="shared" si="107"/>
        <v>11.052802629029134</v>
      </c>
      <c r="T110" s="65">
        <f t="shared" si="108"/>
        <v>33.675210823615394</v>
      </c>
      <c r="U110" s="62">
        <f t="shared" si="109"/>
        <v>27.480168658892314</v>
      </c>
      <c r="V110" s="62" t="b">
        <f t="shared" si="110"/>
        <v>0</v>
      </c>
      <c r="W110" s="143">
        <f t="shared" si="111"/>
        <v>29.150729184698143</v>
      </c>
      <c r="X110" s="12" t="str">
        <f t="shared" si="112"/>
        <v/>
      </c>
      <c r="Y110" s="12" t="str">
        <f t="shared" si="113"/>
        <v/>
      </c>
      <c r="Z110" s="12" t="str">
        <f t="shared" si="114"/>
        <v/>
      </c>
      <c r="AA110" s="12" t="str">
        <f t="shared" si="115"/>
        <v/>
      </c>
      <c r="AB110" s="12">
        <f t="shared" si="116"/>
        <v>4.5392335766423351</v>
      </c>
      <c r="AC110" s="19">
        <f t="shared" si="117"/>
        <v>17.566371681415934</v>
      </c>
      <c r="AD110" s="12" t="str">
        <f t="shared" si="118"/>
        <v/>
      </c>
      <c r="AE110" s="12" t="str">
        <f t="shared" si="119"/>
        <v/>
      </c>
      <c r="AF110" s="12" t="str">
        <f t="shared" si="120"/>
        <v/>
      </c>
      <c r="AG110" s="12" t="str">
        <f t="shared" si="121"/>
        <v/>
      </c>
      <c r="AH110" s="12">
        <f t="shared" si="122"/>
        <v>1.7999999999999998</v>
      </c>
      <c r="AI110" s="19">
        <f t="shared" si="123"/>
        <v>3.5999999999999996</v>
      </c>
      <c r="AJ110" s="12">
        <f>IF(VLOOKUP(TRUE,$V$2:$AY$111,COUNTA($V$1:AR$1),FALSE)="",AR110,IF(AR110="","",(AR110/VLOOKUP(TRUE,$V$2:$AY$111,COUNTA($V$1:AR$1),FALSE))*100))</f>
        <v>25</v>
      </c>
      <c r="AK110" s="12">
        <f>IF(VLOOKUP(TRUE,$V$2:$AY$111,COUNTA($V$1:AS$1),FALSE)="",AS110,IF(AS110="","",(AS110/VLOOKUP(TRUE,$V$2:$AY$111,COUNTA($V$1:AS$1),FALSE))*100))</f>
        <v>26.140123605728149</v>
      </c>
      <c r="AL110" s="12">
        <f>IF(VLOOKUP(TRUE,$V$2:$AY$111,COUNTA($V$1:AT$1),FALSE)="",AT110,IF(AT110="","",(AT110/VLOOKUP(TRUE,$V$2:$AY$111,COUNTA($V$1:AT$1),FALSE))*100))</f>
        <v>20</v>
      </c>
      <c r="AM110" s="12">
        <f>IF(VLOOKUP(TRUE,$V$2:$AY$111,COUNTA($V$1:AU$1),FALSE)="",AU110,IF(AU110="","",(AU110/VLOOKUP(TRUE,$V$2:$AY$111,COUNTA($V$1:AU$1),FALSE))*100))</f>
        <v>30.340909957885742</v>
      </c>
      <c r="AN110" s="12">
        <f>IF(VLOOKUP(TRUE,$V$2:$AY$111,COUNTA($V$1:AV$1),FALSE)="",AV110,IF(AV110="","",(AV110/VLOOKUP(TRUE,$V$2:$AY$111,COUNTA($V$1:AV$1),FALSE))*100))</f>
        <v>73.389226198196411</v>
      </c>
      <c r="AO110" s="12">
        <f>IF(VLOOKUP(TRUE,$V$2:$AY$111,COUNTA($V$1:AW$1),FALSE)="",AW110,IF(AW110="","",(AW110/VLOOKUP(TRUE,$V$2:$AY$111,COUNTA($V$1:AW$1),FALSE))*100))</f>
        <v>36.798512935638428</v>
      </c>
      <c r="AP110" s="12">
        <f>IF(VLOOKUP(TRUE,$V$2:$AY$111,COUNTA($V$1:AX$1),FALSE)="",AX110,IF(AX110="","",(AX110/VLOOKUP(TRUE,$V$2:$AY$111,COUNTA($V$1:AX$1),FALSE))*100))</f>
        <v>25</v>
      </c>
      <c r="AQ110" s="12">
        <f>IF(VLOOKUP(TRUE,$V$2:$AY$111,COUNTA($V$1:AY$1),FALSE)="",AY110,IF(AY110="","",(AY110/VLOOKUP(TRUE,$V$2:$AY$111,COUNTA($V$1:AY$1),FALSE))*100))</f>
        <v>32.732913891474411</v>
      </c>
      <c r="AR110" s="66">
        <f>IF(BS110="","",BS110*VLOOKUP("UQ",IndexCalc[],3,FALSE))</f>
        <v>25</v>
      </c>
      <c r="AS110" s="62">
        <f>IF(BT110="","",BT110*VLOOKUP("Fneg",IndexCalc[],3,FALSE))</f>
        <v>26.140123605728149</v>
      </c>
      <c r="AT110" s="62">
        <f>IF(BU110="","",BU110*VLOOKUP("ABS",IndexCalc[],3,FALSE))</f>
        <v>20</v>
      </c>
      <c r="AU110" s="62">
        <f>IF(BV110="","",BV110*VLOOKUP("Cnrs",IndexCalc[],3,FALSE))</f>
        <v>30.340909957885742</v>
      </c>
      <c r="AV110" s="62">
        <f>IF(BO110="","",BO110*VLOOKUP("HEC",IndexCalc[],3,FALSE))</f>
        <v>73.389226198196411</v>
      </c>
      <c r="AW110" s="62">
        <f>IF(BP110="","",BP110*VLOOKUP("Aeres",IndexCalc[],3,FALSE))</f>
        <v>36.798512935638428</v>
      </c>
      <c r="AX110" s="62">
        <f>IF(BQ110="","",BQ110*VLOOKUP("Abdc",IndexCalc[],3,FALSE))</f>
        <v>25</v>
      </c>
      <c r="AY110" s="65">
        <f>IF(BR110="","",BR110*VLOOKUP("Vhb",IndexCalc[],3,FALSE))</f>
        <v>32.732913891474411</v>
      </c>
      <c r="AZ110" s="12"/>
      <c r="BA110" s="12"/>
      <c r="BB110" s="12"/>
      <c r="BC110" s="12"/>
      <c r="BD110" s="12">
        <v>0.19900000000000001</v>
      </c>
      <c r="BE110" s="19">
        <v>0.39700000000000002</v>
      </c>
      <c r="BF110" s="12"/>
      <c r="BG110" s="12"/>
      <c r="BH110" s="12" t="s">
        <v>135</v>
      </c>
      <c r="BI110" s="12"/>
      <c r="BJ110" s="12"/>
      <c r="BK110" s="18">
        <v>4</v>
      </c>
      <c r="BL110" s="12"/>
      <c r="BM110" s="12">
        <v>1</v>
      </c>
      <c r="BN110" s="12"/>
      <c r="BO110" s="257">
        <v>2.9355690479278564</v>
      </c>
      <c r="BP110" s="258">
        <v>1.1039553880691528</v>
      </c>
      <c r="BQ110" s="92">
        <v>1</v>
      </c>
      <c r="BR110" s="258">
        <v>1.9639748334884644</v>
      </c>
      <c r="BS110" s="5">
        <v>1</v>
      </c>
      <c r="BT110" s="258">
        <v>1.045604944229126</v>
      </c>
      <c r="BU110" s="258">
        <v>1</v>
      </c>
      <c r="BV110" s="261">
        <v>1.2136363983154297</v>
      </c>
    </row>
    <row r="111" spans="1:74" ht="15" customHeight="1" x14ac:dyDescent="0.25">
      <c r="A111" s="208" t="s">
        <v>1024</v>
      </c>
      <c r="B111" s="113"/>
      <c r="C111" s="211" t="s">
        <v>238</v>
      </c>
      <c r="D111" s="113" t="s">
        <v>722</v>
      </c>
      <c r="E111" s="61">
        <f t="shared" si="93"/>
        <v>110</v>
      </c>
      <c r="F111" s="61">
        <f t="shared" si="94"/>
        <v>10</v>
      </c>
      <c r="G111" s="68">
        <f t="shared" si="95"/>
        <v>13.371214924561523</v>
      </c>
      <c r="H111" s="99" t="b">
        <f t="shared" si="96"/>
        <v>0</v>
      </c>
      <c r="I111" s="109">
        <f t="shared" si="97"/>
        <v>10000</v>
      </c>
      <c r="J111" s="109">
        <f t="shared" si="98"/>
        <v>10000</v>
      </c>
      <c r="K111" s="109">
        <f t="shared" si="99"/>
        <v>10000</v>
      </c>
      <c r="L111" s="109">
        <f t="shared" si="100"/>
        <v>10000</v>
      </c>
      <c r="M111" s="109">
        <f t="shared" si="101"/>
        <v>10000</v>
      </c>
      <c r="N111" s="109">
        <f t="shared" si="102"/>
        <v>10000</v>
      </c>
      <c r="O111" s="99" t="b">
        <f t="shared" si="103"/>
        <v>0</v>
      </c>
      <c r="P111" s="61">
        <f t="shared" si="104"/>
        <v>2</v>
      </c>
      <c r="Q111" s="61">
        <f t="shared" si="105"/>
        <v>8</v>
      </c>
      <c r="R111" s="150">
        <f t="shared" si="106"/>
        <v>28.993507476952374</v>
      </c>
      <c r="S111" s="69">
        <f t="shared" si="107"/>
        <v>13.052027485304567</v>
      </c>
      <c r="T111" s="68">
        <f t="shared" si="108"/>
        <v>32.978877474864326</v>
      </c>
      <c r="U111" s="63">
        <f t="shared" si="109"/>
        <v>27.38310197989146</v>
      </c>
      <c r="V111" s="63" t="b">
        <f t="shared" si="110"/>
        <v>0</v>
      </c>
      <c r="W111" s="122">
        <f t="shared" si="111"/>
        <v>28.993507476952374</v>
      </c>
      <c r="X111" s="63" t="str">
        <f t="shared" si="112"/>
        <v/>
      </c>
      <c r="Y111" s="63" t="str">
        <f t="shared" si="113"/>
        <v/>
      </c>
      <c r="Z111" s="63" t="str">
        <f t="shared" si="114"/>
        <v/>
      </c>
      <c r="AA111" s="63" t="str">
        <f t="shared" si="115"/>
        <v/>
      </c>
      <c r="AB111" s="63">
        <f t="shared" si="116"/>
        <v>6.5465328467153281</v>
      </c>
      <c r="AC111" s="68">
        <f t="shared" si="117"/>
        <v>19.557522123893808</v>
      </c>
      <c r="AD111" s="63" t="str">
        <f t="shared" si="118"/>
        <v/>
      </c>
      <c r="AE111" s="63" t="str">
        <f t="shared" si="119"/>
        <v/>
      </c>
      <c r="AF111" s="63" t="str">
        <f t="shared" si="120"/>
        <v/>
      </c>
      <c r="AG111" s="63" t="str">
        <f t="shared" si="121"/>
        <v/>
      </c>
      <c r="AH111" s="63">
        <f t="shared" si="122"/>
        <v>5.5</v>
      </c>
      <c r="AI111" s="68">
        <f t="shared" si="123"/>
        <v>4.5</v>
      </c>
      <c r="AJ111" s="63">
        <f>IF(VLOOKUP(TRUE,$V$2:$AY$111,COUNTA($V$1:AR$1),FALSE)="",AR111,IF(AR111="","",(AR111/VLOOKUP(TRUE,$V$2:$AY$111,COUNTA($V$1:AR$1),FALSE))*100))</f>
        <v>25</v>
      </c>
      <c r="AK111" s="63">
        <f>IF(VLOOKUP(TRUE,$V$2:$AY$111,COUNTA($V$1:AS$1),FALSE)="",AS111,IF(AS111="","",(AS111/VLOOKUP(TRUE,$V$2:$AY$111,COUNTA($V$1:AS$1),FALSE))*100))</f>
        <v>25</v>
      </c>
      <c r="AL111" s="63">
        <f>IF(VLOOKUP(TRUE,$V$2:$AY$111,COUNTA($V$1:AT$1),FALSE)="",AT111,IF(AT111="","",(AT111/VLOOKUP(TRUE,$V$2:$AY$111,COUNTA($V$1:AT$1),FALSE))*100))</f>
        <v>40</v>
      </c>
      <c r="AM111" s="63">
        <f>IF(VLOOKUP(TRUE,$V$2:$AY$111,COUNTA($V$1:AU$1),FALSE)="",AU111,IF(AU111="","",(AU111/VLOOKUP(TRUE,$V$2:$AY$111,COUNTA($V$1:AU$1),FALSE))*100))</f>
        <v>25</v>
      </c>
      <c r="AN111" s="63">
        <f>IF(VLOOKUP(TRUE,$V$2:$AY$111,COUNTA($V$1:AV$1),FALSE)="",AV111,IF(AV111="","",(AV111/VLOOKUP(TRUE,$V$2:$AY$111,COUNTA($V$1:AV$1),FALSE))*100))</f>
        <v>57.164353132247925</v>
      </c>
      <c r="AO111" s="63">
        <f>IF(VLOOKUP(TRUE,$V$2:$AY$111,COUNTA($V$1:AW$1),FALSE)="",AW111,IF(AW111="","",(AW111/VLOOKUP(TRUE,$V$2:$AY$111,COUNTA($V$1:AW$1),FALSE))*100))</f>
        <v>33.333333333333336</v>
      </c>
      <c r="AP111" s="112">
        <f>IF(VLOOKUP(TRUE,$V$2:$AY$111,COUNTA($V$1:AX$1),FALSE)="",AX111,IF(AX111="","",(AX111/VLOOKUP(TRUE,$V$2:$AY$111,COUNTA($V$1:AX$1),FALSE))*100))</f>
        <v>25</v>
      </c>
      <c r="AQ111" s="63">
        <f>IF(VLOOKUP(TRUE,$V$2:$AY$111,COUNTA($V$1:AY$1),FALSE)="",AY111,IF(AY111="","",(AY111/VLOOKUP(TRUE,$V$2:$AY$111,COUNTA($V$1:AY$1),FALSE))*100))</f>
        <v>33.333333333333336</v>
      </c>
      <c r="AR111" s="69">
        <f>IF(BS111="","",BS111*VLOOKUP("UQ",IndexCalc[],3,FALSE))</f>
        <v>25</v>
      </c>
      <c r="AS111" s="63">
        <f>IF(BT111="","",BT111*VLOOKUP("Fneg",IndexCalc[],3,FALSE))</f>
        <v>25</v>
      </c>
      <c r="AT111" s="63">
        <f>IF(BU111="","",BU111*VLOOKUP("ABS",IndexCalc[],3,FALSE))</f>
        <v>40</v>
      </c>
      <c r="AU111" s="63">
        <f>IF(BV111="","",BV111*VLOOKUP("Cnrs",IndexCalc[],3,FALSE))</f>
        <v>25</v>
      </c>
      <c r="AV111" s="63">
        <f>IF(BO111="","",BO111*VLOOKUP("HEC",IndexCalc[],3,FALSE))</f>
        <v>57.164353132247925</v>
      </c>
      <c r="AW111" s="63">
        <f>IF(BP111="","",BP111*VLOOKUP("Aeres",IndexCalc[],3,FALSE))</f>
        <v>33.333333333333336</v>
      </c>
      <c r="AX111" s="63">
        <f>IF(BQ111="","",BQ111*VLOOKUP("Abdc",IndexCalc[],3,FALSE))</f>
        <v>25</v>
      </c>
      <c r="AY111" s="68">
        <f>IF(BR111="","",BR111*VLOOKUP("Vhb",IndexCalc[],3,FALSE))</f>
        <v>33.333333333333336</v>
      </c>
      <c r="AZ111" s="36"/>
      <c r="BA111" s="32"/>
      <c r="BB111" s="29"/>
      <c r="BC111" s="36"/>
      <c r="BD111" s="36">
        <v>0.28699999999999998</v>
      </c>
      <c r="BE111" s="84">
        <v>0.442</v>
      </c>
      <c r="BF111" s="29"/>
      <c r="BG111" s="29" t="s">
        <v>135</v>
      </c>
      <c r="BH111" s="182" t="s">
        <v>135</v>
      </c>
      <c r="BI111" s="29" t="s">
        <v>135</v>
      </c>
      <c r="BJ111" s="29"/>
      <c r="BK111" s="34">
        <v>4</v>
      </c>
      <c r="BL111" s="29">
        <v>4</v>
      </c>
      <c r="BM111" s="29">
        <v>2</v>
      </c>
      <c r="BN111" s="29"/>
      <c r="BO111" s="259">
        <v>2.286574125289917</v>
      </c>
      <c r="BP111" s="6">
        <v>1</v>
      </c>
      <c r="BQ111" s="93">
        <v>1</v>
      </c>
      <c r="BR111" s="6">
        <v>2</v>
      </c>
      <c r="BS111" s="6">
        <v>1</v>
      </c>
      <c r="BT111" s="6">
        <v>1</v>
      </c>
      <c r="BU111" s="6">
        <v>2</v>
      </c>
      <c r="BV111" s="262">
        <v>1</v>
      </c>
    </row>
    <row r="112" spans="1:74" ht="15" customHeight="1" x14ac:dyDescent="0.25">
      <c r="AB112" s="12"/>
    </row>
    <row r="113" spans="28:28" ht="15" customHeight="1" x14ac:dyDescent="0.25">
      <c r="AB113" s="12"/>
    </row>
    <row r="114" spans="28:28" ht="15" customHeight="1" x14ac:dyDescent="0.25">
      <c r="AB114" s="12"/>
    </row>
    <row r="115" spans="28:28" ht="15" customHeight="1" x14ac:dyDescent="0.25">
      <c r="AB115" s="12"/>
    </row>
    <row r="116" spans="28:28" ht="15" customHeight="1" x14ac:dyDescent="0.25">
      <c r="AB116" s="12"/>
    </row>
    <row r="117" spans="28:28" ht="15" customHeight="1" x14ac:dyDescent="0.25">
      <c r="AB117" s="12"/>
    </row>
    <row r="118" spans="28:28" ht="15" customHeight="1" x14ac:dyDescent="0.25">
      <c r="AB118" s="12"/>
    </row>
    <row r="119" spans="28:28" ht="15" customHeight="1" x14ac:dyDescent="0.25">
      <c r="AB119" s="12"/>
    </row>
  </sheetData>
  <sheetProtection sheet="1" formatCells="0" formatColumns="0" formatRows="0" insertRows="0" sort="0" autoFilter="0"/>
  <sortState xmlns:xlrd2="http://schemas.microsoft.com/office/spreadsheetml/2017/richdata2" ref="A2:BV119">
    <sortCondition descending="1" ref="R1"/>
  </sortState>
  <conditionalFormatting sqref="V101:V111 O101:O111 H101:H111 V2:V85 O2:O85 H2:H85">
    <cfRule type="cellIs" dxfId="274" priority="50" operator="equal">
      <formula>TRUE</formula>
    </cfRule>
  </conditionalFormatting>
  <conditionalFormatting sqref="V101:V111 O101:O111 H101:H111 V2:V85 O2:O85 H2:H85">
    <cfRule type="cellIs" dxfId="273" priority="49" operator="equal">
      <formula>FALSE</formula>
    </cfRule>
  </conditionalFormatting>
  <conditionalFormatting sqref="I2:N111">
    <cfRule type="cellIs" dxfId="272" priority="38" operator="equal">
      <formula>10000</formula>
    </cfRule>
  </conditionalFormatting>
  <conditionalFormatting sqref="B106:B1048576 B1:B85">
    <cfRule type="duplicateValues" dxfId="271" priority="36"/>
  </conditionalFormatting>
  <conditionalFormatting sqref="V86:V100">
    <cfRule type="cellIs" dxfId="270" priority="27" operator="equal">
      <formula>TRUE</formula>
    </cfRule>
  </conditionalFormatting>
  <conditionalFormatting sqref="V86:V100">
    <cfRule type="cellIs" dxfId="269" priority="26" operator="equal">
      <formula>FALSE</formula>
    </cfRule>
  </conditionalFormatting>
  <conditionalFormatting sqref="O86:O100">
    <cfRule type="cellIs" dxfId="268" priority="25" operator="equal">
      <formula>TRUE</formula>
    </cfRule>
  </conditionalFormatting>
  <conditionalFormatting sqref="O86:O100">
    <cfRule type="cellIs" dxfId="267" priority="24" operator="equal">
      <formula>FALSE</formula>
    </cfRule>
  </conditionalFormatting>
  <conditionalFormatting sqref="H86:H100">
    <cfRule type="cellIs" dxfId="266" priority="23" operator="equal">
      <formula>TRUE</formula>
    </cfRule>
  </conditionalFormatting>
  <conditionalFormatting sqref="H86:H100">
    <cfRule type="cellIs" dxfId="265" priority="22" operator="equal">
      <formula>FALSE</formula>
    </cfRule>
  </conditionalFormatting>
  <conditionalFormatting sqref="B86:B91 B93:B100">
    <cfRule type="duplicateValues" dxfId="264" priority="203"/>
  </conditionalFormatting>
  <conditionalFormatting sqref="B101 B103:B105">
    <cfRule type="duplicateValues" dxfId="263" priority="206"/>
  </conditionalFormatting>
  <conditionalFormatting sqref="I2:I111">
    <cfRule type="top10" dxfId="262" priority="385" bottom="1" rank="1"/>
  </conditionalFormatting>
  <conditionalFormatting sqref="J2:J111">
    <cfRule type="top10" dxfId="261" priority="387" bottom="1" rank="1"/>
  </conditionalFormatting>
  <conditionalFormatting sqref="K2:K111">
    <cfRule type="top10" dxfId="260" priority="389" bottom="1" rank="1"/>
  </conditionalFormatting>
  <conditionalFormatting sqref="L2:L111">
    <cfRule type="top10" dxfId="259" priority="391" bottom="1" rank="1"/>
  </conditionalFormatting>
  <conditionalFormatting sqref="M2:M111">
    <cfRule type="top10" dxfId="258" priority="393" bottom="1" rank="1"/>
  </conditionalFormatting>
  <conditionalFormatting sqref="N2:N111">
    <cfRule type="top10" dxfId="257" priority="395" bottom="1" rank="1"/>
  </conditionalFormatting>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CB95"/>
  <sheetViews>
    <sheetView zoomScaleNormal="100" workbookViewId="0">
      <pane xSplit="1" topLeftCell="BA1" activePane="topRight" state="frozen"/>
      <selection activeCell="I19" sqref="I19"/>
      <selection pane="topRight" activeCell="AZ2" sqref="AZ2:BN6"/>
    </sheetView>
  </sheetViews>
  <sheetFormatPr defaultColWidth="9.140625" defaultRowHeight="15" x14ac:dyDescent="0.25"/>
  <cols>
    <col min="1" max="1" width="42.28515625" style="46" customWidth="1"/>
    <col min="2" max="2" width="9.85546875" style="44" bestFit="1" customWidth="1"/>
    <col min="3" max="3" width="10.5703125" style="45" customWidth="1"/>
    <col min="4" max="4" width="12.7109375" style="87" customWidth="1"/>
    <col min="5" max="5" width="12.140625" style="119" customWidth="1"/>
    <col min="6" max="7" width="10.42578125" style="87" customWidth="1"/>
    <col min="8" max="8" width="12.5703125" style="87" hidden="1" customWidth="1"/>
    <col min="9" max="9" width="11" style="87" hidden="1" customWidth="1"/>
    <col min="10" max="10" width="10.7109375" style="87" hidden="1" customWidth="1"/>
    <col min="11" max="11" width="11" style="87" hidden="1" customWidth="1"/>
    <col min="12" max="14" width="10.85546875" style="87" hidden="1" customWidth="1"/>
    <col min="15" max="15" width="12.85546875" style="87" hidden="1" customWidth="1"/>
    <col min="16" max="17" width="10.42578125" style="87" hidden="1" customWidth="1"/>
    <col min="18" max="18" width="10.42578125" style="87" customWidth="1"/>
    <col min="19" max="20" width="10.42578125" style="87" hidden="1" customWidth="1"/>
    <col min="21" max="21" width="11.85546875" style="87" hidden="1" customWidth="1"/>
    <col min="22" max="22" width="12.85546875" style="87" hidden="1" customWidth="1"/>
    <col min="23" max="23" width="10.42578125" style="87" hidden="1" customWidth="1"/>
    <col min="24" max="27" width="9.140625" style="119" hidden="1" customWidth="1"/>
    <col min="28" max="29" width="9.140625" style="45" customWidth="1"/>
    <col min="30" max="35" width="9.140625" style="45" hidden="1" customWidth="1"/>
    <col min="36" max="37" width="11.28515625" style="45" hidden="1" customWidth="1"/>
    <col min="38" max="38" width="11" style="45" hidden="1" customWidth="1"/>
    <col min="39" max="39" width="11.5703125" style="45" hidden="1" customWidth="1"/>
    <col min="40" max="40" width="11" style="45" hidden="1" customWidth="1"/>
    <col min="41" max="41" width="11.28515625" style="45" hidden="1" customWidth="1"/>
    <col min="42" max="42" width="11" style="45" hidden="1" customWidth="1"/>
    <col min="43" max="43" width="11.42578125" style="45" hidden="1" customWidth="1"/>
    <col min="44" max="44" width="9.140625" style="45" customWidth="1"/>
    <col min="45" max="45" width="9.5703125" style="45" customWidth="1"/>
    <col min="46" max="48" width="9.140625" style="45" customWidth="1"/>
    <col min="49" max="49" width="10.42578125" style="45" customWidth="1"/>
    <col min="50" max="50" width="9.5703125" style="45" customWidth="1"/>
    <col min="51" max="58" width="9.140625" style="45" customWidth="1"/>
    <col min="59" max="59" width="10.5703125" style="45" customWidth="1"/>
    <col min="60" max="60" width="9.5703125" style="45" customWidth="1"/>
    <col min="61" max="63" width="9.140625" style="45" customWidth="1"/>
    <col min="64" max="64" width="9.5703125" style="45" customWidth="1"/>
    <col min="65" max="66" width="9.140625" style="45" customWidth="1"/>
    <col min="67" max="67" width="9.140625" style="2" customWidth="1"/>
    <col min="68" max="68" width="11.28515625" style="2" customWidth="1"/>
    <col min="69" max="69" width="9.85546875" style="2" customWidth="1"/>
    <col min="70" max="70" width="9.140625" style="2" customWidth="1"/>
    <col min="71" max="71" width="9" style="2" customWidth="1"/>
    <col min="72" max="72" width="9.7109375" style="2" customWidth="1"/>
    <col min="73" max="73" width="9.28515625" style="2" customWidth="1"/>
    <col min="74" max="74" width="9.85546875" style="2" customWidth="1"/>
    <col min="75" max="75" width="9.140625" style="4" customWidth="1"/>
    <col min="76" max="79" width="9.140625" style="4"/>
    <col min="80" max="80" width="0" style="4" hidden="1" customWidth="1"/>
    <col min="81" max="16384" width="9.140625" style="4"/>
  </cols>
  <sheetData>
    <row r="1" spans="1:80" s="1" customFormat="1" ht="109.5" customHeight="1" x14ac:dyDescent="0.25">
      <c r="A1" s="152" t="s">
        <v>2</v>
      </c>
      <c r="B1" s="153" t="s">
        <v>0</v>
      </c>
      <c r="C1" s="154" t="s">
        <v>1</v>
      </c>
      <c r="D1" s="153" t="s">
        <v>3</v>
      </c>
      <c r="E1" s="153" t="s">
        <v>888</v>
      </c>
      <c r="F1" s="153" t="s">
        <v>1007</v>
      </c>
      <c r="G1" s="154" t="s">
        <v>4</v>
      </c>
      <c r="H1" s="155" t="s">
        <v>912</v>
      </c>
      <c r="I1" s="156" t="s">
        <v>913</v>
      </c>
      <c r="J1" s="156" t="s">
        <v>914</v>
      </c>
      <c r="K1" s="156" t="s">
        <v>915</v>
      </c>
      <c r="L1" s="156" t="s">
        <v>916</v>
      </c>
      <c r="M1" s="156" t="s">
        <v>917</v>
      </c>
      <c r="N1" s="157" t="s">
        <v>918</v>
      </c>
      <c r="O1" s="158" t="s">
        <v>358</v>
      </c>
      <c r="P1" s="159" t="s">
        <v>1008</v>
      </c>
      <c r="Q1" s="158" t="s">
        <v>911</v>
      </c>
      <c r="R1" s="186" t="s">
        <v>909</v>
      </c>
      <c r="S1" s="187" t="s">
        <v>1053</v>
      </c>
      <c r="T1" s="188" t="s">
        <v>1054</v>
      </c>
      <c r="U1" s="158" t="s">
        <v>886</v>
      </c>
      <c r="V1" s="158" t="s">
        <v>358</v>
      </c>
      <c r="W1" s="160" t="s">
        <v>910</v>
      </c>
      <c r="X1" s="160" t="s">
        <v>5</v>
      </c>
      <c r="Y1" s="161" t="s">
        <v>6</v>
      </c>
      <c r="Z1" s="161" t="s">
        <v>7</v>
      </c>
      <c r="AA1" s="161" t="s">
        <v>8</v>
      </c>
      <c r="AB1" s="161" t="s">
        <v>9</v>
      </c>
      <c r="AC1" s="162" t="s">
        <v>10</v>
      </c>
      <c r="AD1" s="160" t="s">
        <v>352</v>
      </c>
      <c r="AE1" s="161" t="s">
        <v>353</v>
      </c>
      <c r="AF1" s="161" t="s">
        <v>354</v>
      </c>
      <c r="AG1" s="161" t="s">
        <v>355</v>
      </c>
      <c r="AH1" s="161" t="s">
        <v>356</v>
      </c>
      <c r="AI1" s="162" t="s">
        <v>357</v>
      </c>
      <c r="AJ1" s="163" t="s">
        <v>1043</v>
      </c>
      <c r="AK1" s="164" t="s">
        <v>1044</v>
      </c>
      <c r="AL1" s="164" t="s">
        <v>1045</v>
      </c>
      <c r="AM1" s="164" t="s">
        <v>1046</v>
      </c>
      <c r="AN1" s="164" t="s">
        <v>1047</v>
      </c>
      <c r="AO1" s="164" t="s">
        <v>1048</v>
      </c>
      <c r="AP1" s="164" t="s">
        <v>1049</v>
      </c>
      <c r="AQ1" s="165" t="s">
        <v>1050</v>
      </c>
      <c r="AR1" s="166" t="s">
        <v>11</v>
      </c>
      <c r="AS1" s="167" t="s">
        <v>12</v>
      </c>
      <c r="AT1" s="167" t="s">
        <v>13</v>
      </c>
      <c r="AU1" s="167" t="s">
        <v>14</v>
      </c>
      <c r="AV1" s="167" t="s">
        <v>15</v>
      </c>
      <c r="AW1" s="167" t="s">
        <v>16</v>
      </c>
      <c r="AX1" s="167" t="s">
        <v>17</v>
      </c>
      <c r="AY1" s="168" t="s">
        <v>18</v>
      </c>
      <c r="AZ1" s="169" t="s">
        <v>24</v>
      </c>
      <c r="BA1" s="170" t="s">
        <v>25</v>
      </c>
      <c r="BB1" s="170" t="s">
        <v>26</v>
      </c>
      <c r="BC1" s="170" t="s">
        <v>27</v>
      </c>
      <c r="BD1" s="170" t="s">
        <v>28</v>
      </c>
      <c r="BE1" s="171" t="s">
        <v>29</v>
      </c>
      <c r="BF1" s="172" t="s">
        <v>19</v>
      </c>
      <c r="BG1" s="173" t="s">
        <v>20</v>
      </c>
      <c r="BH1" s="173" t="s">
        <v>21</v>
      </c>
      <c r="BI1" s="173" t="s">
        <v>22</v>
      </c>
      <c r="BJ1" s="174" t="s">
        <v>23</v>
      </c>
      <c r="BK1" s="175" t="s">
        <v>264</v>
      </c>
      <c r="BL1" s="176" t="s">
        <v>265</v>
      </c>
      <c r="BM1" s="176" t="s">
        <v>359</v>
      </c>
      <c r="BN1" s="176" t="s">
        <v>266</v>
      </c>
      <c r="BO1" s="177" t="s">
        <v>31</v>
      </c>
      <c r="BP1" s="178" t="s">
        <v>32</v>
      </c>
      <c r="BQ1" s="178" t="s">
        <v>33</v>
      </c>
      <c r="BR1" s="178" t="s">
        <v>34</v>
      </c>
      <c r="BS1" s="178" t="s">
        <v>267</v>
      </c>
      <c r="BT1" s="178" t="s">
        <v>268</v>
      </c>
      <c r="BU1" s="179" t="s">
        <v>30</v>
      </c>
      <c r="BV1" s="180" t="s">
        <v>361</v>
      </c>
    </row>
    <row r="2" spans="1:80" x14ac:dyDescent="0.25">
      <c r="A2" s="76" t="s">
        <v>589</v>
      </c>
      <c r="B2" s="761"/>
      <c r="C2" s="213" t="s">
        <v>233</v>
      </c>
      <c r="D2" s="11" t="s">
        <v>885</v>
      </c>
      <c r="E2" s="59">
        <f>IF(R2=0,"",RANK($R2,$R$2:$R$95,0))</f>
        <v>28</v>
      </c>
      <c r="F2" s="59">
        <f>COUNT($AH2:$AI2,$AR2:$AY2)</f>
        <v>10</v>
      </c>
      <c r="G2" s="65">
        <f>IF($F2&lt;=1,"",STDEV($AB2:$AC2,$AJ2:$AQ2))</f>
        <v>17.133307325786642</v>
      </c>
      <c r="H2" s="98" t="b">
        <f>IF($Q2=0,FALSE,IF(OR($V2=TRUE,AVERAGE($AJ2:$AQ2)=100),TRUE,FALSE))</f>
        <v>0</v>
      </c>
      <c r="I2" s="108">
        <f>IF($H2=TRUE,IF(ISBLANK(AZ2),10000,AZ2),10000)</f>
        <v>10000</v>
      </c>
      <c r="J2" s="108">
        <f>IF($H2=TRUE,IF(ISBLANK(BA2),10000,BA2),10000)</f>
        <v>10000</v>
      </c>
      <c r="K2" s="108">
        <f>IF($H2=TRUE,IF(ISBLANK(BB2),10000,BB2),10000)</f>
        <v>10000</v>
      </c>
      <c r="L2" s="108">
        <f>IF($H2=TRUE,IF(ISBLANK(BC2),10000,BC2),10000)</f>
        <v>10000</v>
      </c>
      <c r="M2" s="108">
        <f>IF($H2=TRUE,IF(ISBLANK(BD2),10000,BD2),10000)</f>
        <v>10000</v>
      </c>
      <c r="N2" s="108">
        <f>IF($H2=TRUE,IF(ISBLANK(BE2),10000,BE2),10000)</f>
        <v>10000</v>
      </c>
      <c r="O2" s="62" t="b">
        <f>$V2</f>
        <v>0</v>
      </c>
      <c r="P2" s="59">
        <f>COUNT($AH2:$AI2)</f>
        <v>2</v>
      </c>
      <c r="Q2" s="59">
        <f>COUNT($AR2:$AY2)</f>
        <v>8</v>
      </c>
      <c r="R2" s="149">
        <f>IF($F2=0,0,AVERAGE($AB2:$AC2,$AR2:$AY2))</f>
        <v>59.361361497169</v>
      </c>
      <c r="S2" s="66">
        <f>IF($P2=0,0,(AVERAGE($AB2:$AC2)))</f>
        <v>63.430385756121396</v>
      </c>
      <c r="T2" s="65">
        <f>IF($Q2=0,0,(AVERAGE($AR2:$AY2)))</f>
        <v>58.344105432430908</v>
      </c>
      <c r="U2" s="62">
        <f>IF(F2=0,"",(AVERAGE($AH2:$AI2,$AR2:$AY2)))</f>
        <v>61.075284345944723</v>
      </c>
      <c r="V2" s="62" t="b">
        <f>IF($Q2=0,FALSE,IF(OR(MAX($U$2:$U$95)=$U2,LARGE($U$2:$U$95,2)=$U2),TRUE,FALSE))</f>
        <v>0</v>
      </c>
      <c r="W2" s="120">
        <f>IF($F2=0,0,AVERAGE($AB2:$AC2,$AJ2:$AQ2))</f>
        <v>59.361361497169</v>
      </c>
      <c r="X2" s="66" t="str">
        <f>IF(AZ2="","",IF(((AZ2/MIN(I$2:I$95))*100)&gt;=100,100,(AZ2/MIN(I$2:I$95))*100))</f>
        <v/>
      </c>
      <c r="Y2" s="66" t="str">
        <f>IF(BA2="","",IF(((BA2/MIN(J$2:J$95))*100)&gt;=100,100,(BA2/MIN(J$2:J$95))*100))</f>
        <v/>
      </c>
      <c r="Z2" s="66">
        <f>IF(BB2="","",IF(((BB2/MIN(K$2:K$95))*100)&gt;=100,100,(BB2/MIN(K$2:K$95))*100))</f>
        <v>82</v>
      </c>
      <c r="AA2" s="66">
        <f>IF(BC2="","",IF(((BC2/MIN(L$2:L$95))*100)&gt;=100,100,(BC2/MIN(L$2:L$95))*100))</f>
        <v>56.527154957648229</v>
      </c>
      <c r="AB2" s="70">
        <f>IF(BD2="","",IF(((BD2/MIN(M$2:M$95))*100)&gt;=100,100,(BD2/MIN(M$2:M$95))*100))</f>
        <v>33.158972026381619</v>
      </c>
      <c r="AC2" s="67">
        <f>IF(BE2="","",IF(((BE2/MIN(N$2:N$95))*100)&gt;=100,100,(BE2/MIN(N$2:N$95))*100))</f>
        <v>93.701799485861173</v>
      </c>
      <c r="AD2" s="62" t="str">
        <f>IF(ISBLANK(AZ2),"",PERCENTRANK(AZ$2:AZ$95,AZ2,)*100)</f>
        <v/>
      </c>
      <c r="AE2" s="62" t="str">
        <f>IF(ISBLANK(BA2),"",PERCENTRANK(BA$2:BA$95,BA2,)*100)</f>
        <v/>
      </c>
      <c r="AF2" s="62">
        <f>IF(ISBLANK(BB2),"",PERCENTRANK(BB$2:BB$95,BB2,)*100)</f>
        <v>68.5</v>
      </c>
      <c r="AG2" s="62">
        <f>IF(ISBLANK(BC2),"",PERCENTRANK(BC$2:BC$95,BC2,)*100)</f>
        <v>50</v>
      </c>
      <c r="AH2" s="62">
        <f>IF(ISBLANK(BD2),"",PERCENTRANK(BD$2:BD$95,BD2,)*100)</f>
        <v>73.099999999999994</v>
      </c>
      <c r="AI2" s="62">
        <f>IF(ISBLANK(BE2),"",PERCENTRANK(BE$2:BE$95,BE2,)*100)</f>
        <v>70.899999999999991</v>
      </c>
      <c r="AJ2" s="66">
        <f>IF(VLOOKUP(TRUE,$V$2:$AY$95,COUNTA($V$1:AR$1),FALSE)="",AR2,IF(AR2="","",(AR2/VLOOKUP(TRUE,$V$2:$AY$95,COUNTA($V$1:AR$1),FALSE))*100))</f>
        <v>63.334661722183228</v>
      </c>
      <c r="AK2" s="62">
        <f>IF(VLOOKUP(TRUE,$V$2:$AY$95,COUNTA($V$1:AS$1),FALSE)="",AS2,IF(AS2="","",(AS2/VLOOKUP(TRUE,$V$2:$AY$95,COUNTA($V$1:AS$1),FALSE))*100))</f>
        <v>50</v>
      </c>
      <c r="AL2" s="62">
        <f>IF(VLOOKUP(TRUE,$V$2:$AY$95,COUNTA($V$1:AT$1),FALSE)="",AT2,IF(AT2="","",(AT2/VLOOKUP(TRUE,$V$2:$AY$95,COUNTA($V$1:AT$1),FALSE))*100))</f>
        <v>41.714515686035156</v>
      </c>
      <c r="AM2" s="62">
        <f>IF(VLOOKUP(TRUE,$V$2:$AY$95,COUNTA($V$1:AU$1),FALSE)="",AU2,IF(AU2="","",(AU2/VLOOKUP(TRUE,$V$2:$AY$95,COUNTA($V$1:AU$1),FALSE))*100))</f>
        <v>50</v>
      </c>
      <c r="AN2" s="62">
        <f>IF(VLOOKUP(TRUE,$V$2:$AY$95,COUNTA($V$1:AV$1),FALSE)="",AV2,IF(AV2="","",(AV2/VLOOKUP(TRUE,$V$2:$AY$95,COUNTA($V$1:AV$1),FALSE))*100))</f>
        <v>71.817082166671753</v>
      </c>
      <c r="AO2" s="62">
        <f>IF(VLOOKUP(TRUE,$V$2:$AY$95,COUNTA($V$1:AW$1),FALSE)="",AW2,IF(AW2="","",(AW2/VLOOKUP(TRUE,$V$2:$AY$95,COUNTA($V$1:AW$1),FALSE))*100))</f>
        <v>66.666666666666671</v>
      </c>
      <c r="AP2" s="62">
        <f>IF(VLOOKUP(TRUE,$V$2:$AY$95,COUNTA($V$1:AX$1),FALSE)="",AX2,IF(AX2="","",(AX2/VLOOKUP(TRUE,$V$2:$AY$95,COUNTA($V$1:AX$1),FALSE))*100))</f>
        <v>56.364589929580688</v>
      </c>
      <c r="AQ2" s="65">
        <f>IF(VLOOKUP(TRUE,$V$2:$AY$95,COUNTA($V$1:AY$1),FALSE)="",AY2,IF(AY2="","",(AY2/VLOOKUP(TRUE,$V$2:$AY$95,COUNTA($V$1:AY$1),FALSE))*100))</f>
        <v>66.855327288309738</v>
      </c>
      <c r="AR2" s="70">
        <f>IF(BS2="","",BS2*VLOOKUP("UQ",IndexCalc[],3,FALSE))</f>
        <v>63.334661722183228</v>
      </c>
      <c r="AS2" s="62">
        <f>IF(BT2="","",BT2*VLOOKUP("Fneg",IndexCalc[],3,FALSE))</f>
        <v>50</v>
      </c>
      <c r="AT2" s="62">
        <f>IF(BU2="","",BU2*VLOOKUP("ABS",IndexCalc[],3,FALSE))</f>
        <v>41.714515686035156</v>
      </c>
      <c r="AU2" s="62">
        <f>IF(BV2="","",BV2*VLOOKUP("Cnrs",IndexCalc[],3,FALSE))</f>
        <v>50</v>
      </c>
      <c r="AV2" s="62">
        <f>IF(BO2="","",BO2*VLOOKUP("HEC",IndexCalc[],3,FALSE))</f>
        <v>71.817082166671753</v>
      </c>
      <c r="AW2" s="62">
        <f>IF(BP2="","",BP2*VLOOKUP("Aeres",IndexCalc[],3,FALSE))</f>
        <v>66.666666666666671</v>
      </c>
      <c r="AX2" s="62">
        <f>IF(BQ2="","",BQ2*VLOOKUP("Abdc",IndexCalc[],3,FALSE))</f>
        <v>56.364589929580688</v>
      </c>
      <c r="AY2" s="65">
        <f>IF(BR2="","",BR2*VLOOKUP("Vhb",IndexCalc[],3,FALSE))</f>
        <v>66.855327288309738</v>
      </c>
      <c r="AZ2" s="25"/>
      <c r="BA2" s="16"/>
      <c r="BB2" s="12">
        <v>41</v>
      </c>
      <c r="BC2" s="25">
        <v>2.2690000000000001</v>
      </c>
      <c r="BD2" s="79">
        <v>1.458</v>
      </c>
      <c r="BE2" s="26">
        <v>2.1869999999999998</v>
      </c>
      <c r="BF2" s="18"/>
      <c r="BG2" s="12"/>
      <c r="BH2" s="12"/>
      <c r="BI2" s="12"/>
      <c r="BJ2" s="19"/>
      <c r="BK2" s="18"/>
      <c r="BL2" s="12"/>
      <c r="BM2" s="12"/>
      <c r="BN2" s="12"/>
      <c r="BO2" s="257">
        <v>2.8726832866668701</v>
      </c>
      <c r="BP2" s="258">
        <v>2</v>
      </c>
      <c r="BQ2" s="258">
        <v>2.2545835971832275</v>
      </c>
      <c r="BR2" s="258">
        <v>4.011319637298584</v>
      </c>
      <c r="BS2" s="258">
        <v>2.5333864688873291</v>
      </c>
      <c r="BT2" s="258">
        <v>2</v>
      </c>
      <c r="BU2" s="258">
        <v>2.0857257843017578</v>
      </c>
      <c r="BV2" s="261">
        <v>2</v>
      </c>
    </row>
    <row r="3" spans="1:80" x14ac:dyDescent="0.25">
      <c r="A3" s="76" t="s">
        <v>1139</v>
      </c>
      <c r="B3" s="195"/>
      <c r="C3" s="147" t="s">
        <v>237</v>
      </c>
      <c r="D3" s="11" t="s">
        <v>885</v>
      </c>
      <c r="E3" s="59">
        <f>IF(R3=0,"",RANK($R3,$R$2:$R$95,0))</f>
        <v>16</v>
      </c>
      <c r="F3" s="59">
        <f>COUNT($AH3:$AI3,$AR3:$AY3)</f>
        <v>10</v>
      </c>
      <c r="G3" s="65">
        <f>IF($F3&lt;=1,"",STDEV($AB3:$AC3,$AJ3:$AQ3))</f>
        <v>22.406751486773583</v>
      </c>
      <c r="H3" s="98" t="b">
        <f>IF($Q3=0,FALSE,IF(OR($V3=TRUE,AVERAGE($AJ3:$AQ3)=100),TRUE,FALSE))</f>
        <v>0</v>
      </c>
      <c r="I3" s="108">
        <f>IF($H3=TRUE,IF(ISBLANK(AZ3),10000,AZ3),10000)</f>
        <v>10000</v>
      </c>
      <c r="J3" s="108">
        <f>IF($H3=TRUE,IF(ISBLANK(BA3),10000,BA3),10000)</f>
        <v>10000</v>
      </c>
      <c r="K3" s="108">
        <f>IF($H3=TRUE,IF(ISBLANK(BB3),10000,BB3),10000)</f>
        <v>10000</v>
      </c>
      <c r="L3" s="108">
        <f>IF($H3=TRUE,IF(ISBLANK(BC3),10000,BC3),10000)</f>
        <v>10000</v>
      </c>
      <c r="M3" s="108">
        <f>IF($H3=TRUE,IF(ISBLANK(BD3),10000,BD3),10000)</f>
        <v>10000</v>
      </c>
      <c r="N3" s="108">
        <f>IF($H3=TRUE,IF(ISBLANK(BE3),10000,BE3),10000)</f>
        <v>10000</v>
      </c>
      <c r="O3" s="62" t="b">
        <f>$V3</f>
        <v>0</v>
      </c>
      <c r="P3" s="59">
        <f>COUNT($AH3:$AI3)</f>
        <v>2</v>
      </c>
      <c r="Q3" s="59">
        <f>COUNT($AR3:$AY3)</f>
        <v>8</v>
      </c>
      <c r="R3" s="149">
        <f>IF($F3=0,0,AVERAGE($AB3:$AC3,$AR3:$AY3))</f>
        <v>69.752008372224878</v>
      </c>
      <c r="S3" s="66">
        <f>IF($P3=0,0,(AVERAGE($AB3:$AC3)))</f>
        <v>88.719581532863316</v>
      </c>
      <c r="T3" s="65">
        <f>IF($Q3=0,0,(AVERAGE($AR3:$AY3)))</f>
        <v>65.010115082065269</v>
      </c>
      <c r="U3" s="62">
        <f>IF(F3=0,"",(AVERAGE($AH3:$AI3,$AR3:$AY3)))</f>
        <v>71.568092065652209</v>
      </c>
      <c r="V3" s="62" t="b">
        <f>IF($Q3=0,FALSE,IF(OR(MAX($U$2:$U$95)=$U3,LARGE($U$2:$U$95,2)=$U3),TRUE,FALSE))</f>
        <v>0</v>
      </c>
      <c r="W3" s="120">
        <f>IF($F3=0,0,AVERAGE($AB3:$AC3,$AJ3:$AQ3))</f>
        <v>69.752008372224878</v>
      </c>
      <c r="X3" s="66" t="str">
        <f>IF(AZ3="","",IF(((AZ3/MIN(I$2:I$95))*100)&gt;=100,100,(AZ3/MIN(I$2:I$95))*100))</f>
        <v/>
      </c>
      <c r="Y3" s="66" t="str">
        <f>IF(BA3="","",IF(((BA3/MIN(J$2:J$95))*100)&gt;=100,100,(BA3/MIN(J$2:J$95))*100))</f>
        <v/>
      </c>
      <c r="Z3" s="66" t="str">
        <f>IF(BB3="","",IF(((BB3/MIN(K$2:K$95))*100)&gt;=100,100,(BB3/MIN(K$2:K$95))*100))</f>
        <v/>
      </c>
      <c r="AA3" s="66" t="str">
        <f>IF(BC3="","",IF(((BC3/MIN(L$2:L$95))*100)&gt;=100,100,(BC3/MIN(L$2:L$95))*100))</f>
        <v/>
      </c>
      <c r="AB3" s="66">
        <f>IF(BD3="","",IF(((BD3/MIN(M$2:M$95))*100)&gt;=100,100,(BD3/MIN(M$2:M$95))*100))</f>
        <v>77.439163065726618</v>
      </c>
      <c r="AC3" s="65">
        <f>IF(BE3="","",IF(((BE3/MIN(N$2:N$95))*100)&gt;=100,100,(BE3/MIN(N$2:N$95))*100))</f>
        <v>100</v>
      </c>
      <c r="AD3" s="62" t="str">
        <f>IF(ISBLANK(AZ3),"",PERCENTRANK(AZ$2:AZ$95,AZ3,)*100)</f>
        <v/>
      </c>
      <c r="AE3" s="62" t="str">
        <f>IF(ISBLANK(BA3),"",PERCENTRANK(BA$2:BA$95,BA3,)*100)</f>
        <v/>
      </c>
      <c r="AF3" s="62" t="str">
        <f>IF(ISBLANK(BB3),"",PERCENTRANK(BB$2:BB$95,BB3,)*100)</f>
        <v/>
      </c>
      <c r="AG3" s="62" t="str">
        <f>IF(ISBLANK(BC3),"",PERCENTRANK(BC$2:BC$95,BC3,)*100)</f>
        <v/>
      </c>
      <c r="AH3" s="62">
        <f>IF(ISBLANK(BD3),"",PERCENTRANK(BD$2:BD$95,BD3,)*100)</f>
        <v>95.6</v>
      </c>
      <c r="AI3" s="62">
        <f>IF(ISBLANK(BE3),"",PERCENTRANK(BE$2:BE$95,BE3,)*100)</f>
        <v>100</v>
      </c>
      <c r="AJ3" s="66">
        <f>IF(VLOOKUP(TRUE,$V$2:$AY$95,COUNTA($V$1:AR$1),FALSE)="",AR3,IF(AR3="","",(AR3/VLOOKUP(TRUE,$V$2:$AY$95,COUNTA($V$1:AR$1),FALSE))*100))</f>
        <v>74.003159999847412</v>
      </c>
      <c r="AK3" s="62">
        <f>IF(VLOOKUP(TRUE,$V$2:$AY$95,COUNTA($V$1:AS$1),FALSE)="",AS3,IF(AS3="","",(AS3/VLOOKUP(TRUE,$V$2:$AY$95,COUNTA($V$1:AS$1),FALSE))*100))</f>
        <v>34.410783648490906</v>
      </c>
      <c r="AL3" s="62">
        <f>IF(VLOOKUP(TRUE,$V$2:$AY$95,COUNTA($V$1:AT$1),FALSE)="",AT3,IF(AT3="","",(AT3/VLOOKUP(TRUE,$V$2:$AY$95,COUNTA($V$1:AT$1),FALSE))*100))</f>
        <v>31.976268291473385</v>
      </c>
      <c r="AM3" s="62">
        <f>IF(VLOOKUP(TRUE,$V$2:$AY$95,COUNTA($V$1:AU$1),FALSE)="",AU3,IF(AU3="","",(AU3/VLOOKUP(TRUE,$V$2:$AY$95,COUNTA($V$1:AU$1),FALSE))*100))</f>
        <v>82.880741357803345</v>
      </c>
      <c r="AN3" s="62">
        <f>IF(VLOOKUP(TRUE,$V$2:$AY$95,COUNTA($V$1:AV$1),FALSE)="",AV3,IF(AV3="","",(AV3/VLOOKUP(TRUE,$V$2:$AY$95,COUNTA($V$1:AV$1),FALSE))*100))</f>
        <v>66.357028484344482</v>
      </c>
      <c r="AO3" s="62">
        <f>IF(VLOOKUP(TRUE,$V$2:$AY$95,COUNTA($V$1:AW$1),FALSE)="",AW3,IF(AW3="","",(AW3/VLOOKUP(TRUE,$V$2:$AY$95,COUNTA($V$1:AW$1),FALSE))*100))</f>
        <v>95.350948969523117</v>
      </c>
      <c r="AP3" s="111">
        <f>IF(VLOOKUP(TRUE,$V$2:$AY$95,COUNTA($V$1:AX$1),FALSE)="",AX3,IF(AX3="","",(AX3/VLOOKUP(TRUE,$V$2:$AY$95,COUNTA($V$1:AX$1),FALSE))*100))</f>
        <v>68.435323238372803</v>
      </c>
      <c r="AQ3" s="65">
        <f>IF(VLOOKUP(TRUE,$V$2:$AY$95,COUNTA($V$1:AY$1),FALSE)="",AY3,IF(AY3="","",(AY3/VLOOKUP(TRUE,$V$2:$AY$95,COUNTA($V$1:AY$1),FALSE))*100))</f>
        <v>66.666666666666671</v>
      </c>
      <c r="AR3" s="66">
        <f>IF(BS3="","",BS3*VLOOKUP("UQ",IndexCalc[],3,FALSE))</f>
        <v>74.003159999847412</v>
      </c>
      <c r="AS3" s="62">
        <f>IF(BT3="","",BT3*VLOOKUP("Fneg",IndexCalc[],3,FALSE))</f>
        <v>34.410783648490906</v>
      </c>
      <c r="AT3" s="62">
        <f>IF(BU3="","",BU3*VLOOKUP("ABS",IndexCalc[],3,FALSE))</f>
        <v>31.976268291473389</v>
      </c>
      <c r="AU3" s="62">
        <f>IF(BV3="","",BV3*VLOOKUP("Cnrs",IndexCalc[],3,FALSE))</f>
        <v>82.880741357803345</v>
      </c>
      <c r="AV3" s="62">
        <f>IF(BO3="","",BO3*VLOOKUP("HEC",IndexCalc[],3,FALSE))</f>
        <v>66.357028484344482</v>
      </c>
      <c r="AW3" s="62">
        <f>IF(BP3="","",BP3*VLOOKUP("Aeres",IndexCalc[],3,FALSE))</f>
        <v>95.350948969523117</v>
      </c>
      <c r="AX3" s="62">
        <f>IF(BQ3="","",BQ3*VLOOKUP("Abdc",IndexCalc[],3,FALSE))</f>
        <v>68.435323238372803</v>
      </c>
      <c r="AY3" s="65">
        <f>IF(BR3="","",BR3*VLOOKUP("Vhb",IndexCalc[],3,FALSE))</f>
        <v>66.666666666666671</v>
      </c>
      <c r="AZ3" s="25"/>
      <c r="BA3" s="16"/>
      <c r="BB3" s="12"/>
      <c r="BC3" s="25"/>
      <c r="BD3" s="25">
        <v>3.4049999999999998</v>
      </c>
      <c r="BE3" s="83">
        <v>8.2650000000000006</v>
      </c>
      <c r="BF3" s="18"/>
      <c r="BG3" s="12"/>
      <c r="BH3" s="181"/>
      <c r="BI3" s="12" t="s">
        <v>133</v>
      </c>
      <c r="BJ3" s="19"/>
      <c r="BK3" s="18"/>
      <c r="BL3" s="12"/>
      <c r="BM3" s="12"/>
      <c r="BN3" s="12"/>
      <c r="BO3" s="257">
        <v>2.6542811393737793</v>
      </c>
      <c r="BP3" s="258">
        <v>2.8605284690856934</v>
      </c>
      <c r="BQ3" s="258">
        <v>2.7374129295349121</v>
      </c>
      <c r="BR3" s="5">
        <v>4</v>
      </c>
      <c r="BS3" s="258">
        <v>2.9601263999938965</v>
      </c>
      <c r="BT3" s="258">
        <v>1.3764313459396362</v>
      </c>
      <c r="BU3" s="258">
        <v>1.5988134145736694</v>
      </c>
      <c r="BV3" s="261">
        <v>3.3152296543121338</v>
      </c>
    </row>
    <row r="4" spans="1:80" x14ac:dyDescent="0.25">
      <c r="A4" s="76" t="s">
        <v>1140</v>
      </c>
      <c r="B4" s="195"/>
      <c r="C4" s="147" t="s">
        <v>238</v>
      </c>
      <c r="D4" s="11" t="s">
        <v>885</v>
      </c>
      <c r="E4" s="59">
        <f>IF(R4=0,"",RANK($R4,$R$2:$R$95,0))</f>
        <v>37</v>
      </c>
      <c r="F4" s="59">
        <f>COUNT($AH4:$AI4,$AR4:$AY4)</f>
        <v>10</v>
      </c>
      <c r="G4" s="65">
        <f>IF($F4&lt;=1,"",STDEV($AB4:$AC4,$AJ4:$AQ4))</f>
        <v>24.986848289599131</v>
      </c>
      <c r="H4" s="98" t="b">
        <f>IF($Q4=0,FALSE,IF(OR($V4=TRUE,AVERAGE($AJ4:$AQ4)=100),TRUE,FALSE))</f>
        <v>0</v>
      </c>
      <c r="I4" s="108">
        <f>IF($H4=TRUE,IF(ISBLANK(AZ4),10000,AZ4),10000)</f>
        <v>10000</v>
      </c>
      <c r="J4" s="108">
        <f>IF($H4=TRUE,IF(ISBLANK(BA4),10000,BA4),10000)</f>
        <v>10000</v>
      </c>
      <c r="K4" s="108">
        <f>IF($H4=TRUE,IF(ISBLANK(BB4),10000,BB4),10000)</f>
        <v>10000</v>
      </c>
      <c r="L4" s="108">
        <f>IF($H4=TRUE,IF(ISBLANK(BC4),10000,BC4),10000)</f>
        <v>10000</v>
      </c>
      <c r="M4" s="108">
        <f>IF($H4=TRUE,IF(ISBLANK(BD4),10000,BD4),10000)</f>
        <v>10000</v>
      </c>
      <c r="N4" s="108">
        <f>IF($H4=TRUE,IF(ISBLANK(BE4),10000,BE4),10000)</f>
        <v>10000</v>
      </c>
      <c r="O4" s="62" t="b">
        <f>$V4</f>
        <v>0</v>
      </c>
      <c r="P4" s="59">
        <f>COUNT($AH4:$AI4)</f>
        <v>2</v>
      </c>
      <c r="Q4" s="59">
        <f>COUNT($AR4:$AY4)</f>
        <v>8</v>
      </c>
      <c r="R4" s="149">
        <f>IF($F4=0,0,AVERAGE($AB4:$AC4,$AR4:$AY4))</f>
        <v>57.125305334059547</v>
      </c>
      <c r="S4" s="66">
        <f>IF($P4=0,0,(AVERAGE($AB4:$AC4)))</f>
        <v>28.62229207817786</v>
      </c>
      <c r="T4" s="65">
        <f>IF($Q4=0,0,(AVERAGE($AR4:$AY4)))</f>
        <v>64.251058648029968</v>
      </c>
      <c r="U4" s="62">
        <f>IF(F4=0,"",(AVERAGE($AH4:$AI4,$AR4:$AY4)))</f>
        <v>59.670846918423969</v>
      </c>
      <c r="V4" s="62" t="b">
        <f>IF($Q4=0,FALSE,IF(OR(MAX($U$2:$U$95)=$U4,LARGE($U$2:$U$95,2)=$U4),TRUE,FALSE))</f>
        <v>0</v>
      </c>
      <c r="W4" s="120">
        <f>IF($F4=0,0,AVERAGE($AB4:$AC4,$AJ4:$AQ4))</f>
        <v>57.125305334059547</v>
      </c>
      <c r="X4" s="66" t="str">
        <f>IF(AZ4="","",IF(((AZ4/MIN(I$2:I$95))*100)&gt;=100,100,(AZ4/MIN(I$2:I$95))*100))</f>
        <v/>
      </c>
      <c r="Y4" s="66" t="str">
        <f>IF(BA4="","",IF(((BA4/MIN(J$2:J$95))*100)&gt;=100,100,(BA4/MIN(J$2:J$95))*100))</f>
        <v/>
      </c>
      <c r="Z4" s="66" t="str">
        <f>IF(BB4="","",IF(((BB4/MIN(K$2:K$95))*100)&gt;=100,100,(BB4/MIN(K$2:K$95))*100))</f>
        <v/>
      </c>
      <c r="AA4" s="66" t="str">
        <f>IF(BC4="","",IF(((BC4/MIN(L$2:L$95))*100)&gt;=100,100,(BC4/MIN(L$2:L$95))*100))</f>
        <v/>
      </c>
      <c r="AB4" s="66">
        <f>IF(BD4="","",IF(((BD4/MIN(M$2:M$95))*100)&gt;=100,100,(BD4/MIN(M$2:M$95))*100))</f>
        <v>29.824006169770069</v>
      </c>
      <c r="AC4" s="65">
        <f>IF(BE4="","",IF(((BE4/MIN(N$2:N$95))*100)&gt;=100,100,(BE4/MIN(N$2:N$95))*100))</f>
        <v>27.420577986585652</v>
      </c>
      <c r="AD4" s="62" t="str">
        <f>IF(ISBLANK(AZ4),"",PERCENTRANK(AZ$2:AZ$95,AZ4,)*100)</f>
        <v/>
      </c>
      <c r="AE4" s="62" t="str">
        <f>IF(ISBLANK(BA4),"",PERCENTRANK(BA$2:BA$95,BA4,)*100)</f>
        <v/>
      </c>
      <c r="AF4" s="62" t="str">
        <f>IF(ISBLANK(BB4),"",PERCENTRANK(BB$2:BB$95,BB4,)*100)</f>
        <v/>
      </c>
      <c r="AG4" s="62" t="str">
        <f>IF(ISBLANK(BC4),"",PERCENTRANK(BC$2:BC$95,BC4,)*100)</f>
        <v/>
      </c>
      <c r="AH4" s="62">
        <f>IF(ISBLANK(BD4),"",PERCENTRANK(BD$2:BD$95,BD4,)*100)</f>
        <v>68.8</v>
      </c>
      <c r="AI4" s="62">
        <f>IF(ISBLANK(BE4),"",PERCENTRANK(BE$2:BE$95,BE4,)*100)</f>
        <v>13.900000000000002</v>
      </c>
      <c r="AJ4" s="66">
        <f>IF(VLOOKUP(TRUE,$V$2:$AY$95,COUNTA($V$1:AR$1),FALSE)="",AR4,IF(AR4="","",(AR4/VLOOKUP(TRUE,$V$2:$AY$95,COUNTA($V$1:AR$1),FALSE))*100))</f>
        <v>75.45657753944397</v>
      </c>
      <c r="AK4" s="62">
        <f>IF(VLOOKUP(TRUE,$V$2:$AY$95,COUNTA($V$1:AS$1),FALSE)="",AS4,IF(AS4="","",(AS4/VLOOKUP(TRUE,$V$2:$AY$95,COUNTA($V$1:AS$1),FALSE))*100))</f>
        <v>50</v>
      </c>
      <c r="AL4" s="62">
        <f>IF(VLOOKUP(TRUE,$V$2:$AY$95,COUNTA($V$1:AT$1),FALSE)="",AT4,IF(AT4="","",(AT4/VLOOKUP(TRUE,$V$2:$AY$95,COUNTA($V$1:AT$1),FALSE))*100))</f>
        <v>50.536899566650398</v>
      </c>
      <c r="AM4" s="62">
        <f>IF(VLOOKUP(TRUE,$V$2:$AY$95,COUNTA($V$1:AU$1),FALSE)="",AU4,IF(AU4="","",(AU4/VLOOKUP(TRUE,$V$2:$AY$95,COUNTA($V$1:AU$1),FALSE))*100))</f>
        <v>25</v>
      </c>
      <c r="AN4" s="62">
        <f>IF(VLOOKUP(TRUE,$V$2:$AY$95,COUNTA($V$1:AV$1),FALSE)="",AV4,IF(AV4="","",(AV4/VLOOKUP(TRUE,$V$2:$AY$95,COUNTA($V$1:AV$1),FALSE))*100))</f>
        <v>79.681658744812012</v>
      </c>
      <c r="AO4" s="62">
        <f>IF(VLOOKUP(TRUE,$V$2:$AY$95,COUNTA($V$1:AW$1),FALSE)="",AW4,IF(AW4="","",(AW4/VLOOKUP(TRUE,$V$2:$AY$95,COUNTA($V$1:AW$1),FALSE))*100))</f>
        <v>66.666666666666671</v>
      </c>
      <c r="AP4" s="111">
        <f>IF(VLOOKUP(TRUE,$V$2:$AY$95,COUNTA($V$1:AX$1),FALSE)="",AX4,IF(AX4="","",(AX4/VLOOKUP(TRUE,$V$2:$AY$95,COUNTA($V$1:AX$1),FALSE))*100))</f>
        <v>100</v>
      </c>
      <c r="AQ4" s="65">
        <f>IF(VLOOKUP(TRUE,$V$2:$AY$95,COUNTA($V$1:AY$1),FALSE)="",AY4,IF(AY4="","",(AY4/VLOOKUP(TRUE,$V$2:$AY$95,COUNTA($V$1:AY$1),FALSE))*100))</f>
        <v>66.666666666666671</v>
      </c>
      <c r="AR4" s="66">
        <f>IF(BS4="","",BS4*VLOOKUP("UQ",IndexCalc[],3,FALSE))</f>
        <v>75.45657753944397</v>
      </c>
      <c r="AS4" s="62">
        <f>IF(BT4="","",BT4*VLOOKUP("Fneg",IndexCalc[],3,FALSE))</f>
        <v>50</v>
      </c>
      <c r="AT4" s="62">
        <f>IF(BU4="","",BU4*VLOOKUP("ABS",IndexCalc[],3,FALSE))</f>
        <v>50.536899566650391</v>
      </c>
      <c r="AU4" s="62">
        <f>IF(BV4="","",BV4*VLOOKUP("Cnrs",IndexCalc[],3,FALSE))</f>
        <v>25</v>
      </c>
      <c r="AV4" s="62">
        <f>IF(BO4="","",BO4*VLOOKUP("HEC",IndexCalc[],3,FALSE))</f>
        <v>79.681658744812012</v>
      </c>
      <c r="AW4" s="62">
        <f>IF(BP4="","",BP4*VLOOKUP("Aeres",IndexCalc[],3,FALSE))</f>
        <v>66.666666666666671</v>
      </c>
      <c r="AX4" s="62">
        <f>IF(BQ4="","",BQ4*VLOOKUP("Abdc",IndexCalc[],3,FALSE))</f>
        <v>100</v>
      </c>
      <c r="AY4" s="65">
        <f>IF(BR4="","",BR4*VLOOKUP("Vhb",IndexCalc[],3,FALSE))</f>
        <v>66.666666666666671</v>
      </c>
      <c r="AZ4" s="25"/>
      <c r="BA4" s="16"/>
      <c r="BB4" s="12"/>
      <c r="BC4" s="25"/>
      <c r="BD4" s="253">
        <v>1.31136155128479</v>
      </c>
      <c r="BE4" s="254">
        <v>0.63999629020690918</v>
      </c>
      <c r="BF4" s="18"/>
      <c r="BG4" s="12" t="s">
        <v>135</v>
      </c>
      <c r="BH4" s="181" t="s">
        <v>139</v>
      </c>
      <c r="BI4" s="12" t="s">
        <v>133</v>
      </c>
      <c r="BJ4" s="19"/>
      <c r="BK4" s="18"/>
      <c r="BL4" s="12">
        <v>4</v>
      </c>
      <c r="BM4" s="12"/>
      <c r="BN4" s="12">
        <v>4</v>
      </c>
      <c r="BO4" s="257">
        <v>3.1872663497924805</v>
      </c>
      <c r="BP4" s="258">
        <v>2</v>
      </c>
      <c r="BQ4" s="92">
        <v>4</v>
      </c>
      <c r="BR4" s="5">
        <v>4</v>
      </c>
      <c r="BS4" s="258">
        <v>3.0182631015777588</v>
      </c>
      <c r="BT4" s="258">
        <v>2</v>
      </c>
      <c r="BU4" s="258">
        <v>2.5268449783325195</v>
      </c>
      <c r="BV4" s="8">
        <v>1</v>
      </c>
    </row>
    <row r="5" spans="1:80" x14ac:dyDescent="0.25">
      <c r="A5" s="76" t="s">
        <v>1141</v>
      </c>
      <c r="B5" s="195"/>
      <c r="C5" s="147" t="s">
        <v>239</v>
      </c>
      <c r="D5" s="11" t="s">
        <v>885</v>
      </c>
      <c r="E5" s="59">
        <f>IF(R5=0,"",RANK($R5,$R$2:$R$95,0))</f>
        <v>23</v>
      </c>
      <c r="F5" s="59">
        <f>COUNT($AH5:$AI5,$AR5:$AY5)</f>
        <v>10</v>
      </c>
      <c r="G5" s="65">
        <f>IF($F5&lt;=1,"",STDEV($AB5:$AC5,$AJ5:$AQ5))</f>
        <v>24.125255842423055</v>
      </c>
      <c r="H5" s="98" t="b">
        <f>IF($Q5=0,FALSE,IF(OR($V5=TRUE,AVERAGE($AJ5:$AQ5)=100),TRUE,FALSE))</f>
        <v>0</v>
      </c>
      <c r="I5" s="108">
        <f>IF($H5=TRUE,IF(ISBLANK(AZ5),10000,AZ5),10000)</f>
        <v>10000</v>
      </c>
      <c r="J5" s="108">
        <f>IF($H5=TRUE,IF(ISBLANK(BA5),10000,BA5),10000)</f>
        <v>10000</v>
      </c>
      <c r="K5" s="108">
        <f>IF($H5=TRUE,IF(ISBLANK(BB5),10000,BB5),10000)</f>
        <v>10000</v>
      </c>
      <c r="L5" s="108">
        <f>IF($H5=TRUE,IF(ISBLANK(BC5),10000,BC5),10000)</f>
        <v>10000</v>
      </c>
      <c r="M5" s="108">
        <f>IF($H5=TRUE,IF(ISBLANK(BD5),10000,BD5),10000)</f>
        <v>10000</v>
      </c>
      <c r="N5" s="108">
        <f>IF($H5=TRUE,IF(ISBLANK(BE5),10000,BE5),10000)</f>
        <v>10000</v>
      </c>
      <c r="O5" s="62" t="b">
        <f>$V5</f>
        <v>0</v>
      </c>
      <c r="P5" s="59">
        <f>COUNT($AH5:$AI5)</f>
        <v>2</v>
      </c>
      <c r="Q5" s="59">
        <f>COUNT($AR5:$AY5)</f>
        <v>8</v>
      </c>
      <c r="R5" s="149">
        <f>IF($F5=0,0,AVERAGE($AB5:$AC5,$AR5:$AY5))</f>
        <v>62.682279173612642</v>
      </c>
      <c r="S5" s="66">
        <f>IF($P5=0,0,(AVERAGE($AB5:$AC5)))</f>
        <v>59.006140550375257</v>
      </c>
      <c r="T5" s="65">
        <f>IF($Q5=0,0,(AVERAGE($AR5:$AY5)))</f>
        <v>63.601313829422004</v>
      </c>
      <c r="U5" s="62">
        <f>IF(F5=0,"",(AVERAGE($AH5:$AI5,$AR5:$AY5)))</f>
        <v>63.131051063537598</v>
      </c>
      <c r="V5" s="62" t="b">
        <f>IF($Q5=0,FALSE,IF(OR(MAX($U$2:$U$95)=$U5,LARGE($U$2:$U$95,2)=$U5),TRUE,FALSE))</f>
        <v>0</v>
      </c>
      <c r="W5" s="120">
        <f>IF($F5=0,0,AVERAGE($AB5:$AC5,$AJ5:$AQ5))</f>
        <v>62.682279173612642</v>
      </c>
      <c r="X5" s="66" t="str">
        <f>IF(AZ5="","",IF(((AZ5/MIN(I$2:I$95))*100)&gt;=100,100,(AZ5/MIN(I$2:I$95))*100))</f>
        <v/>
      </c>
      <c r="Y5" s="66" t="str">
        <f>IF(BA5="","",IF(((BA5/MIN(J$2:J$95))*100)&gt;=100,100,(BA5/MIN(J$2:J$95))*100))</f>
        <v/>
      </c>
      <c r="Z5" s="66" t="str">
        <f>IF(BB5="","",IF(((BB5/MIN(K$2:K$95))*100)&gt;=100,100,(BB5/MIN(K$2:K$95))*100))</f>
        <v/>
      </c>
      <c r="AA5" s="66" t="str">
        <f>IF(BC5="","",IF(((BC5/MIN(L$2:L$95))*100)&gt;=100,100,(BC5/MIN(L$2:L$95))*100))</f>
        <v/>
      </c>
      <c r="AB5" s="66">
        <f>IF(BD5="","",IF(((BD5/MIN(M$2:M$95))*100)&gt;=100,100,(BD5/MIN(M$2:M$95))*100))</f>
        <v>18.012281100750513</v>
      </c>
      <c r="AC5" s="65">
        <f>IF(BE5="","",IF(((BE5/MIN(N$2:N$95))*100)&gt;=100,100,(BE5/MIN(N$2:N$95))*100))</f>
        <v>100</v>
      </c>
      <c r="AD5" s="62" t="str">
        <f>IF(ISBLANK(AZ5),"",PERCENTRANK(AZ$2:AZ$95,AZ5,)*100)</f>
        <v/>
      </c>
      <c r="AE5" s="62" t="str">
        <f>IF(ISBLANK(BA5),"",PERCENTRANK(BA$2:BA$95,BA5,)*100)</f>
        <v/>
      </c>
      <c r="AF5" s="62" t="str">
        <f>IF(ISBLANK(BB5),"",PERCENTRANK(BB$2:BB$95,BB5,)*100)</f>
        <v/>
      </c>
      <c r="AG5" s="62" t="str">
        <f>IF(ISBLANK(BC5),"",PERCENTRANK(BC$2:BC$95,BC5,)*100)</f>
        <v/>
      </c>
      <c r="AH5" s="62">
        <f>IF(ISBLANK(BD5),"",PERCENTRANK(BD$2:BD$95,BD5,)*100)</f>
        <v>40.799999999999997</v>
      </c>
      <c r="AI5" s="62">
        <f>IF(ISBLANK(BE5),"",PERCENTRANK(BE$2:BE$95,BE5,)*100)</f>
        <v>81.699999999999989</v>
      </c>
      <c r="AJ5" s="66">
        <f>IF(VLOOKUP(TRUE,$V$2:$AY$95,COUNTA($V$1:AR$1),FALSE)="",AR5,IF(AR5="","",(AR5/VLOOKUP(TRUE,$V$2:$AY$95,COUNTA($V$1:AR$1),FALSE))*100))</f>
        <v>71.740090847015381</v>
      </c>
      <c r="AK5" s="62">
        <f>IF(VLOOKUP(TRUE,$V$2:$AY$95,COUNTA($V$1:AS$1),FALSE)="",AS5,IF(AS5="","",(AS5/VLOOKUP(TRUE,$V$2:$AY$95,COUNTA($V$1:AS$1),FALSE))*100))</f>
        <v>50.313973426818848</v>
      </c>
      <c r="AL5" s="62">
        <f>IF(VLOOKUP(TRUE,$V$2:$AY$95,COUNTA($V$1:AT$1),FALSE)="",AT5,IF(AT5="","",(AT5/VLOOKUP(TRUE,$V$2:$AY$95,COUNTA($V$1:AT$1),FALSE))*100))</f>
        <v>35.930230617523193</v>
      </c>
      <c r="AM5" s="62">
        <f>IF(VLOOKUP(TRUE,$V$2:$AY$95,COUNTA($V$1:AU$1),FALSE)="",AU5,IF(AU5="","",(AU5/VLOOKUP(TRUE,$V$2:$AY$95,COUNTA($V$1:AU$1),FALSE))*100))</f>
        <v>60.740697383880615</v>
      </c>
      <c r="AN5" s="62">
        <f>IF(VLOOKUP(TRUE,$V$2:$AY$95,COUNTA($V$1:AV$1),FALSE)="",AV5,IF(AV5="","",(AV5/VLOOKUP(TRUE,$V$2:$AY$95,COUNTA($V$1:AV$1),FALSE))*100))</f>
        <v>75</v>
      </c>
      <c r="AO5" s="62">
        <f>IF(VLOOKUP(TRUE,$V$2:$AY$95,COUNTA($V$1:AW$1),FALSE)="",AW5,IF(AW5="","",(AW5/VLOOKUP(TRUE,$V$2:$AY$95,COUNTA($V$1:AW$1),FALSE))*100))</f>
        <v>89.41498597462973</v>
      </c>
      <c r="AP5" s="111">
        <f>IF(VLOOKUP(TRUE,$V$2:$AY$95,COUNTA($V$1:AX$1),FALSE)="",AX5,IF(AX5="","",(AX5/VLOOKUP(TRUE,$V$2:$AY$95,COUNTA($V$1:AX$1),FALSE))*100))</f>
        <v>59.003865718841553</v>
      </c>
      <c r="AQ5" s="65">
        <f>IF(VLOOKUP(TRUE,$V$2:$AY$95,COUNTA($V$1:AY$1),FALSE)="",AY5,IF(AY5="","",(AY5/VLOOKUP(TRUE,$V$2:$AY$95,COUNTA($V$1:AY$1),FALSE))*100))</f>
        <v>66.666666666666671</v>
      </c>
      <c r="AR5" s="66">
        <f>IF(BS5="","",BS5*VLOOKUP("UQ",IndexCalc[],3,FALSE))</f>
        <v>71.740090847015381</v>
      </c>
      <c r="AS5" s="62">
        <f>IF(BT5="","",BT5*VLOOKUP("Fneg",IndexCalc[],3,FALSE))</f>
        <v>50.313973426818848</v>
      </c>
      <c r="AT5" s="62">
        <f>IF(BU5="","",BU5*VLOOKUP("ABS",IndexCalc[],3,FALSE))</f>
        <v>35.930230617523193</v>
      </c>
      <c r="AU5" s="62">
        <f>IF(BV5="","",BV5*VLOOKUP("Cnrs",IndexCalc[],3,FALSE))</f>
        <v>60.740697383880615</v>
      </c>
      <c r="AV5" s="62">
        <f>IF(BO5="","",BO5*VLOOKUP("HEC",IndexCalc[],3,FALSE))</f>
        <v>75</v>
      </c>
      <c r="AW5" s="62">
        <f>IF(BP5="","",BP5*VLOOKUP("Aeres",IndexCalc[],3,FALSE))</f>
        <v>89.41498597462973</v>
      </c>
      <c r="AX5" s="62">
        <f>IF(BQ5="","",BQ5*VLOOKUP("Abdc",IndexCalc[],3,FALSE))</f>
        <v>59.003865718841553</v>
      </c>
      <c r="AY5" s="65">
        <f>IF(BR5="","",BR5*VLOOKUP("Vhb",IndexCalc[],3,FALSE))</f>
        <v>66.666666666666671</v>
      </c>
      <c r="AZ5" s="25"/>
      <c r="BA5" s="16"/>
      <c r="BB5" s="12"/>
      <c r="BC5" s="25"/>
      <c r="BD5" s="25">
        <v>0.79200000000000004</v>
      </c>
      <c r="BE5" s="83">
        <v>2.4620000000000002</v>
      </c>
      <c r="BF5" s="18" t="s">
        <v>134</v>
      </c>
      <c r="BG5" s="12"/>
      <c r="BH5" s="181"/>
      <c r="BI5" s="12" t="s">
        <v>133</v>
      </c>
      <c r="BJ5" s="19"/>
      <c r="BK5" s="18"/>
      <c r="BL5" s="12"/>
      <c r="BM5" s="12"/>
      <c r="BN5" s="12"/>
      <c r="BO5" s="7">
        <v>3</v>
      </c>
      <c r="BP5" s="258">
        <v>2.6824495792388916</v>
      </c>
      <c r="BQ5" s="258">
        <v>2.3601546287536621</v>
      </c>
      <c r="BR5" s="5">
        <v>4</v>
      </c>
      <c r="BS5" s="258">
        <v>2.8696036338806152</v>
      </c>
      <c r="BT5" s="258">
        <v>2.0125589370727539</v>
      </c>
      <c r="BU5" s="258">
        <v>1.7965115308761597</v>
      </c>
      <c r="BV5" s="261">
        <v>2.4296278953552246</v>
      </c>
    </row>
    <row r="6" spans="1:80" x14ac:dyDescent="0.25">
      <c r="A6" s="76" t="s">
        <v>1142</v>
      </c>
      <c r="B6" s="195" t="s">
        <v>1414</v>
      </c>
      <c r="C6" s="147" t="s">
        <v>240</v>
      </c>
      <c r="D6" s="11" t="s">
        <v>885</v>
      </c>
      <c r="E6" s="59">
        <f>IF(R6=0,"",RANK($R6,$R$2:$R$95,0))</f>
        <v>46</v>
      </c>
      <c r="F6" s="59">
        <f>COUNT($AH6:$AI6,$AR6:$AY6)</f>
        <v>10</v>
      </c>
      <c r="G6" s="65">
        <f>IF($F6&lt;=1,"",STDEV($AB6:$AC6,$AJ6:$AQ6))</f>
        <v>26.137941640380525</v>
      </c>
      <c r="H6" s="98" t="b">
        <f>IF($Q6=0,FALSE,IF(OR($V6=TRUE,AVERAGE($AJ6:$AQ6)=100),TRUE,FALSE))</f>
        <v>0</v>
      </c>
      <c r="I6" s="108">
        <f>IF($H6=TRUE,IF(ISBLANK(AZ6),10000,AZ6),10000)</f>
        <v>10000</v>
      </c>
      <c r="J6" s="108">
        <f>IF($H6=TRUE,IF(ISBLANK(BA6),10000,BA6),10000)</f>
        <v>10000</v>
      </c>
      <c r="K6" s="108">
        <f>IF($H6=TRUE,IF(ISBLANK(BB6),10000,BB6),10000)</f>
        <v>10000</v>
      </c>
      <c r="L6" s="108">
        <f>IF($H6=TRUE,IF(ISBLANK(BC6),10000,BC6),10000)</f>
        <v>10000</v>
      </c>
      <c r="M6" s="108">
        <f>IF($H6=TRUE,IF(ISBLANK(BD6),10000,BD6),10000)</f>
        <v>10000</v>
      </c>
      <c r="N6" s="108">
        <f>IF($H6=TRUE,IF(ISBLANK(BE6),10000,BE6),10000)</f>
        <v>10000</v>
      </c>
      <c r="O6" s="62" t="b">
        <f>$V6</f>
        <v>0</v>
      </c>
      <c r="P6" s="59">
        <f>COUNT($AH6:$AI6)</f>
        <v>2</v>
      </c>
      <c r="Q6" s="59">
        <f>COUNT($AR6:$AY6)</f>
        <v>8</v>
      </c>
      <c r="R6" s="149">
        <f>IF($F6=0,0,AVERAGE($AB6:$AC6,$AR6:$AY6))</f>
        <v>54.295722277179678</v>
      </c>
      <c r="S6" s="66">
        <f>IF($P6=0,0,(AVERAGE($AB6:$AC6)))</f>
        <v>56.281313951886261</v>
      </c>
      <c r="T6" s="65">
        <f>IF($Q6=0,0,(AVERAGE($AR6:$AY6)))</f>
        <v>53.799324358503029</v>
      </c>
      <c r="U6" s="62">
        <f>IF(F6=0,"",(AVERAGE($AH6:$AI6,$AR6:$AY6)))</f>
        <v>53.889459486802423</v>
      </c>
      <c r="V6" s="62" t="b">
        <f>IF($Q6=0,FALSE,IF(OR(MAX($U$2:$U$95)=$U6,LARGE($U$2:$U$95,2)=$U6),TRUE,FALSE))</f>
        <v>0</v>
      </c>
      <c r="W6" s="120">
        <f>IF($F6=0,0,AVERAGE($AB6:$AC6,$AJ6:$AQ6))</f>
        <v>54.295722277179678</v>
      </c>
      <c r="X6" s="66" t="str">
        <f>IF(AZ6="","",IF(((AZ6/MIN(I$2:I$95))*100)&gt;=100,100,(AZ6/MIN(I$2:I$95))*100))</f>
        <v/>
      </c>
      <c r="Y6" s="66" t="str">
        <f>IF(BA6="","",IF(((BA6/MIN(J$2:J$95))*100)&gt;=100,100,(BA6/MIN(J$2:J$95))*100))</f>
        <v/>
      </c>
      <c r="Z6" s="66" t="str">
        <f>IF(BB6="","",IF(((BB6/MIN(K$2:K$95))*100)&gt;=100,100,(BB6/MIN(K$2:K$95))*100))</f>
        <v/>
      </c>
      <c r="AA6" s="66" t="str">
        <f>IF(BC6="","",IF(((BC6/MIN(L$2:L$95))*100)&gt;=100,100,(BC6/MIN(L$2:L$95))*100))</f>
        <v/>
      </c>
      <c r="AB6" s="66">
        <f>IF(BD6="","",IF(((BD6/MIN(M$2:M$95))*100)&gt;=100,100,(BD6/MIN(M$2:M$95))*100))</f>
        <v>16.761428246531725</v>
      </c>
      <c r="AC6" s="65">
        <f>IF(BE6="","",IF(((BE6/MIN(N$2:N$95))*100)&gt;=100,100,(BE6/MIN(N$2:N$95))*100))</f>
        <v>95.801199657240801</v>
      </c>
      <c r="AD6" s="62" t="str">
        <f>IF(ISBLANK(AZ6),"",PERCENTRANK(AZ$2:AZ$95,AZ6,)*100)</f>
        <v/>
      </c>
      <c r="AE6" s="62" t="str">
        <f>IF(ISBLANK(BA6),"",PERCENTRANK(BA$2:BA$95,BA6,)*100)</f>
        <v/>
      </c>
      <c r="AF6" s="62" t="str">
        <f>IF(ISBLANK(BB6),"",PERCENTRANK(BB$2:BB$95,BB6,)*100)</f>
        <v/>
      </c>
      <c r="AG6" s="62" t="str">
        <f>IF(ISBLANK(BC6),"",PERCENTRANK(BC$2:BC$95,BC6,)*100)</f>
        <v/>
      </c>
      <c r="AH6" s="62">
        <f>IF(ISBLANK(BD6),"",PERCENTRANK(BD$2:BD$95,BD6,)*100)</f>
        <v>35.4</v>
      </c>
      <c r="AI6" s="62">
        <f>IF(ISBLANK(BE6),"",PERCENTRANK(BE$2:BE$95,BE6,)*100)</f>
        <v>73.099999999999994</v>
      </c>
      <c r="AJ6" s="66">
        <f>IF(VLOOKUP(TRUE,$V$2:$AY$95,COUNTA($V$1:AR$1),FALSE)="",AR6,IF(AR6="","",(AR6/VLOOKUP(TRUE,$V$2:$AY$95,COUNTA($V$1:AR$1),FALSE))*100))</f>
        <v>75</v>
      </c>
      <c r="AK6" s="62">
        <f>IF(VLOOKUP(TRUE,$V$2:$AY$95,COUNTA($V$1:AS$1),FALSE)="",AS6,IF(AS6="","",(AS6/VLOOKUP(TRUE,$V$2:$AY$95,COUNTA($V$1:AS$1),FALSE))*100))</f>
        <v>31.7486971616745</v>
      </c>
      <c r="AL6" s="62">
        <f>IF(VLOOKUP(TRUE,$V$2:$AY$95,COUNTA($V$1:AT$1),FALSE)="",AT6,IF(AT6="","",(AT6/VLOOKUP(TRUE,$V$2:$AY$95,COUNTA($V$1:AT$1),FALSE))*100))</f>
        <v>34.322488307952881</v>
      </c>
      <c r="AM6" s="62">
        <f>IF(VLOOKUP(TRUE,$V$2:$AY$95,COUNTA($V$1:AU$1),FALSE)="",AU6,IF(AU6="","",(AU6/VLOOKUP(TRUE,$V$2:$AY$95,COUNTA($V$1:AU$1),FALSE))*100))</f>
        <v>52.891206741333008</v>
      </c>
      <c r="AN6" s="62">
        <f>IF(VLOOKUP(TRUE,$V$2:$AY$95,COUNTA($V$1:AV$1),FALSE)="",AV6,IF(AV6="","",(AV6/VLOOKUP(TRUE,$V$2:$AY$95,COUNTA($V$1:AV$1),FALSE))*100))</f>
        <v>75</v>
      </c>
      <c r="AO6" s="62">
        <f>IF(VLOOKUP(TRUE,$V$2:$AY$95,COUNTA($V$1:AW$1),FALSE)="",AW6,IF(AW6="","",(AW6/VLOOKUP(TRUE,$V$2:$AY$95,COUNTA($V$1:AW$1),FALSE))*100))</f>
        <v>69.76553599039714</v>
      </c>
      <c r="AP6" s="111">
        <f>IF(VLOOKUP(TRUE,$V$2:$AY$95,COUNTA($V$1:AX$1),FALSE)="",AX6,IF(AX6="","",(AX6/VLOOKUP(TRUE,$V$2:$AY$95,COUNTA($V$1:AX$1),FALSE))*100))</f>
        <v>25</v>
      </c>
      <c r="AQ6" s="65">
        <f>IF(VLOOKUP(TRUE,$V$2:$AY$95,COUNTA($V$1:AY$1),FALSE)="",AY6,IF(AY6="","",(AY6/VLOOKUP(TRUE,$V$2:$AY$95,COUNTA($V$1:AY$1),FALSE))*100))</f>
        <v>66.666666666666671</v>
      </c>
      <c r="AR6" s="66">
        <f>IF(BS6="","",BS6*VLOOKUP("UQ",IndexCalc[],3,FALSE))</f>
        <v>75</v>
      </c>
      <c r="AS6" s="62">
        <f>IF(BT6="","",BT6*VLOOKUP("Fneg",IndexCalc[],3,FALSE))</f>
        <v>31.7486971616745</v>
      </c>
      <c r="AT6" s="62">
        <f>IF(BU6="","",BU6*VLOOKUP("ABS",IndexCalc[],3,FALSE))</f>
        <v>34.322488307952881</v>
      </c>
      <c r="AU6" s="62">
        <f>IF(BV6="","",BV6*VLOOKUP("Cnrs",IndexCalc[],3,FALSE))</f>
        <v>52.891206741333008</v>
      </c>
      <c r="AV6" s="62">
        <f>IF(BO6="","",BO6*VLOOKUP("HEC",IndexCalc[],3,FALSE))</f>
        <v>75</v>
      </c>
      <c r="AW6" s="62">
        <f>IF(BP6="","",BP6*VLOOKUP("Aeres",IndexCalc[],3,FALSE))</f>
        <v>69.76553599039714</v>
      </c>
      <c r="AX6" s="62">
        <f>IF(BQ6="","",BQ6*VLOOKUP("Abdc",IndexCalc[],3,FALSE))</f>
        <v>25</v>
      </c>
      <c r="AY6" s="65">
        <f>IF(BR6="","",BR6*VLOOKUP("Vhb",IndexCalc[],3,FALSE))</f>
        <v>66.666666666666671</v>
      </c>
      <c r="AZ6" s="25"/>
      <c r="BA6" s="16"/>
      <c r="BB6" s="12"/>
      <c r="BC6" s="25"/>
      <c r="BD6" s="25">
        <v>0.73699999999999999</v>
      </c>
      <c r="BE6" s="83">
        <v>2.2360000000000002</v>
      </c>
      <c r="BF6" s="18" t="s">
        <v>134</v>
      </c>
      <c r="BG6" s="12"/>
      <c r="BH6" s="181" t="s">
        <v>135</v>
      </c>
      <c r="BI6" s="12" t="s">
        <v>133</v>
      </c>
      <c r="BJ6" s="19" t="s">
        <v>298</v>
      </c>
      <c r="BK6" s="18">
        <v>2</v>
      </c>
      <c r="BL6" s="12"/>
      <c r="BM6" s="12"/>
      <c r="BN6" s="12"/>
      <c r="BO6" s="7">
        <v>3</v>
      </c>
      <c r="BP6" s="258">
        <v>2.0929660797119141</v>
      </c>
      <c r="BQ6" s="92">
        <v>1</v>
      </c>
      <c r="BR6" s="5">
        <v>4</v>
      </c>
      <c r="BS6" s="5">
        <v>3</v>
      </c>
      <c r="BT6" s="258">
        <v>1.26994788646698</v>
      </c>
      <c r="BU6" s="258">
        <v>1.716124415397644</v>
      </c>
      <c r="BV6" s="261">
        <v>2.1156482696533203</v>
      </c>
    </row>
    <row r="7" spans="1:80" x14ac:dyDescent="0.25">
      <c r="A7" s="76" t="s">
        <v>1143</v>
      </c>
      <c r="B7" s="196"/>
      <c r="C7" s="147" t="s">
        <v>241</v>
      </c>
      <c r="D7" s="28" t="s">
        <v>885</v>
      </c>
      <c r="E7" s="61">
        <f>IF(R7=0,"",RANK($R7,$R$2:$R$95,0))</f>
        <v>33</v>
      </c>
      <c r="F7" s="61">
        <f>COUNT($AH7:$AI7,$AR7:$AY7)</f>
        <v>10</v>
      </c>
      <c r="G7" s="65">
        <f>IF($F7&lt;=1,"",STDEV($AB7:$AC7,$AJ7:$AQ7))</f>
        <v>18.136630564899566</v>
      </c>
      <c r="H7" s="99" t="b">
        <f>IF($Q7=0,FALSE,IF(OR($V7=TRUE,AVERAGE($AJ7:$AQ7)=100),TRUE,FALSE))</f>
        <v>0</v>
      </c>
      <c r="I7" s="108">
        <f>IF($H7=TRUE,IF(ISBLANK(AZ7),10000,AZ7),10000)</f>
        <v>10000</v>
      </c>
      <c r="J7" s="108">
        <f>IF($H7=TRUE,IF(ISBLANK(BA7),10000,BA7),10000)</f>
        <v>10000</v>
      </c>
      <c r="K7" s="108">
        <f>IF($H7=TRUE,IF(ISBLANK(BB7),10000,BB7),10000)</f>
        <v>10000</v>
      </c>
      <c r="L7" s="108">
        <f>IF($H7=TRUE,IF(ISBLANK(BC7),10000,BC7),10000)</f>
        <v>10000</v>
      </c>
      <c r="M7" s="108">
        <f>IF($H7=TRUE,IF(ISBLANK(BD7),10000,BD7),10000)</f>
        <v>10000</v>
      </c>
      <c r="N7" s="108">
        <f>IF($H7=TRUE,IF(ISBLANK(BE7),10000,BE7),10000)</f>
        <v>10000</v>
      </c>
      <c r="O7" s="69" t="b">
        <f>$V7</f>
        <v>0</v>
      </c>
      <c r="P7" s="61">
        <f>COUNT($AH7:$AI7)</f>
        <v>2</v>
      </c>
      <c r="Q7" s="61">
        <f>COUNT($AR7:$AY7)</f>
        <v>8</v>
      </c>
      <c r="R7" s="150">
        <f>IF($F7=0,0,AVERAGE($AB7:$AC7,$AR7:$AY7))</f>
        <v>58.666231181161734</v>
      </c>
      <c r="S7" s="69">
        <f>IF($P7=0,0,(AVERAGE($AB7:$AC7)))</f>
        <v>57.579878896162555</v>
      </c>
      <c r="T7" s="68">
        <f>IF($Q7=0,0,(AVERAGE($AR7:$AY7)))</f>
        <v>58.937819252411529</v>
      </c>
      <c r="U7" s="63">
        <f>IF(F7=0,"",(AVERAGE($AH7:$AI7,$AR7:$AY7)))</f>
        <v>60.470255401929229</v>
      </c>
      <c r="V7" s="63" t="b">
        <f>IF($Q7=0,FALSE,IF(OR(MAX($U$2:$U$95)=$U7,LARGE($U$2:$U$95,2)=$U7),TRUE,FALSE))</f>
        <v>0</v>
      </c>
      <c r="W7" s="121">
        <f>IF($F7=0,0,AVERAGE($AB7:$AC7,$AJ7:$AQ7))</f>
        <v>58.666231181161734</v>
      </c>
      <c r="X7" s="69" t="str">
        <f>IF(AZ7="","",IF(((AZ7/MIN(I$2:I$95))*100)&gt;=100,100,(AZ7/MIN(I$2:I$95))*100))</f>
        <v/>
      </c>
      <c r="Y7" s="69" t="str">
        <f>IF(BA7="","",IF(((BA7/MIN(J$2:J$95))*100)&gt;=100,100,(BA7/MIN(J$2:J$95))*100))</f>
        <v/>
      </c>
      <c r="Z7" s="69" t="str">
        <f>IF(BB7="","",IF(((BB7/MIN(K$2:K$95))*100)&gt;=100,100,(BB7/MIN(K$2:K$95))*100))</f>
        <v/>
      </c>
      <c r="AA7" s="69" t="str">
        <f>IF(BC7="","",IF(((BC7/MIN(L$2:L$95))*100)&gt;=100,100,(BC7/MIN(L$2:L$95))*100))</f>
        <v/>
      </c>
      <c r="AB7" s="69">
        <f>IF(BD7="","",IF(((BD7/MIN(M$2:M$95))*100)&gt;=100,100,(BD7/MIN(M$2:M$95))*100))</f>
        <v>28.655901751193998</v>
      </c>
      <c r="AC7" s="68">
        <f>IF(BE7="","",IF(((BE7/MIN(N$2:N$95))*100)&gt;=100,100,(BE7/MIN(N$2:N$95))*100))</f>
        <v>86.503856041131115</v>
      </c>
      <c r="AD7" s="63" t="str">
        <f>IF(ISBLANK(AZ7),"",PERCENTRANK(AZ$2:AZ$95,AZ7,)*100)</f>
        <v/>
      </c>
      <c r="AE7" s="63" t="str">
        <f>IF(ISBLANK(BA7),"",PERCENTRANK(BA$2:BA$95,BA7,)*100)</f>
        <v/>
      </c>
      <c r="AF7" s="63" t="str">
        <f>IF(ISBLANK(BB7),"",PERCENTRANK(BB$2:BB$95,BB7,)*100)</f>
        <v/>
      </c>
      <c r="AG7" s="63" t="str">
        <f>IF(ISBLANK(BC7),"",PERCENTRANK(BC$2:BC$95,BC7,)*100)</f>
        <v/>
      </c>
      <c r="AH7" s="63">
        <f>IF(ISBLANK(BD7),"",PERCENTRANK(BD$2:BD$95,BD7,)*100)</f>
        <v>66.600000000000009</v>
      </c>
      <c r="AI7" s="63">
        <f>IF(ISBLANK(BE7),"",PERCENTRANK(BE$2:BE$95,BE7,)*100)</f>
        <v>66.600000000000009</v>
      </c>
      <c r="AJ7" s="69">
        <f>IF(VLOOKUP(TRUE,$V$2:$AY$95,COUNTA($V$1:AR$1),FALSE)="",AR7,IF(AR7="","",(AR7/VLOOKUP(TRUE,$V$2:$AY$95,COUNTA($V$1:AR$1),FALSE))*100))</f>
        <v>65.126055479049683</v>
      </c>
      <c r="AK7" s="63">
        <f>IF(VLOOKUP(TRUE,$V$2:$AY$95,COUNTA($V$1:AS$1),FALSE)="",AS7,IF(AS7="","",(AS7/VLOOKUP(TRUE,$V$2:$AY$95,COUNTA($V$1:AS$1),FALSE))*100))</f>
        <v>49.07841682434082</v>
      </c>
      <c r="AL7" s="63">
        <f>IF(VLOOKUP(TRUE,$V$2:$AY$95,COUNTA($V$1:AT$1),FALSE)="",AT7,IF(AT7="","",(AT7/VLOOKUP(TRUE,$V$2:$AY$95,COUNTA($V$1:AT$1),FALSE))*100))</f>
        <v>34.365949630737305</v>
      </c>
      <c r="AM7" s="63">
        <f>IF(VLOOKUP(TRUE,$V$2:$AY$95,COUNTA($V$1:AU$1),FALSE)="",AU7,IF(AU7="","",(AU7/VLOOKUP(TRUE,$V$2:$AY$95,COUNTA($V$1:AU$1),FALSE))*100))</f>
        <v>55.357819795608521</v>
      </c>
      <c r="AN7" s="63">
        <f>IF(VLOOKUP(TRUE,$V$2:$AY$95,COUNTA($V$1:AV$1),FALSE)="",AV7,IF(AV7="","",(AV7/VLOOKUP(TRUE,$V$2:$AY$95,COUNTA($V$1:AV$1),FALSE))*100))</f>
        <v>72.028267383575439</v>
      </c>
      <c r="AO7" s="63">
        <f>IF(VLOOKUP(TRUE,$V$2:$AY$95,COUNTA($V$1:AW$1),FALSE)="",AW7,IF(AW7="","",(AW7/VLOOKUP(TRUE,$V$2:$AY$95,COUNTA($V$1:AW$1),FALSE))*100))</f>
        <v>76.513997713724777</v>
      </c>
      <c r="AP7" s="112">
        <f>IF(VLOOKUP(TRUE,$V$2:$AY$95,COUNTA($V$1:AX$1),FALSE)="",AX7,IF(AX7="","",(AX7/VLOOKUP(TRUE,$V$2:$AY$95,COUNTA($V$1:AX$1),FALSE))*100))</f>
        <v>54.454046487808228</v>
      </c>
      <c r="AQ7" s="68">
        <f>IF(VLOOKUP(TRUE,$V$2:$AY$95,COUNTA($V$1:AY$1),FALSE)="",AY7,IF(AY7="","",(AY7/VLOOKUP(TRUE,$V$2:$AY$95,COUNTA($V$1:AY$1),FALSE))*100))</f>
        <v>64.578000704447433</v>
      </c>
      <c r="AR7" s="69">
        <f>IF(BS7="","",BS7*VLOOKUP("UQ",IndexCalc[],3,FALSE))</f>
        <v>65.126055479049683</v>
      </c>
      <c r="AS7" s="63">
        <f>IF(BT7="","",BT7*VLOOKUP("Fneg",IndexCalc[],3,FALSE))</f>
        <v>49.07841682434082</v>
      </c>
      <c r="AT7" s="63">
        <f>IF(BU7="","",BU7*VLOOKUP("ABS",IndexCalc[],3,FALSE))</f>
        <v>34.365949630737305</v>
      </c>
      <c r="AU7" s="63">
        <f>IF(BV7="","",BV7*VLOOKUP("Cnrs",IndexCalc[],3,FALSE))</f>
        <v>55.357819795608521</v>
      </c>
      <c r="AV7" s="63">
        <f>IF(BO7="","",BO7*VLOOKUP("HEC",IndexCalc[],3,FALSE))</f>
        <v>72.028267383575439</v>
      </c>
      <c r="AW7" s="63">
        <f>IF(BP7="","",BP7*VLOOKUP("Aeres",IndexCalc[],3,FALSE))</f>
        <v>76.513997713724777</v>
      </c>
      <c r="AX7" s="63">
        <f>IF(BQ7="","",BQ7*VLOOKUP("Abdc",IndexCalc[],3,FALSE))</f>
        <v>54.454046487808228</v>
      </c>
      <c r="AY7" s="68">
        <f>IF(BR7="","",BR7*VLOOKUP("Vhb",IndexCalc[],3,FALSE))</f>
        <v>64.578000704447433</v>
      </c>
      <c r="AZ7" s="36"/>
      <c r="BA7" s="32"/>
      <c r="BB7" s="29"/>
      <c r="BC7" s="36"/>
      <c r="BD7" s="36">
        <v>1.26</v>
      </c>
      <c r="BE7" s="84">
        <v>2.0190000000000001</v>
      </c>
      <c r="BF7" s="34"/>
      <c r="BG7" s="29"/>
      <c r="BH7" s="182"/>
      <c r="BI7" s="29"/>
      <c r="BJ7" s="35"/>
      <c r="BK7" s="34"/>
      <c r="BL7" s="29"/>
      <c r="BM7" s="29"/>
      <c r="BN7" s="29"/>
      <c r="BO7" s="259">
        <v>2.8811306953430176</v>
      </c>
      <c r="BP7" s="260">
        <v>2.2954199314117432</v>
      </c>
      <c r="BQ7" s="260">
        <v>2.1781618595123291</v>
      </c>
      <c r="BR7" s="260">
        <v>3.8746800422668457</v>
      </c>
      <c r="BS7" s="260">
        <v>2.6050422191619873</v>
      </c>
      <c r="BT7" s="260">
        <v>1.9631366729736328</v>
      </c>
      <c r="BU7" s="260">
        <v>1.7182974815368652</v>
      </c>
      <c r="BV7" s="262">
        <v>2.2143127918243408</v>
      </c>
    </row>
    <row r="8" spans="1:80" x14ac:dyDescent="0.25">
      <c r="A8" s="77" t="s">
        <v>1144</v>
      </c>
      <c r="B8" s="194"/>
      <c r="C8" s="212" t="s">
        <v>242</v>
      </c>
      <c r="D8" s="11" t="s">
        <v>885</v>
      </c>
      <c r="E8" s="59">
        <f>IF(R8=0,"",RANK($R8,$R$2:$R$95,0))</f>
        <v>59</v>
      </c>
      <c r="F8" s="59">
        <f>COUNT($AH8:$AI8,$AR8:$AY8)</f>
        <v>10</v>
      </c>
      <c r="G8" s="67">
        <f>IF($F8&lt;=1,"",STDEV($AB8:$AC8,$AJ8:$AQ8))</f>
        <v>20.640961177109972</v>
      </c>
      <c r="H8" s="98" t="b">
        <f>IF($Q8=0,FALSE,IF(OR($V8=TRUE,AVERAGE($AJ8:$AQ8)=100),TRUE,FALSE))</f>
        <v>0</v>
      </c>
      <c r="I8" s="108">
        <f>IF($H8=TRUE,IF(ISBLANK(AZ8),10000,AZ8),10000)</f>
        <v>10000</v>
      </c>
      <c r="J8" s="108">
        <f>IF($H8=TRUE,IF(ISBLANK(BA8),10000,BA8),10000)</f>
        <v>10000</v>
      </c>
      <c r="K8" s="108">
        <f>IF($H8=TRUE,IF(ISBLANK(BB8),10000,BB8),10000)</f>
        <v>10000</v>
      </c>
      <c r="L8" s="108">
        <f>IF($H8=TRUE,IF(ISBLANK(BC8),10000,BC8),10000)</f>
        <v>10000</v>
      </c>
      <c r="M8" s="108">
        <f>IF($H8=TRUE,IF(ISBLANK(BD8),10000,BD8),10000)</f>
        <v>10000</v>
      </c>
      <c r="N8" s="108">
        <f>IF($H8=TRUE,IF(ISBLANK(BE8),10000,BE8),10000)</f>
        <v>10000</v>
      </c>
      <c r="O8" s="62" t="b">
        <f>$V8</f>
        <v>0</v>
      </c>
      <c r="P8" s="59">
        <f>COUNT($AH8:$AI8)</f>
        <v>2</v>
      </c>
      <c r="Q8" s="59">
        <f>COUNT($AR8:$AY8)</f>
        <v>8</v>
      </c>
      <c r="R8" s="149">
        <f>IF($F8=0,0,AVERAGE($AB8:$AC8,$AR8:$AY8))</f>
        <v>51.445010619428238</v>
      </c>
      <c r="S8" s="66">
        <f>IF($P8=0,0,(AVERAGE($AB8:$AC8)))</f>
        <v>20.729404971333768</v>
      </c>
      <c r="T8" s="65">
        <f>IF($Q8=0,0,(AVERAGE($AR8:$AY8)))</f>
        <v>59.123912031451866</v>
      </c>
      <c r="U8" s="62">
        <f>IF(F8=0,"",(AVERAGE($AH8:$AI8,$AR8:$AY8)))</f>
        <v>50.62912962516149</v>
      </c>
      <c r="V8" s="65" t="b">
        <f>IF($Q8=0,FALSE,IF(OR(MAX($U$2:$U$95)=$U8,LARGE($U$2:$U$95,2)=$U8),TRUE,FALSE))</f>
        <v>0</v>
      </c>
      <c r="W8" s="120">
        <f>IF($F8=0,0,AVERAGE($AB8:$AC8,$AJ8:$AQ8))</f>
        <v>51.445010619428238</v>
      </c>
      <c r="X8" s="66" t="str">
        <f>IF(AZ8="","",IF(((AZ8/MIN(I$2:I$95))*100)&gt;=100,100,(AZ8/MIN(I$2:I$95))*100))</f>
        <v/>
      </c>
      <c r="Y8" s="66" t="str">
        <f>IF(BA8="","",IF(((BA8/MIN(J$2:J$95))*100)&gt;=100,100,(BA8/MIN(J$2:J$95))*100))</f>
        <v/>
      </c>
      <c r="Z8" s="66" t="str">
        <f>IF(BB8="","",IF(((BB8/MIN(K$2:K$95))*100)&gt;=100,100,(BB8/MIN(K$2:K$95))*100))</f>
        <v/>
      </c>
      <c r="AA8" s="66" t="str">
        <f>IF(BC8="","",IF(((BC8/MIN(L$2:L$95))*100)&gt;=100,100,(BC8/MIN(L$2:L$95))*100))</f>
        <v/>
      </c>
      <c r="AB8" s="66">
        <f>IF(BD8="","",IF(((BD8/MIN(M$2:M$95))*100)&gt;=100,100,(BD8/MIN(M$2:M$95))*100))</f>
        <v>8.5967705253581972</v>
      </c>
      <c r="AC8" s="65">
        <f>IF(BE8="","",IF(((BE8/MIN(N$2:N$95))*100)&gt;=100,100,(BE8/MIN(N$2:N$95))*100))</f>
        <v>32.86203941730934</v>
      </c>
      <c r="AD8" s="64" t="str">
        <f>IF(ISBLANK(AZ8),"",PERCENTRANK(AZ$2:AZ$95,AZ8,)*100)</f>
        <v/>
      </c>
      <c r="AE8" s="64" t="str">
        <f>IF(ISBLANK(BA8),"",PERCENTRANK(BA$2:BA$95,BA8,)*100)</f>
        <v/>
      </c>
      <c r="AF8" s="64" t="str">
        <f>IF(ISBLANK(BB8),"",PERCENTRANK(BB$2:BB$95,BB8,)*100)</f>
        <v/>
      </c>
      <c r="AG8" s="64" t="str">
        <f>IF(ISBLANK(BC8),"",PERCENTRANK(BC$2:BC$95,BC8,)*100)</f>
        <v/>
      </c>
      <c r="AH8" s="64">
        <f>IF(ISBLANK(BD8),"",PERCENTRANK(BD$2:BD$95,BD8,)*100)</f>
        <v>12.9</v>
      </c>
      <c r="AI8" s="64">
        <f>IF(ISBLANK(BE8),"",PERCENTRANK(BE$2:BE$95,BE8,)*100)</f>
        <v>20.399999999999999</v>
      </c>
      <c r="AJ8" s="70">
        <f>IF(VLOOKUP(TRUE,$V$2:$AY$95,COUNTA($V$1:AR$1),FALSE)="",AR8,IF(AR8="","",(AR8/VLOOKUP(TRUE,$V$2:$AY$95,COUNTA($V$1:AR$1),FALSE))*100))</f>
        <v>64.684963226318359</v>
      </c>
      <c r="AK8" s="64">
        <f>IF(VLOOKUP(TRUE,$V$2:$AY$95,COUNTA($V$1:AS$1),FALSE)="",AS8,IF(AS8="","",(AS8/VLOOKUP(TRUE,$V$2:$AY$95,COUNTA($V$1:AS$1),FALSE))*100))</f>
        <v>36.368575692176819</v>
      </c>
      <c r="AL8" s="64">
        <f>IF(VLOOKUP(TRUE,$V$2:$AY$95,COUNTA($V$1:AT$1),FALSE)="",AT8,IF(AT8="","",(AT8/VLOOKUP(TRUE,$V$2:$AY$95,COUNTA($V$1:AT$1),FALSE))*100))</f>
        <v>60</v>
      </c>
      <c r="AM8" s="64">
        <f>IF(VLOOKUP(TRUE,$V$2:$AY$95,COUNTA($V$1:AU$1),FALSE)="",AU8,IF(AU8="","",(AU8/VLOOKUP(TRUE,$V$2:$AY$95,COUNTA($V$1:AU$1),FALSE))*100))</f>
        <v>49.14017915725708</v>
      </c>
      <c r="AN8" s="64">
        <f>IF(VLOOKUP(TRUE,$V$2:$AY$95,COUNTA($V$1:AV$1),FALSE)="",AV8,IF(AV8="","",(AV8/VLOOKUP(TRUE,$V$2:$AY$95,COUNTA($V$1:AV$1),FALSE))*100))</f>
        <v>75</v>
      </c>
      <c r="AO8" s="64">
        <f>IF(VLOOKUP(TRUE,$V$2:$AY$95,COUNTA($V$1:AW$1),FALSE)="",AW8,IF(AW8="","",(AW8/VLOOKUP(TRUE,$V$2:$AY$95,COUNTA($V$1:AW$1),FALSE))*100))</f>
        <v>70.609831809997559</v>
      </c>
      <c r="AP8" s="202">
        <f>IF(VLOOKUP(TRUE,$V$2:$AY$95,COUNTA($V$1:AX$1),FALSE)="",AX8,IF(AX8="","",(AX8/VLOOKUP(TRUE,$V$2:$AY$95,COUNTA($V$1:AX$1),FALSE))*100))</f>
        <v>50</v>
      </c>
      <c r="AQ8" s="67">
        <f>IF(VLOOKUP(TRUE,$V$2:$AY$95,COUNTA($V$1:AY$1),FALSE)="",AY8,IF(AY8="","",(AY8/VLOOKUP(TRUE,$V$2:$AY$95,COUNTA($V$1:AY$1),FALSE))*100))</f>
        <v>67.187746365865081</v>
      </c>
      <c r="AR8" s="66">
        <f>IF(BS8="","",BS8*VLOOKUP("UQ",IndexCalc[],3,FALSE))</f>
        <v>64.684963226318359</v>
      </c>
      <c r="AS8" s="62">
        <f>IF(BT8="","",BT8*VLOOKUP("Fneg",IndexCalc[],3,FALSE))</f>
        <v>36.368575692176819</v>
      </c>
      <c r="AT8" s="62">
        <f>IF(BU8="","",BU8*VLOOKUP("ABS",IndexCalc[],3,FALSE))</f>
        <v>60</v>
      </c>
      <c r="AU8" s="62">
        <f>IF(BV8="","",BV8*VLOOKUP("Cnrs",IndexCalc[],3,FALSE))</f>
        <v>49.14017915725708</v>
      </c>
      <c r="AV8" s="62">
        <f>IF(BO8="","",BO8*VLOOKUP("HEC",IndexCalc[],3,FALSE))</f>
        <v>75</v>
      </c>
      <c r="AW8" s="62">
        <f>IF(BP8="","",BP8*VLOOKUP("Aeres",IndexCalc[],3,FALSE))</f>
        <v>70.609831809997559</v>
      </c>
      <c r="AX8" s="62">
        <f>IF(BQ8="","",BQ8*VLOOKUP("Abdc",IndexCalc[],3,FALSE))</f>
        <v>50</v>
      </c>
      <c r="AY8" s="65">
        <f>IF(BR8="","",BR8*VLOOKUP("Vhb",IndexCalc[],3,FALSE))</f>
        <v>67.187746365865081</v>
      </c>
      <c r="AZ8" s="20"/>
      <c r="BA8" s="21"/>
      <c r="BB8" s="22"/>
      <c r="BC8" s="20"/>
      <c r="BD8" s="20">
        <v>0.378</v>
      </c>
      <c r="BE8" s="82">
        <v>0.76700000000000002</v>
      </c>
      <c r="BF8" s="24" t="s">
        <v>134</v>
      </c>
      <c r="BG8" s="22"/>
      <c r="BH8" s="183" t="s">
        <v>133</v>
      </c>
      <c r="BI8" s="22"/>
      <c r="BJ8" s="40"/>
      <c r="BK8" s="24"/>
      <c r="BL8" s="22"/>
      <c r="BM8" s="22">
        <v>3</v>
      </c>
      <c r="BN8" s="22"/>
      <c r="BO8" s="7">
        <v>3</v>
      </c>
      <c r="BP8" s="258">
        <v>2.1182949542999268</v>
      </c>
      <c r="BQ8" s="92">
        <v>2</v>
      </c>
      <c r="BR8" s="258">
        <v>4.0312647819519043</v>
      </c>
      <c r="BS8" s="258">
        <v>2.5873985290527344</v>
      </c>
      <c r="BT8" s="258">
        <v>1.4547430276870728</v>
      </c>
      <c r="BU8" s="258">
        <v>3</v>
      </c>
      <c r="BV8" s="261">
        <v>1.9656071662902832</v>
      </c>
    </row>
    <row r="9" spans="1:80" x14ac:dyDescent="0.25">
      <c r="A9" s="76" t="s">
        <v>1145</v>
      </c>
      <c r="B9" s="195"/>
      <c r="C9" s="147" t="s">
        <v>243</v>
      </c>
      <c r="D9" s="11" t="s">
        <v>885</v>
      </c>
      <c r="E9" s="59">
        <f>IF(R9=0,"",RANK($R9,$R$2:$R$95,0))</f>
        <v>29</v>
      </c>
      <c r="F9" s="59">
        <f>COUNT($AH9:$AI9,$AR9:$AY9)</f>
        <v>10</v>
      </c>
      <c r="G9" s="65">
        <f>IF($F9&lt;=1,"",STDEV($AB9:$AC9,$AJ9:$AQ9))</f>
        <v>22.851196984997635</v>
      </c>
      <c r="H9" s="98" t="b">
        <f>IF($Q9=0,FALSE,IF(OR($V9=TRUE,AVERAGE($AJ9:$AQ9)=100),TRUE,FALSE))</f>
        <v>0</v>
      </c>
      <c r="I9" s="108">
        <f>IF($H9=TRUE,IF(ISBLANK(AZ9),10000,AZ9),10000)</f>
        <v>10000</v>
      </c>
      <c r="J9" s="108">
        <f>IF($H9=TRUE,IF(ISBLANK(BA9),10000,BA9),10000)</f>
        <v>10000</v>
      </c>
      <c r="K9" s="108">
        <f>IF($H9=TRUE,IF(ISBLANK(BB9),10000,BB9),10000)</f>
        <v>10000</v>
      </c>
      <c r="L9" s="108">
        <f>IF($H9=TRUE,IF(ISBLANK(BC9),10000,BC9),10000)</f>
        <v>10000</v>
      </c>
      <c r="M9" s="108">
        <f>IF($H9=TRUE,IF(ISBLANK(BD9),10000,BD9),10000)</f>
        <v>10000</v>
      </c>
      <c r="N9" s="108">
        <f>IF($H9=TRUE,IF(ISBLANK(BE9),10000,BE9),10000)</f>
        <v>10000</v>
      </c>
      <c r="O9" s="62" t="b">
        <f>$V9</f>
        <v>0</v>
      </c>
      <c r="P9" s="59">
        <f>COUNT($AH9:$AI9)</f>
        <v>2</v>
      </c>
      <c r="Q9" s="59">
        <f>COUNT($AR9:$AY9)</f>
        <v>8</v>
      </c>
      <c r="R9" s="149">
        <f>IF($F9=0,0,AVERAGE($AB9:$AC9,$AR9:$AY9))</f>
        <v>59.288276780633076</v>
      </c>
      <c r="S9" s="66">
        <f>IF($P9=0,0,(AVERAGE($AB9:$AC9)))</f>
        <v>61.143961792130995</v>
      </c>
      <c r="T9" s="65">
        <f>IF($Q9=0,0,(AVERAGE($AR9:$AY9)))</f>
        <v>58.824355527758605</v>
      </c>
      <c r="U9" s="62">
        <f>IF(F9=0,"",(AVERAGE($AH9:$AI9,$AR9:$AY9)))</f>
        <v>60.919484422206878</v>
      </c>
      <c r="V9" s="65" t="b">
        <f>IF($Q9=0,FALSE,IF(OR(MAX($U$2:$U$95)=$U9,LARGE($U$2:$U$95,2)=$U9),TRUE,FALSE))</f>
        <v>0</v>
      </c>
      <c r="W9" s="120">
        <f>IF($F9=0,0,AVERAGE($AB9:$AC9,$AJ9:$AQ9))</f>
        <v>59.288276780633076</v>
      </c>
      <c r="X9" s="66" t="str">
        <f>IF(AZ9="","",IF(((AZ9/MIN(I$2:I$95))*100)&gt;=100,100,(AZ9/MIN(I$2:I$95))*100))</f>
        <v/>
      </c>
      <c r="Y9" s="66" t="str">
        <f>IF(BA9="","",IF(((BA9/MIN(J$2:J$95))*100)&gt;=100,100,(BA9/MIN(J$2:J$95))*100))</f>
        <v/>
      </c>
      <c r="Z9" s="66" t="str">
        <f>IF(BB9="","",IF(((BB9/MIN(K$2:K$95))*100)&gt;=100,100,(BB9/MIN(K$2:K$95))*100))</f>
        <v/>
      </c>
      <c r="AA9" s="66" t="str">
        <f>IF(BC9="","",IF(((BC9/MIN(L$2:L$95))*100)&gt;=100,100,(BC9/MIN(L$2:L$95))*100))</f>
        <v/>
      </c>
      <c r="AB9" s="66">
        <f>IF(BD9="","",IF(((BD9/MIN(M$2:M$95))*100)&gt;=100,100,(BD9/MIN(M$2:M$95))*100))</f>
        <v>22.287923584261996</v>
      </c>
      <c r="AC9" s="65">
        <f>IF(BE9="","",IF(((BE9/MIN(N$2:N$95))*100)&gt;=100,100,(BE9/MIN(N$2:N$95))*100))</f>
        <v>100</v>
      </c>
      <c r="AD9" s="62" t="str">
        <f>IF(ISBLANK(AZ9),"",PERCENTRANK(AZ$2:AZ$95,AZ9,)*100)</f>
        <v/>
      </c>
      <c r="AE9" s="62" t="str">
        <f>IF(ISBLANK(BA9),"",PERCENTRANK(BA$2:BA$95,BA9,)*100)</f>
        <v/>
      </c>
      <c r="AF9" s="62" t="str">
        <f>IF(ISBLANK(BB9),"",PERCENTRANK(BB$2:BB$95,BB9,)*100)</f>
        <v/>
      </c>
      <c r="AG9" s="62" t="str">
        <f>IF(ISBLANK(BC9),"",PERCENTRANK(BC$2:BC$95,BC9,)*100)</f>
        <v/>
      </c>
      <c r="AH9" s="62">
        <f>IF(ISBLANK(BD9),"",PERCENTRANK(BD$2:BD$95,BD9,)*100)</f>
        <v>50.5</v>
      </c>
      <c r="AI9" s="62">
        <f>IF(ISBLANK(BE9),"",PERCENTRANK(BE$2:BE$95,BE9,)*100)</f>
        <v>88.1</v>
      </c>
      <c r="AJ9" s="66">
        <f>IF(VLOOKUP(TRUE,$V$2:$AY$95,COUNTA($V$1:AR$1),FALSE)="",AR9,IF(AR9="","",(AR9/VLOOKUP(TRUE,$V$2:$AY$95,COUNTA($V$1:AR$1),FALSE))*100))</f>
        <v>65.239119529724121</v>
      </c>
      <c r="AK9" s="62">
        <f>IF(VLOOKUP(TRUE,$V$2:$AY$95,COUNTA($V$1:AS$1),FALSE)="",AS9,IF(AS9="","",(AS9/VLOOKUP(TRUE,$V$2:$AY$95,COUNTA($V$1:AS$1),FALSE))*100))</f>
        <v>43.364802002906799</v>
      </c>
      <c r="AL9" s="62">
        <f>IF(VLOOKUP(TRUE,$V$2:$AY$95,COUNTA($V$1:AT$1),FALSE)="",AT9,IF(AT9="","",(AT9/VLOOKUP(TRUE,$V$2:$AY$95,COUNTA($V$1:AT$1),FALSE))*100))</f>
        <v>34.308826923370361</v>
      </c>
      <c r="AM9" s="62">
        <f>IF(VLOOKUP(TRUE,$V$2:$AY$95,COUNTA($V$1:AU$1),FALSE)="",AU9,IF(AU9="","",(AU9/VLOOKUP(TRUE,$V$2:$AY$95,COUNTA($V$1:AU$1),FALSE))*100))</f>
        <v>58.60600471496582</v>
      </c>
      <c r="AN9" s="62">
        <f>IF(VLOOKUP(TRUE,$V$2:$AY$95,COUNTA($V$1:AV$1),FALSE)="",AV9,IF(AV9="","",(AV9/VLOOKUP(TRUE,$V$2:$AY$95,COUNTA($V$1:AV$1),FALSE))*100))</f>
        <v>71.694386005401611</v>
      </c>
      <c r="AO9" s="62">
        <f>IF(VLOOKUP(TRUE,$V$2:$AY$95,COUNTA($V$1:AW$1),FALSE)="",AW9,IF(AW9="","",(AW9/VLOOKUP(TRUE,$V$2:$AY$95,COUNTA($V$1:AW$1),FALSE))*100))</f>
        <v>83.281834920247405</v>
      </c>
      <c r="AP9" s="111">
        <f>IF(VLOOKUP(TRUE,$V$2:$AY$95,COUNTA($V$1:AX$1),FALSE)="",AX9,IF(AX9="","",(AX9/VLOOKUP(TRUE,$V$2:$AY$95,COUNTA($V$1:AX$1),FALSE))*100))</f>
        <v>53.880268335342407</v>
      </c>
      <c r="AQ9" s="65">
        <f>IF(VLOOKUP(TRUE,$V$2:$AY$95,COUNTA($V$1:AY$1),FALSE)="",AY9,IF(AY9="","",(AY9/VLOOKUP(TRUE,$V$2:$AY$95,COUNTA($V$1:AY$1),FALSE))*100))</f>
        <v>60.219601790110275</v>
      </c>
      <c r="AR9" s="66">
        <f>IF(BS9="","",BS9*VLOOKUP("UQ",IndexCalc[],3,FALSE))</f>
        <v>65.239119529724121</v>
      </c>
      <c r="AS9" s="62">
        <f>IF(BT9="","",BT9*VLOOKUP("Fneg",IndexCalc[],3,FALSE))</f>
        <v>43.364802002906799</v>
      </c>
      <c r="AT9" s="62">
        <f>IF(BU9="","",BU9*VLOOKUP("ABS",IndexCalc[],3,FALSE))</f>
        <v>34.308826923370361</v>
      </c>
      <c r="AU9" s="62">
        <f>IF(BV9="","",BV9*VLOOKUP("Cnrs",IndexCalc[],3,FALSE))</f>
        <v>58.60600471496582</v>
      </c>
      <c r="AV9" s="62">
        <f>IF(BO9="","",BO9*VLOOKUP("HEC",IndexCalc[],3,FALSE))</f>
        <v>71.694386005401611</v>
      </c>
      <c r="AW9" s="62">
        <f>IF(BP9="","",BP9*VLOOKUP("Aeres",IndexCalc[],3,FALSE))</f>
        <v>83.281834920247405</v>
      </c>
      <c r="AX9" s="62">
        <f>IF(BQ9="","",BQ9*VLOOKUP("Abdc",IndexCalc[],3,FALSE))</f>
        <v>53.880268335342407</v>
      </c>
      <c r="AY9" s="65">
        <f>IF(BR9="","",BR9*VLOOKUP("Vhb",IndexCalc[],3,FALSE))</f>
        <v>60.219601790110275</v>
      </c>
      <c r="AZ9" s="25"/>
      <c r="BA9" s="16"/>
      <c r="BB9" s="12"/>
      <c r="BC9" s="25"/>
      <c r="BD9" s="25">
        <v>0.98</v>
      </c>
      <c r="BE9" s="83">
        <v>2.8119999999999998</v>
      </c>
      <c r="BF9" s="18"/>
      <c r="BG9" s="12"/>
      <c r="BH9" s="181"/>
      <c r="BI9" s="12"/>
      <c r="BJ9" s="19"/>
      <c r="BK9" s="18"/>
      <c r="BL9" s="12"/>
      <c r="BM9" s="12"/>
      <c r="BN9" s="12"/>
      <c r="BO9" s="257">
        <v>2.8677754402160645</v>
      </c>
      <c r="BP9" s="258">
        <v>2.4984550476074219</v>
      </c>
      <c r="BQ9" s="258">
        <v>2.1552107334136963</v>
      </c>
      <c r="BR9" s="258">
        <v>3.6131761074066162</v>
      </c>
      <c r="BS9" s="258">
        <v>2.6095647811889648</v>
      </c>
      <c r="BT9" s="258">
        <v>1.734592080116272</v>
      </c>
      <c r="BU9" s="258">
        <v>1.7154413461685181</v>
      </c>
      <c r="BV9" s="261">
        <v>2.3442401885986328</v>
      </c>
      <c r="BW9" s="3"/>
    </row>
    <row r="10" spans="1:80" x14ac:dyDescent="0.25">
      <c r="A10" s="76" t="s">
        <v>1146</v>
      </c>
      <c r="B10" s="195"/>
      <c r="C10" s="147" t="s">
        <v>244</v>
      </c>
      <c r="D10" s="11" t="s">
        <v>885</v>
      </c>
      <c r="E10" s="59">
        <f>IF(R10=0,"",RANK($R10,$R$2:$R$95,0))</f>
        <v>55</v>
      </c>
      <c r="F10" s="59">
        <f>COUNT($AH10:$AI10,$AR10:$AY10)</f>
        <v>10</v>
      </c>
      <c r="G10" s="65">
        <f>IF($F10&lt;=1,"",STDEV($AB10:$AC10,$AJ10:$AQ10))</f>
        <v>22.509864966432328</v>
      </c>
      <c r="H10" s="98" t="b">
        <f>IF($Q10=0,FALSE,IF(OR($V10=TRUE,AVERAGE($AJ10:$AQ10)=100),TRUE,FALSE))</f>
        <v>0</v>
      </c>
      <c r="I10" s="108">
        <f>IF($H10=TRUE,IF(ISBLANK(AZ10),10000,AZ10),10000)</f>
        <v>10000</v>
      </c>
      <c r="J10" s="108">
        <f>IF($H10=TRUE,IF(ISBLANK(BA10),10000,BA10),10000)</f>
        <v>10000</v>
      </c>
      <c r="K10" s="108">
        <f>IF($H10=TRUE,IF(ISBLANK(BB10),10000,BB10),10000)</f>
        <v>10000</v>
      </c>
      <c r="L10" s="108">
        <f>IF($H10=TRUE,IF(ISBLANK(BC10),10000,BC10),10000)</f>
        <v>10000</v>
      </c>
      <c r="M10" s="108">
        <f>IF($H10=TRUE,IF(ISBLANK(BD10),10000,BD10),10000)</f>
        <v>10000</v>
      </c>
      <c r="N10" s="108">
        <f>IF($H10=TRUE,IF(ISBLANK(BE10),10000,BE10),10000)</f>
        <v>10000</v>
      </c>
      <c r="O10" s="62" t="b">
        <f>$V10</f>
        <v>0</v>
      </c>
      <c r="P10" s="59">
        <f>COUNT($AH10:$AI10)</f>
        <v>2</v>
      </c>
      <c r="Q10" s="59">
        <f>COUNT($AR10:$AY10)</f>
        <v>8</v>
      </c>
      <c r="R10" s="149">
        <f>IF($F10=0,0,AVERAGE($AB10:$AC10,$AR10:$AY10))</f>
        <v>52.471418410619108</v>
      </c>
      <c r="S10" s="66">
        <f>IF($P10=0,0,(AVERAGE($AB10:$AC10)))</f>
        <v>24.135165165265448</v>
      </c>
      <c r="T10" s="65">
        <f>IF($Q10=0,0,(AVERAGE($AR10:$AY10)))</f>
        <v>59.555481721957527</v>
      </c>
      <c r="U10" s="62">
        <f>IF(F10=0,"",(AVERAGE($AH10:$AI10,$AR10:$AY10)))</f>
        <v>56.234385377566014</v>
      </c>
      <c r="V10" s="65" t="b">
        <f>IF($Q10=0,FALSE,IF(OR(MAX($U$2:$U$95)=$U10,LARGE($U$2:$U$95,2)=$U10),TRUE,FALSE))</f>
        <v>0</v>
      </c>
      <c r="W10" s="120">
        <f>IF($F10=0,0,AVERAGE($AB10:$AC10,$AJ10:$AQ10))</f>
        <v>52.471418410619108</v>
      </c>
      <c r="X10" s="66" t="str">
        <f>IF(AZ10="","",IF(((AZ10/MIN(I$2:I$95))*100)&gt;=100,100,(AZ10/MIN(I$2:I$95))*100))</f>
        <v/>
      </c>
      <c r="Y10" s="66" t="str">
        <f>IF(BA10="","",IF(((BA10/MIN(J$2:J$95))*100)&gt;=100,100,(BA10/MIN(J$2:J$95))*100))</f>
        <v/>
      </c>
      <c r="Z10" s="66" t="str">
        <f>IF(BB10="","",IF(((BB10/MIN(K$2:K$95))*100)&gt;=100,100,(BB10/MIN(K$2:K$95))*100))</f>
        <v/>
      </c>
      <c r="AA10" s="66" t="str">
        <f>IF(BC10="","",IF(((BC10/MIN(L$2:L$95))*100)&gt;=100,100,(BC10/MIN(L$2:L$95))*100))</f>
        <v/>
      </c>
      <c r="AB10" s="66">
        <f>IF(BD10="","",IF(((BD10/MIN(M$2:M$95))*100)&gt;=100,100,(BD10/MIN(M$2:M$95))*100))</f>
        <v>37.765652042967588</v>
      </c>
      <c r="AC10" s="65">
        <f>IF(BE10="","",IF(((BE10/MIN(N$2:N$95))*100)&gt;=100,100,(BE10/MIN(N$2:N$95))*100))</f>
        <v>10.504678287563307</v>
      </c>
      <c r="AD10" s="62" t="str">
        <f>IF(ISBLANK(AZ10),"",PERCENTRANK(AZ$2:AZ$95,AZ10,)*100)</f>
        <v/>
      </c>
      <c r="AE10" s="62" t="str">
        <f>IF(ISBLANK(BA10),"",PERCENTRANK(BA$2:BA$95,BA10,)*100)</f>
        <v/>
      </c>
      <c r="AF10" s="62" t="str">
        <f>IF(ISBLANK(BB10),"",PERCENTRANK(BB$2:BB$95,BB10,)*100)</f>
        <v/>
      </c>
      <c r="AG10" s="62" t="str">
        <f>IF(ISBLANK(BC10),"",PERCENTRANK(BC$2:BC$95,BC10,)*100)</f>
        <v/>
      </c>
      <c r="AH10" s="62">
        <f>IF(ISBLANK(BD10),"",PERCENTRANK(BD$2:BD$95,BD10,)*100)</f>
        <v>80.600000000000009</v>
      </c>
      <c r="AI10" s="62">
        <f>IF(ISBLANK(BE10),"",PERCENTRANK(BE$2:BE$95,BE10,)*100)</f>
        <v>5.3</v>
      </c>
      <c r="AJ10" s="66">
        <f>IF(VLOOKUP(TRUE,$V$2:$AY$95,COUNTA($V$1:AR$1),FALSE)="",AR10,IF(AR10="","",(AR10/VLOOKUP(TRUE,$V$2:$AY$95,COUNTA($V$1:AR$1),FALSE))*100))</f>
        <v>74.145263433456421</v>
      </c>
      <c r="AK10" s="62">
        <f>IF(VLOOKUP(TRUE,$V$2:$AY$95,COUNTA($V$1:AS$1),FALSE)="",AS10,IF(AS10="","",(AS10/VLOOKUP(TRUE,$V$2:$AY$95,COUNTA($V$1:AS$1),FALSE))*100))</f>
        <v>27.713078260421753</v>
      </c>
      <c r="AL10" s="62">
        <f>IF(VLOOKUP(TRUE,$V$2:$AY$95,COUNTA($V$1:AT$1),FALSE)="",AT10,IF(AT10="","",(AT10/VLOOKUP(TRUE,$V$2:$AY$95,COUNTA($V$1:AT$1),FALSE))*100))</f>
        <v>44.207625389099121</v>
      </c>
      <c r="AM10" s="62">
        <f>IF(VLOOKUP(TRUE,$V$2:$AY$95,COUNTA($V$1:AU$1),FALSE)="",AU10,IF(AU10="","",(AU10/VLOOKUP(TRUE,$V$2:$AY$95,COUNTA($V$1:AU$1),FALSE))*100))</f>
        <v>48.715764284133911</v>
      </c>
      <c r="AN10" s="62">
        <f>IF(VLOOKUP(TRUE,$V$2:$AY$95,COUNTA($V$1:AV$1),FALSE)="",AV10,IF(AV10="","",(AV10/VLOOKUP(TRUE,$V$2:$AY$95,COUNTA($V$1:AV$1),FALSE))*100))</f>
        <v>75</v>
      </c>
      <c r="AO10" s="62">
        <f>IF(VLOOKUP(TRUE,$V$2:$AY$95,COUNTA($V$1:AW$1),FALSE)="",AW10,IF(AW10="","",(AW10/VLOOKUP(TRUE,$V$2:$AY$95,COUNTA($V$1:AW$1),FALSE))*100))</f>
        <v>70.60699462890625</v>
      </c>
      <c r="AP10" s="111">
        <f>IF(VLOOKUP(TRUE,$V$2:$AY$95,COUNTA($V$1:AX$1),FALSE)="",AX10,IF(AX10="","",(AX10/VLOOKUP(TRUE,$V$2:$AY$95,COUNTA($V$1:AX$1),FALSE))*100))</f>
        <v>75</v>
      </c>
      <c r="AQ10" s="65">
        <f>IF(VLOOKUP(TRUE,$V$2:$AY$95,COUNTA($V$1:AY$1),FALSE)="",AY10,IF(AY10="","",(AY10/VLOOKUP(TRUE,$V$2:$AY$95,COUNTA($V$1:AY$1),FALSE))*100))</f>
        <v>61.055127779642746</v>
      </c>
      <c r="AR10" s="66">
        <f>IF(BS10="","",BS10*VLOOKUP("UQ",IndexCalc[],3,FALSE))</f>
        <v>74.145263433456421</v>
      </c>
      <c r="AS10" s="62">
        <f>IF(BT10="","",BT10*VLOOKUP("Fneg",IndexCalc[],3,FALSE))</f>
        <v>27.713078260421753</v>
      </c>
      <c r="AT10" s="62">
        <f>IF(BU10="","",BU10*VLOOKUP("ABS",IndexCalc[],3,FALSE))</f>
        <v>44.207625389099121</v>
      </c>
      <c r="AU10" s="62">
        <f>IF(BV10="","",BV10*VLOOKUP("Cnrs",IndexCalc[],3,FALSE))</f>
        <v>48.715764284133911</v>
      </c>
      <c r="AV10" s="62">
        <f>IF(BO10="","",BO10*VLOOKUP("HEC",IndexCalc[],3,FALSE))</f>
        <v>75</v>
      </c>
      <c r="AW10" s="62">
        <f>IF(BP10="","",BP10*VLOOKUP("Aeres",IndexCalc[],3,FALSE))</f>
        <v>70.60699462890625</v>
      </c>
      <c r="AX10" s="62">
        <f>IF(BQ10="","",BQ10*VLOOKUP("Abdc",IndexCalc[],3,FALSE))</f>
        <v>75</v>
      </c>
      <c r="AY10" s="65">
        <f>IF(BR10="","",BR10*VLOOKUP("Vhb",IndexCalc[],3,FALSE))</f>
        <v>61.055127779642746</v>
      </c>
      <c r="AZ10" s="25"/>
      <c r="BA10" s="16"/>
      <c r="BB10" s="12"/>
      <c r="BC10" s="25"/>
      <c r="BD10" s="253">
        <v>1.6605557203292847</v>
      </c>
      <c r="BE10" s="254">
        <v>0.2451791912317276</v>
      </c>
      <c r="BF10" s="18" t="s">
        <v>134</v>
      </c>
      <c r="BG10" s="12"/>
      <c r="BH10" s="181" t="s">
        <v>127</v>
      </c>
      <c r="BI10" s="12"/>
      <c r="BJ10" s="19"/>
      <c r="BK10" s="18"/>
      <c r="BL10" s="12"/>
      <c r="BM10" s="12"/>
      <c r="BN10" s="12"/>
      <c r="BO10" s="7">
        <v>3</v>
      </c>
      <c r="BP10" s="258">
        <v>2.1182098388671875</v>
      </c>
      <c r="BQ10" s="92">
        <v>3</v>
      </c>
      <c r="BR10" s="258">
        <v>3.6633076667785645</v>
      </c>
      <c r="BS10" s="258">
        <v>2.9658105373382568</v>
      </c>
      <c r="BT10" s="258">
        <v>1.1085231304168701</v>
      </c>
      <c r="BU10" s="258">
        <v>2.2103812694549561</v>
      </c>
      <c r="BV10" s="261">
        <v>1.9486305713653564</v>
      </c>
      <c r="BY10" s="3"/>
      <c r="BZ10" s="3"/>
      <c r="CA10" s="3"/>
      <c r="CB10" s="3"/>
    </row>
    <row r="11" spans="1:80" x14ac:dyDescent="0.25">
      <c r="A11" s="76" t="s">
        <v>1147</v>
      </c>
      <c r="B11" s="195"/>
      <c r="C11" s="147" t="s">
        <v>245</v>
      </c>
      <c r="D11" s="11" t="s">
        <v>885</v>
      </c>
      <c r="E11" s="59">
        <f>IF(R11=0,"",RANK($R11,$R$2:$R$95,0))</f>
        <v>47</v>
      </c>
      <c r="F11" s="59">
        <f>COUNT($AH11:$AI11,$AR11:$AY11)</f>
        <v>10</v>
      </c>
      <c r="G11" s="65">
        <f>IF($F11&lt;=1,"",STDEV($AB11:$AC11,$AJ11:$AQ11))</f>
        <v>15.908663706701615</v>
      </c>
      <c r="H11" s="98" t="b">
        <f>IF($Q11=0,FALSE,IF(OR($V11=TRUE,AVERAGE($AJ11:$AQ11)=100),TRUE,FALSE))</f>
        <v>0</v>
      </c>
      <c r="I11" s="108">
        <f>IF($H11=TRUE,IF(ISBLANK(AZ11),10000,AZ11),10000)</f>
        <v>10000</v>
      </c>
      <c r="J11" s="108">
        <f>IF($H11=TRUE,IF(ISBLANK(BA11),10000,BA11),10000)</f>
        <v>10000</v>
      </c>
      <c r="K11" s="108">
        <f>IF($H11=TRUE,IF(ISBLANK(BB11),10000,BB11),10000)</f>
        <v>10000</v>
      </c>
      <c r="L11" s="108">
        <f>IF($H11=TRUE,IF(ISBLANK(BC11),10000,BC11),10000)</f>
        <v>10000</v>
      </c>
      <c r="M11" s="108">
        <f>IF($H11=TRUE,IF(ISBLANK(BD11),10000,BD11),10000)</f>
        <v>10000</v>
      </c>
      <c r="N11" s="108">
        <f>IF($H11=TRUE,IF(ISBLANK(BE11),10000,BE11),10000)</f>
        <v>10000</v>
      </c>
      <c r="O11" s="62" t="b">
        <f>$V11</f>
        <v>0</v>
      </c>
      <c r="P11" s="59">
        <f>COUNT($AH11:$AI11)</f>
        <v>2</v>
      </c>
      <c r="Q11" s="59">
        <f>COUNT($AR11:$AY11)</f>
        <v>8</v>
      </c>
      <c r="R11" s="149">
        <f>IF($F11=0,0,AVERAGE($AB11:$AC11,$AR11:$AY11))</f>
        <v>53.948124468335855</v>
      </c>
      <c r="S11" s="66">
        <f>IF($P11=0,0,(AVERAGE($AB11:$AC11)))</f>
        <v>37.23356892669868</v>
      </c>
      <c r="T11" s="65">
        <f>IF($Q11=0,0,(AVERAGE($AR11:$AY11)))</f>
        <v>58.126763353745147</v>
      </c>
      <c r="U11" s="62">
        <f>IF(F11=0,"",(AVERAGE($AH11:$AI11,$AR11:$AY11)))</f>
        <v>55.53141068299611</v>
      </c>
      <c r="V11" s="65" t="b">
        <f>IF($Q11=0,FALSE,IF(OR(MAX($U$2:$U$95)=$U11,LARGE($U$2:$U$95,2)=$U11),TRUE,FALSE))</f>
        <v>0</v>
      </c>
      <c r="W11" s="120">
        <f>IF($F11=0,0,AVERAGE($AB11:$AC11,$AJ11:$AQ11))</f>
        <v>53.948124468335855</v>
      </c>
      <c r="X11" s="66" t="str">
        <f>IF(AZ11="","",IF(((AZ11/MIN(I$2:I$95))*100)&gt;=100,100,(AZ11/MIN(I$2:I$95))*100))</f>
        <v/>
      </c>
      <c r="Y11" s="66" t="str">
        <f>IF(BA11="","",IF(((BA11/MIN(J$2:J$95))*100)&gt;=100,100,(BA11/MIN(J$2:J$95))*100))</f>
        <v/>
      </c>
      <c r="Z11" s="66" t="str">
        <f>IF(BB11="","",IF(((BB11/MIN(K$2:K$95))*100)&gt;=100,100,(BB11/MIN(K$2:K$95))*100))</f>
        <v/>
      </c>
      <c r="AA11" s="66" t="str">
        <f>IF(BC11="","",IF(((BC11/MIN(L$2:L$95))*100)&gt;=100,100,(BC11/MIN(L$2:L$95))*100))</f>
        <v/>
      </c>
      <c r="AB11" s="66">
        <f>IF(BD11="","",IF(((BD11/MIN(M$2:M$95))*100)&gt;=100,100,(BD11/MIN(M$2:M$95))*100))</f>
        <v>22.924721400955196</v>
      </c>
      <c r="AC11" s="65">
        <f>IF(BE11="","",IF(((BE11/MIN(N$2:N$95))*100)&gt;=100,100,(BE11/MIN(N$2:N$95))*100))</f>
        <v>51.542416452442161</v>
      </c>
      <c r="AD11" s="62" t="str">
        <f>IF(ISBLANK(AZ11),"",PERCENTRANK(AZ$2:AZ$95,AZ11,)*100)</f>
        <v/>
      </c>
      <c r="AE11" s="62" t="str">
        <f>IF(ISBLANK(BA11),"",PERCENTRANK(BA$2:BA$95,BA11,)*100)</f>
        <v/>
      </c>
      <c r="AF11" s="62" t="str">
        <f>IF(ISBLANK(BB11),"",PERCENTRANK(BB$2:BB$95,BB11,)*100)</f>
        <v/>
      </c>
      <c r="AG11" s="62" t="str">
        <f>IF(ISBLANK(BC11),"",PERCENTRANK(BC$2:BC$95,BC11,)*100)</f>
        <v/>
      </c>
      <c r="AH11" s="62">
        <f>IF(ISBLANK(BD11),"",PERCENTRANK(BD$2:BD$95,BD11,)*100)</f>
        <v>51.6</v>
      </c>
      <c r="AI11" s="62">
        <f>IF(ISBLANK(BE11),"",PERCENTRANK(BE$2:BE$95,BE11,)*100)</f>
        <v>38.700000000000003</v>
      </c>
      <c r="AJ11" s="66">
        <f>IF(VLOOKUP(TRUE,$V$2:$AY$95,COUNTA($V$1:AR$1),FALSE)="",AR11,IF(AR11="","",(AR11/VLOOKUP(TRUE,$V$2:$AY$95,COUNTA($V$1:AR$1),FALSE))*100))</f>
        <v>64.003735780715942</v>
      </c>
      <c r="AK11" s="62">
        <f>IF(VLOOKUP(TRUE,$V$2:$AY$95,COUNTA($V$1:AS$1),FALSE)="",AS11,IF(AS11="","",(AS11/VLOOKUP(TRUE,$V$2:$AY$95,COUNTA($V$1:AS$1),FALSE))*100))</f>
        <v>51.126956939697266</v>
      </c>
      <c r="AL11" s="62">
        <f>IF(VLOOKUP(TRUE,$V$2:$AY$95,COUNTA($V$1:AT$1),FALSE)="",AT11,IF(AT11="","",(AT11/VLOOKUP(TRUE,$V$2:$AY$95,COUNTA($V$1:AT$1),FALSE))*100))</f>
        <v>34.729557037353516</v>
      </c>
      <c r="AM11" s="62">
        <f>IF(VLOOKUP(TRUE,$V$2:$AY$95,COUNTA($V$1:AU$1),FALSE)="",AU11,IF(AU11="","",(AU11/VLOOKUP(TRUE,$V$2:$AY$95,COUNTA($V$1:AU$1),FALSE))*100))</f>
        <v>52.377176284790039</v>
      </c>
      <c r="AN11" s="62">
        <f>IF(VLOOKUP(TRUE,$V$2:$AY$95,COUNTA($V$1:AV$1),FALSE)="",AV11,IF(AV11="","",(AV11/VLOOKUP(TRUE,$V$2:$AY$95,COUNTA($V$1:AV$1),FALSE))*100))</f>
        <v>72.914916276931763</v>
      </c>
      <c r="AO11" s="62">
        <f>IF(VLOOKUP(TRUE,$V$2:$AY$95,COUNTA($V$1:AW$1),FALSE)="",AW11,IF(AW11="","",(AW11/VLOOKUP(TRUE,$V$2:$AY$95,COUNTA($V$1:AW$1),FALSE))*100))</f>
        <v>72.837376594543457</v>
      </c>
      <c r="AP11" s="111">
        <f>IF(VLOOKUP(TRUE,$V$2:$AY$95,COUNTA($V$1:AX$1),FALSE)="",AX11,IF(AX11="","",(AX11/VLOOKUP(TRUE,$V$2:$AY$95,COUNTA($V$1:AX$1),FALSE))*100))</f>
        <v>52.577918767929077</v>
      </c>
      <c r="AQ11" s="65">
        <f>IF(VLOOKUP(TRUE,$V$2:$AY$95,COUNTA($V$1:AY$1),FALSE)="",AY11,IF(AY11="","",(AY11/VLOOKUP(TRUE,$V$2:$AY$95,COUNTA($V$1:AY$1),FALSE))*100))</f>
        <v>64.446469148000091</v>
      </c>
      <c r="AR11" s="66">
        <f>IF(BS11="","",BS11*VLOOKUP("UQ",IndexCalc[],3,FALSE))</f>
        <v>64.003735780715942</v>
      </c>
      <c r="AS11" s="62">
        <f>IF(BT11="","",BT11*VLOOKUP("Fneg",IndexCalc[],3,FALSE))</f>
        <v>51.126956939697266</v>
      </c>
      <c r="AT11" s="62">
        <f>IF(BU11="","",BU11*VLOOKUP("ABS",IndexCalc[],3,FALSE))</f>
        <v>34.729557037353516</v>
      </c>
      <c r="AU11" s="62">
        <f>IF(BV11="","",BV11*VLOOKUP("Cnrs",IndexCalc[],3,FALSE))</f>
        <v>52.377176284790039</v>
      </c>
      <c r="AV11" s="62">
        <f>IF(BO11="","",BO11*VLOOKUP("HEC",IndexCalc[],3,FALSE))</f>
        <v>72.914916276931763</v>
      </c>
      <c r="AW11" s="62">
        <f>IF(BP11="","",BP11*VLOOKUP("Aeres",IndexCalc[],3,FALSE))</f>
        <v>72.837376594543457</v>
      </c>
      <c r="AX11" s="62">
        <f>IF(BQ11="","",BQ11*VLOOKUP("Abdc",IndexCalc[],3,FALSE))</f>
        <v>52.577918767929077</v>
      </c>
      <c r="AY11" s="65">
        <f>IF(BR11="","",BR11*VLOOKUP("Vhb",IndexCalc[],3,FALSE))</f>
        <v>64.446469148000091</v>
      </c>
      <c r="AZ11" s="25"/>
      <c r="BA11" s="16"/>
      <c r="BB11" s="12"/>
      <c r="BC11" s="25"/>
      <c r="BD11" s="25">
        <v>1.008</v>
      </c>
      <c r="BE11" s="83">
        <v>1.2030000000000001</v>
      </c>
      <c r="BF11" s="18"/>
      <c r="BG11" s="12"/>
      <c r="BH11" s="181"/>
      <c r="BI11" s="12"/>
      <c r="BJ11" s="19"/>
      <c r="BK11" s="18"/>
      <c r="BL11" s="12"/>
      <c r="BM11" s="12"/>
      <c r="BN11" s="12"/>
      <c r="BO11" s="257">
        <v>2.9165966510772705</v>
      </c>
      <c r="BP11" s="258">
        <v>2.1851212978363037</v>
      </c>
      <c r="BQ11" s="258">
        <v>2.1031167507171631</v>
      </c>
      <c r="BR11" s="258">
        <v>3.8667881488800049</v>
      </c>
      <c r="BS11" s="258">
        <v>2.5601494312286377</v>
      </c>
      <c r="BT11" s="258">
        <v>2.0450782775878906</v>
      </c>
      <c r="BU11" s="258">
        <v>1.7364778518676758</v>
      </c>
      <c r="BV11" s="261">
        <v>2.0950870513916016</v>
      </c>
    </row>
    <row r="12" spans="1:80" s="3" customFormat="1" x14ac:dyDescent="0.25">
      <c r="A12" s="76" t="s">
        <v>1148</v>
      </c>
      <c r="B12" s="195"/>
      <c r="C12" s="147" t="s">
        <v>246</v>
      </c>
      <c r="D12" s="11" t="s">
        <v>885</v>
      </c>
      <c r="E12" s="59">
        <f>IF(R12=0,"",RANK($R12,$R$2:$R$95,0))</f>
        <v>90</v>
      </c>
      <c r="F12" s="59">
        <f>COUNT($AH12:$AI12,$AR12:$AY12)</f>
        <v>10</v>
      </c>
      <c r="G12" s="65">
        <f>IF($F12&lt;=1,"",STDEV($AB12:$AC12,$AJ12:$AQ12))</f>
        <v>12.83536291392301</v>
      </c>
      <c r="H12" s="98" t="b">
        <f>IF($Q12=0,FALSE,IF(OR($V12=TRUE,AVERAGE($AJ12:$AQ12)=100),TRUE,FALSE))</f>
        <v>0</v>
      </c>
      <c r="I12" s="108">
        <f>IF($H12=TRUE,IF(ISBLANK(AZ12),10000,AZ12),10000)</f>
        <v>10000</v>
      </c>
      <c r="J12" s="108">
        <f>IF($H12=TRUE,IF(ISBLANK(BA12),10000,BA12),10000)</f>
        <v>10000</v>
      </c>
      <c r="K12" s="108">
        <f>IF($H12=TRUE,IF(ISBLANK(BB12),10000,BB12),10000)</f>
        <v>10000</v>
      </c>
      <c r="L12" s="108">
        <f>IF($H12=TRUE,IF(ISBLANK(BC12),10000,BC12),10000)</f>
        <v>10000</v>
      </c>
      <c r="M12" s="108">
        <f>IF($H12=TRUE,IF(ISBLANK(BD12),10000,BD12),10000)</f>
        <v>10000</v>
      </c>
      <c r="N12" s="108">
        <f>IF($H12=TRUE,IF(ISBLANK(BE12),10000,BE12),10000)</f>
        <v>10000</v>
      </c>
      <c r="O12" s="62" t="b">
        <f>$V12</f>
        <v>0</v>
      </c>
      <c r="P12" s="59">
        <f>COUNT($AH12:$AI12)</f>
        <v>2</v>
      </c>
      <c r="Q12" s="59">
        <f>COUNT($AR12:$AY12)</f>
        <v>8</v>
      </c>
      <c r="R12" s="149">
        <f>IF($F12=0,0,AVERAGE($AB12:$AC12,$AR12:$AY12))</f>
        <v>38.047219520438553</v>
      </c>
      <c r="S12" s="66">
        <f>IF($P12=0,0,(AVERAGE($AB12:$AC12)))</f>
        <v>32.177802352253806</v>
      </c>
      <c r="T12" s="65">
        <f>IF($Q12=0,0,(AVERAGE($AR12:$AY12)))</f>
        <v>39.514573812484741</v>
      </c>
      <c r="U12" s="62">
        <f>IF(F12=0,"",(AVERAGE($AH12:$AI12,$AR12:$AY12)))</f>
        <v>39.451659049987789</v>
      </c>
      <c r="V12" s="65" t="b">
        <f>IF($Q12=0,FALSE,IF(OR(MAX($U$2:$U$95)=$U12,LARGE($U$2:$U$95,2)=$U12),TRUE,FALSE))</f>
        <v>0</v>
      </c>
      <c r="W12" s="120">
        <f>IF($F12=0,0,AVERAGE($AB12:$AC12,$AJ12:$AQ12))</f>
        <v>38.047219520438553</v>
      </c>
      <c r="X12" s="66" t="str">
        <f>IF(AZ12="","",IF(((AZ12/MIN(I$2:I$95))*100)&gt;=100,100,(AZ12/MIN(I$2:I$95))*100))</f>
        <v/>
      </c>
      <c r="Y12" s="66" t="str">
        <f>IF(BA12="","",IF(((BA12/MIN(J$2:J$95))*100)&gt;=100,100,(BA12/MIN(J$2:J$95))*100))</f>
        <v/>
      </c>
      <c r="Z12" s="66" t="str">
        <f>IF(BB12="","",IF(((BB12/MIN(K$2:K$95))*100)&gt;=100,100,(BB12/MIN(K$2:K$95))*100))</f>
        <v/>
      </c>
      <c r="AA12" s="66" t="str">
        <f>IF(BC12="","",IF(((BC12/MIN(L$2:L$95))*100)&gt;=100,100,(BC12/MIN(L$2:L$95))*100))</f>
        <v/>
      </c>
      <c r="AB12" s="66">
        <f>IF(BD12="","",IF(((BD12/MIN(M$2:M$95))*100)&gt;=100,100,(BD12/MIN(M$2:M$95))*100))</f>
        <v>22.199494420655181</v>
      </c>
      <c r="AC12" s="65">
        <f>IF(BE12="","",IF(((BE12/MIN(N$2:N$95))*100)&gt;=100,100,(BE12/MIN(N$2:N$95))*100))</f>
        <v>42.156110283852435</v>
      </c>
      <c r="AD12" s="62" t="str">
        <f>IF(ISBLANK(AZ12),"",PERCENTRANK(AZ$2:AZ$95,AZ12,)*100)</f>
        <v/>
      </c>
      <c r="AE12" s="62" t="str">
        <f>IF(ISBLANK(BA12),"",PERCENTRANK(BA$2:BA$95,BA12,)*100)</f>
        <v/>
      </c>
      <c r="AF12" s="62" t="str">
        <f>IF(ISBLANK(BB12),"",PERCENTRANK(BB$2:BB$95,BB12,)*100)</f>
        <v/>
      </c>
      <c r="AG12" s="62" t="str">
        <f>IF(ISBLANK(BC12),"",PERCENTRANK(BC$2:BC$95,BC12,)*100)</f>
        <v/>
      </c>
      <c r="AH12" s="62">
        <f>IF(ISBLANK(BD12),"",PERCENTRANK(BD$2:BD$95,BD12,)*100)</f>
        <v>49.4</v>
      </c>
      <c r="AI12" s="62">
        <f>IF(ISBLANK(BE12),"",PERCENTRANK(BE$2:BE$95,BE12,)*100)</f>
        <v>28.999999999999996</v>
      </c>
      <c r="AJ12" s="66">
        <f>IF(VLOOKUP(TRUE,$V$2:$AY$95,COUNTA($V$1:AR$1),FALSE)="",AR12,IF(AR12="","",(AR12/VLOOKUP(TRUE,$V$2:$AY$95,COUNTA($V$1:AR$1),FALSE))*100))</f>
        <v>50</v>
      </c>
      <c r="AK12" s="62">
        <f>IF(VLOOKUP(TRUE,$V$2:$AY$95,COUNTA($V$1:AS$1),FALSE)="",AS12,IF(AS12="","",(AS12/VLOOKUP(TRUE,$V$2:$AY$95,COUNTA($V$1:AS$1),FALSE))*100))</f>
        <v>50.647711753845215</v>
      </c>
      <c r="AL12" s="62">
        <f>IF(VLOOKUP(TRUE,$V$2:$AY$95,COUNTA($V$1:AT$1),FALSE)="",AT12,IF(AT12="","",(AT12/VLOOKUP(TRUE,$V$2:$AY$95,COUNTA($V$1:AT$1),FALSE))*100))</f>
        <v>20</v>
      </c>
      <c r="AM12" s="62">
        <f>IF(VLOOKUP(TRUE,$V$2:$AY$95,COUNTA($V$1:AU$1),FALSE)="",AU12,IF(AU12="","",(AU12/VLOOKUP(TRUE,$V$2:$AY$95,COUNTA($V$1:AU$1),FALSE))*100))</f>
        <v>25.833937525749207</v>
      </c>
      <c r="AN12" s="62">
        <f>IF(VLOOKUP(TRUE,$V$2:$AY$95,COUNTA($V$1:AV$1),FALSE)="",AV12,IF(AV12="","",(AV12/VLOOKUP(TRUE,$V$2:$AY$95,COUNTA($V$1:AV$1),FALSE))*100))</f>
        <v>42.162618041038513</v>
      </c>
      <c r="AO12" s="62">
        <f>IF(VLOOKUP(TRUE,$V$2:$AY$95,COUNTA($V$1:AW$1),FALSE)="",AW12,IF(AW12="","",(AW12/VLOOKUP(TRUE,$V$2:$AY$95,COUNTA($V$1:AW$1),FALSE))*100))</f>
        <v>36.201707522074386</v>
      </c>
      <c r="AP12" s="111">
        <f>IF(VLOOKUP(TRUE,$V$2:$AY$95,COUNTA($V$1:AX$1),FALSE)="",AX12,IF(AX12="","",(AX12/VLOOKUP(TRUE,$V$2:$AY$95,COUNTA($V$1:AX$1),FALSE))*100))</f>
        <v>57.93728232383728</v>
      </c>
      <c r="AQ12" s="65">
        <f>IF(VLOOKUP(TRUE,$V$2:$AY$95,COUNTA($V$1:AY$1),FALSE)="",AY12,IF(AY12="","",(AY12/VLOOKUP(TRUE,$V$2:$AY$95,COUNTA($V$1:AY$1),FALSE))*100))</f>
        <v>33.333333333333336</v>
      </c>
      <c r="AR12" s="66">
        <f>IF(BS12="","",BS12*VLOOKUP("UQ",IndexCalc[],3,FALSE))</f>
        <v>50</v>
      </c>
      <c r="AS12" s="62">
        <f>IF(BT12="","",BT12*VLOOKUP("Fneg",IndexCalc[],3,FALSE))</f>
        <v>50.647711753845215</v>
      </c>
      <c r="AT12" s="62">
        <f>IF(BU12="","",BU12*VLOOKUP("ABS",IndexCalc[],3,FALSE))</f>
        <v>20</v>
      </c>
      <c r="AU12" s="62">
        <f>IF(BV12="","",BV12*VLOOKUP("Cnrs",IndexCalc[],3,FALSE))</f>
        <v>25.833937525749207</v>
      </c>
      <c r="AV12" s="62">
        <f>IF(BO12="","",BO12*VLOOKUP("HEC",IndexCalc[],3,FALSE))</f>
        <v>42.162618041038513</v>
      </c>
      <c r="AW12" s="62">
        <f>IF(BP12="","",BP12*VLOOKUP("Aeres",IndexCalc[],3,FALSE))</f>
        <v>36.201707522074386</v>
      </c>
      <c r="AX12" s="62">
        <f>IF(BQ12="","",BQ12*VLOOKUP("Abdc",IndexCalc[],3,FALSE))</f>
        <v>57.93728232383728</v>
      </c>
      <c r="AY12" s="65">
        <f>IF(BR12="","",BR12*VLOOKUP("Vhb",IndexCalc[],3,FALSE))</f>
        <v>33.333333333333336</v>
      </c>
      <c r="AZ12" s="25"/>
      <c r="BA12" s="16"/>
      <c r="BB12" s="12"/>
      <c r="BC12" s="25"/>
      <c r="BD12" s="253">
        <v>0.9761117696762085</v>
      </c>
      <c r="BE12" s="254">
        <v>0.98392361402511597</v>
      </c>
      <c r="BF12" s="18"/>
      <c r="BG12" s="12"/>
      <c r="BH12" s="181"/>
      <c r="BI12" s="12" t="s">
        <v>135</v>
      </c>
      <c r="BJ12" s="19"/>
      <c r="BK12" s="18">
        <v>3</v>
      </c>
      <c r="BL12" s="12"/>
      <c r="BM12" s="12">
        <v>1</v>
      </c>
      <c r="BN12" s="12"/>
      <c r="BO12" s="257">
        <v>1.6865047216415405</v>
      </c>
      <c r="BP12" s="258">
        <v>1.0860512256622314</v>
      </c>
      <c r="BQ12" s="258">
        <v>2.3174912929534912</v>
      </c>
      <c r="BR12" s="5">
        <v>2</v>
      </c>
      <c r="BS12" s="5">
        <v>2</v>
      </c>
      <c r="BT12" s="258">
        <v>2.0259084701538086</v>
      </c>
      <c r="BU12" s="258">
        <v>1</v>
      </c>
      <c r="BV12" s="261">
        <v>1.0333575010299683</v>
      </c>
      <c r="BW12" s="4"/>
      <c r="BX12" s="4"/>
      <c r="BY12" s="4"/>
      <c r="BZ12" s="4"/>
      <c r="CA12" s="4"/>
      <c r="CB12" s="4"/>
    </row>
    <row r="13" spans="1:80" x14ac:dyDescent="0.25">
      <c r="A13" s="76" t="s">
        <v>1149</v>
      </c>
      <c r="B13" s="195"/>
      <c r="C13" s="147" t="s">
        <v>247</v>
      </c>
      <c r="D13" s="11" t="s">
        <v>885</v>
      </c>
      <c r="E13" s="59">
        <f>IF(R13=0,"",RANK($R13,$R$2:$R$95,0))</f>
        <v>58</v>
      </c>
      <c r="F13" s="59">
        <f>COUNT($AH13:$AI13,$AR13:$AY13)</f>
        <v>10</v>
      </c>
      <c r="G13" s="65">
        <f>IF($F13&lt;=1,"",STDEV($AB13:$AC13,$AJ13:$AQ13))</f>
        <v>19.895265291108203</v>
      </c>
      <c r="H13" s="98" t="b">
        <f>IF($Q13=0,FALSE,IF(OR($V13=TRUE,AVERAGE($AJ13:$AQ13)=100),TRUE,FALSE))</f>
        <v>0</v>
      </c>
      <c r="I13" s="108">
        <f>IF($H13=TRUE,IF(ISBLANK(AZ13),10000,AZ13),10000)</f>
        <v>10000</v>
      </c>
      <c r="J13" s="108">
        <f>IF($H13=TRUE,IF(ISBLANK(BA13),10000,BA13),10000)</f>
        <v>10000</v>
      </c>
      <c r="K13" s="108">
        <f>IF($H13=TRUE,IF(ISBLANK(BB13),10000,BB13),10000)</f>
        <v>10000</v>
      </c>
      <c r="L13" s="108">
        <f>IF($H13=TRUE,IF(ISBLANK(BC13),10000,BC13),10000)</f>
        <v>10000</v>
      </c>
      <c r="M13" s="108">
        <f>IF($H13=TRUE,IF(ISBLANK(BD13),10000,BD13),10000)</f>
        <v>10000</v>
      </c>
      <c r="N13" s="108">
        <f>IF($H13=TRUE,IF(ISBLANK(BE13),10000,BE13),10000)</f>
        <v>10000</v>
      </c>
      <c r="O13" s="62" t="b">
        <f>$V13</f>
        <v>0</v>
      </c>
      <c r="P13" s="59">
        <f>COUNT($AH13:$AI13)</f>
        <v>2</v>
      </c>
      <c r="Q13" s="59">
        <f>COUNT($AR13:$AY13)</f>
        <v>8</v>
      </c>
      <c r="R13" s="149">
        <f>IF($F13=0,0,AVERAGE($AB13:$AC13,$AR13:$AY13))</f>
        <v>51.596413369361755</v>
      </c>
      <c r="S13" s="66">
        <f>IF($P13=0,0,(AVERAGE($AB13:$AC13)))</f>
        <v>30.870920794130296</v>
      </c>
      <c r="T13" s="65">
        <f>IF($Q13=0,0,(AVERAGE($AR13:$AY13)))</f>
        <v>56.777786513169609</v>
      </c>
      <c r="U13" s="62">
        <f>IF(F13=0,"",(AVERAGE($AH13:$AI13,$AR13:$AY13)))</f>
        <v>51.762229210535693</v>
      </c>
      <c r="V13" s="65" t="b">
        <f>IF($Q13=0,FALSE,IF(OR(MAX($U$2:$U$95)=$U13,LARGE($U$2:$U$95,2)=$U13),TRUE,FALSE))</f>
        <v>0</v>
      </c>
      <c r="W13" s="120">
        <f>IF($F13=0,0,AVERAGE($AB13:$AC13,$AJ13:$AQ13))</f>
        <v>51.596413369361755</v>
      </c>
      <c r="X13" s="66" t="str">
        <f>IF(AZ13="","",IF(((AZ13/MIN(I$2:I$95))*100)&gt;=100,100,(AZ13/MIN(I$2:I$95))*100))</f>
        <v/>
      </c>
      <c r="Y13" s="66" t="str">
        <f>IF(BA13="","",IF(((BA13/MIN(J$2:J$95))*100)&gt;=100,100,(BA13/MIN(J$2:J$95))*100))</f>
        <v/>
      </c>
      <c r="Z13" s="66" t="str">
        <f>IF(BB13="","",IF(((BB13/MIN(K$2:K$95))*100)&gt;=100,100,(BB13/MIN(K$2:K$95))*100))</f>
        <v/>
      </c>
      <c r="AA13" s="66" t="str">
        <f>IF(BC13="","",IF(((BC13/MIN(L$2:L$95))*100)&gt;=100,100,(BC13/MIN(L$2:L$95))*100))</f>
        <v/>
      </c>
      <c r="AB13" s="66">
        <f>IF(BD13="","",IF(((BD13/MIN(M$2:M$95))*100)&gt;=100,100,(BD13/MIN(M$2:M$95))*100))</f>
        <v>15.169433704798726</v>
      </c>
      <c r="AC13" s="65">
        <f>IF(BE13="","",IF(((BE13/MIN(N$2:N$95))*100)&gt;=100,100,(BE13/MIN(N$2:N$95))*100))</f>
        <v>46.572407883461864</v>
      </c>
      <c r="AD13" s="62" t="str">
        <f>IF(ISBLANK(AZ13),"",PERCENTRANK(AZ$2:AZ$95,AZ13,)*100)</f>
        <v/>
      </c>
      <c r="AE13" s="62" t="str">
        <f>IF(ISBLANK(BA13),"",PERCENTRANK(BA$2:BA$95,BA13,)*100)</f>
        <v/>
      </c>
      <c r="AF13" s="62" t="str">
        <f>IF(ISBLANK(BB13),"",PERCENTRANK(BB$2:BB$95,BB13,)*100)</f>
        <v/>
      </c>
      <c r="AG13" s="62" t="str">
        <f>IF(ISBLANK(BC13),"",PERCENTRANK(BC$2:BC$95,BC13,)*100)</f>
        <v/>
      </c>
      <c r="AH13" s="62">
        <f>IF(ISBLANK(BD13),"",PERCENTRANK(BD$2:BD$95,BD13,)*100)</f>
        <v>30.099999999999998</v>
      </c>
      <c r="AI13" s="62">
        <f>IF(ISBLANK(BE13),"",PERCENTRANK(BE$2:BE$95,BE13,)*100)</f>
        <v>33.300000000000004</v>
      </c>
      <c r="AJ13" s="66">
        <f>IF(VLOOKUP(TRUE,$V$2:$AY$95,COUNTA($V$1:AR$1),FALSE)="",AR13,IF(AR13="","",(AR13/VLOOKUP(TRUE,$V$2:$AY$95,COUNTA($V$1:AR$1),FALSE))*100))</f>
        <v>64.409768581390381</v>
      </c>
      <c r="AK13" s="62">
        <f>IF(VLOOKUP(TRUE,$V$2:$AY$95,COUNTA($V$1:AS$1),FALSE)="",AS13,IF(AS13="","",(AS13/VLOOKUP(TRUE,$V$2:$AY$95,COUNTA($V$1:AS$1),FALSE))*100))</f>
        <v>29.977327585220337</v>
      </c>
      <c r="AL13" s="62">
        <f>IF(VLOOKUP(TRUE,$V$2:$AY$95,COUNTA($V$1:AT$1),FALSE)="",AT13,IF(AT13="","",(AT13/VLOOKUP(TRUE,$V$2:$AY$95,COUNTA($V$1:AT$1),FALSE))*100))</f>
        <v>40</v>
      </c>
      <c r="AM13" s="62">
        <f>IF(VLOOKUP(TRUE,$V$2:$AY$95,COUNTA($V$1:AU$1),FALSE)="",AU13,IF(AU13="","",(AU13/VLOOKUP(TRUE,$V$2:$AY$95,COUNTA($V$1:AU$1),FALSE))*100))</f>
        <v>53.535562753677368</v>
      </c>
      <c r="AN13" s="62">
        <f>IF(VLOOKUP(TRUE,$V$2:$AY$95,COUNTA($V$1:AV$1),FALSE)="",AV13,IF(AV13="","",(AV13/VLOOKUP(TRUE,$V$2:$AY$95,COUNTA($V$1:AV$1),FALSE))*100))</f>
        <v>50</v>
      </c>
      <c r="AO13" s="62">
        <f>IF(VLOOKUP(TRUE,$V$2:$AY$95,COUNTA($V$1:AW$1),FALSE)="",AW13,IF(AW13="","",(AW13/VLOOKUP(TRUE,$V$2:$AY$95,COUNTA($V$1:AW$1),FALSE))*100))</f>
        <v>79.707519213358566</v>
      </c>
      <c r="AP13" s="111">
        <f>IF(VLOOKUP(TRUE,$V$2:$AY$95,COUNTA($V$1:AX$1),FALSE)="",AX13,IF(AX13="","",(AX13/VLOOKUP(TRUE,$V$2:$AY$95,COUNTA($V$1:AX$1),FALSE))*100))</f>
        <v>75</v>
      </c>
      <c r="AQ13" s="65">
        <f>IF(VLOOKUP(TRUE,$V$2:$AY$95,COUNTA($V$1:AY$1),FALSE)="",AY13,IF(AY13="","",(AY13/VLOOKUP(TRUE,$V$2:$AY$95,COUNTA($V$1:AY$1),FALSE))*100))</f>
        <v>61.592113971710219</v>
      </c>
      <c r="AR13" s="66">
        <f>IF(BS13="","",BS13*VLOOKUP("UQ",IndexCalc[],3,FALSE))</f>
        <v>64.409768581390381</v>
      </c>
      <c r="AS13" s="62">
        <f>IF(BT13="","",BT13*VLOOKUP("Fneg",IndexCalc[],3,FALSE))</f>
        <v>29.977327585220337</v>
      </c>
      <c r="AT13" s="62">
        <f>IF(BU13="","",BU13*VLOOKUP("ABS",IndexCalc[],3,FALSE))</f>
        <v>40</v>
      </c>
      <c r="AU13" s="62">
        <f>IF(BV13="","",BV13*VLOOKUP("Cnrs",IndexCalc[],3,FALSE))</f>
        <v>53.535562753677368</v>
      </c>
      <c r="AV13" s="62">
        <f>IF(BO13="","",BO13*VLOOKUP("HEC",IndexCalc[],3,FALSE))</f>
        <v>50</v>
      </c>
      <c r="AW13" s="62">
        <f>IF(BP13="","",BP13*VLOOKUP("Aeres",IndexCalc[],3,FALSE))</f>
        <v>79.707519213358566</v>
      </c>
      <c r="AX13" s="62">
        <f>IF(BQ13="","",BQ13*VLOOKUP("Abdc",IndexCalc[],3,FALSE))</f>
        <v>75</v>
      </c>
      <c r="AY13" s="65">
        <f>IF(BR13="","",BR13*VLOOKUP("Vhb",IndexCalc[],3,FALSE))</f>
        <v>61.592113971710212</v>
      </c>
      <c r="AZ13" s="25"/>
      <c r="BA13" s="16"/>
      <c r="BB13" s="12"/>
      <c r="BC13" s="25"/>
      <c r="BD13" s="25">
        <v>0.66700000000000004</v>
      </c>
      <c r="BE13" s="83">
        <v>1.087</v>
      </c>
      <c r="BF13" s="18" t="s">
        <v>133</v>
      </c>
      <c r="BG13" s="12"/>
      <c r="BH13" s="181" t="s">
        <v>127</v>
      </c>
      <c r="BI13" s="12"/>
      <c r="BJ13" s="19"/>
      <c r="BK13" s="18"/>
      <c r="BL13" s="12"/>
      <c r="BM13" s="12">
        <v>2</v>
      </c>
      <c r="BN13" s="12"/>
      <c r="BO13" s="7">
        <v>2</v>
      </c>
      <c r="BP13" s="258">
        <v>2.3912255764007568</v>
      </c>
      <c r="BQ13" s="92">
        <v>3</v>
      </c>
      <c r="BR13" s="258">
        <v>3.6955268383026123</v>
      </c>
      <c r="BS13" s="258">
        <v>2.5763907432556152</v>
      </c>
      <c r="BT13" s="258">
        <v>1.1990931034088135</v>
      </c>
      <c r="BU13" s="258">
        <v>2</v>
      </c>
      <c r="BV13" s="261">
        <v>2.1414225101470947</v>
      </c>
    </row>
    <row r="14" spans="1:80" x14ac:dyDescent="0.25">
      <c r="A14" s="76" t="s">
        <v>1150</v>
      </c>
      <c r="B14" s="195"/>
      <c r="C14" s="147" t="s">
        <v>248</v>
      </c>
      <c r="D14" s="11" t="s">
        <v>885</v>
      </c>
      <c r="E14" s="59">
        <f>IF(R14=0,"",RANK($R14,$R$2:$R$95,0))</f>
        <v>32</v>
      </c>
      <c r="F14" s="59">
        <f>COUNT($AH14:$AI14,$AR14:$AY14)</f>
        <v>10</v>
      </c>
      <c r="G14" s="65">
        <f>IF($F14&lt;=1,"",STDEV($AB14:$AC14,$AJ14:$AQ14))</f>
        <v>16.996865355233187</v>
      </c>
      <c r="H14" s="98" t="b">
        <f>IF($Q14=0,FALSE,IF(OR($V14=TRUE,AVERAGE($AJ14:$AQ14)=100),TRUE,FALSE))</f>
        <v>0</v>
      </c>
      <c r="I14" s="108">
        <f>IF($H14=TRUE,IF(ISBLANK(AZ14),10000,AZ14),10000)</f>
        <v>10000</v>
      </c>
      <c r="J14" s="108">
        <f>IF($H14=TRUE,IF(ISBLANK(BA14),10000,BA14),10000)</f>
        <v>10000</v>
      </c>
      <c r="K14" s="108">
        <f>IF($H14=TRUE,IF(ISBLANK(BB14),10000,BB14),10000)</f>
        <v>10000</v>
      </c>
      <c r="L14" s="108">
        <f>IF($H14=TRUE,IF(ISBLANK(BC14),10000,BC14),10000)</f>
        <v>10000</v>
      </c>
      <c r="M14" s="108">
        <f>IF($H14=TRUE,IF(ISBLANK(BD14),10000,BD14),10000)</f>
        <v>10000</v>
      </c>
      <c r="N14" s="108">
        <f>IF($H14=TRUE,IF(ISBLANK(BE14),10000,BE14),10000)</f>
        <v>10000</v>
      </c>
      <c r="O14" s="62" t="b">
        <f>$V14</f>
        <v>0</v>
      </c>
      <c r="P14" s="59">
        <f>COUNT($AH14:$AI14)</f>
        <v>2</v>
      </c>
      <c r="Q14" s="59">
        <f>COUNT($AR14:$AY14)</f>
        <v>8</v>
      </c>
      <c r="R14" s="149">
        <f>IF($F14=0,0,AVERAGE($AB14:$AC14,$AR14:$AY14))</f>
        <v>58.684504681125567</v>
      </c>
      <c r="S14" s="66">
        <f>IF($P14=0,0,(AVERAGE($AB14:$AC14)))</f>
        <v>60.758503840840298</v>
      </c>
      <c r="T14" s="65">
        <f>IF($Q14=0,0,(AVERAGE($AR14:$AY14)))</f>
        <v>58.166004891196891</v>
      </c>
      <c r="U14" s="62">
        <f>IF(F14=0,"",(AVERAGE($AH14:$AI14,$AR14:$AY14)))</f>
        <v>61.032803912957512</v>
      </c>
      <c r="V14" s="65" t="b">
        <f>IF($Q14=0,FALSE,IF(OR(MAX($U$2:$U$95)=$U14,LARGE($U$2:$U$95,2)=$U14),TRUE,FALSE))</f>
        <v>0</v>
      </c>
      <c r="W14" s="120">
        <f>IF($F14=0,0,AVERAGE($AB14:$AC14,$AJ14:$AQ14))</f>
        <v>58.684504681125567</v>
      </c>
      <c r="X14" s="66" t="str">
        <f>IF(AZ14="","",IF(((AZ14/MIN(I$2:I$95))*100)&gt;=100,100,(AZ14/MIN(I$2:I$95))*100))</f>
        <v/>
      </c>
      <c r="Y14" s="66" t="str">
        <f>IF(BA14="","",IF(((BA14/MIN(J$2:J$95))*100)&gt;=100,100,(BA14/MIN(J$2:J$95))*100))</f>
        <v/>
      </c>
      <c r="Z14" s="66" t="str">
        <f>IF(BB14="","",IF(((BB14/MIN(K$2:K$95))*100)&gt;=100,100,(BB14/MIN(K$2:K$95))*100))</f>
        <v/>
      </c>
      <c r="AA14" s="66" t="str">
        <f>IF(BC14="","",IF(((BC14/MIN(L$2:L$95))*100)&gt;=100,100,(BC14/MIN(L$2:L$95))*100))</f>
        <v/>
      </c>
      <c r="AB14" s="66">
        <f>IF(BD14="","",IF(((BD14/MIN(M$2:M$95))*100)&gt;=100,100,(BD14/MIN(M$2:M$95))*100))</f>
        <v>36.684102797361831</v>
      </c>
      <c r="AC14" s="65">
        <f>IF(BE14="","",IF(((BE14/MIN(N$2:N$95))*100)&gt;=100,100,(BE14/MIN(N$2:N$95))*100))</f>
        <v>84.832904884318765</v>
      </c>
      <c r="AD14" s="62" t="str">
        <f>IF(ISBLANK(AZ14),"",PERCENTRANK(AZ$2:AZ$95,AZ14,)*100)</f>
        <v/>
      </c>
      <c r="AE14" s="62" t="str">
        <f>IF(ISBLANK(BA14),"",PERCENTRANK(BA$2:BA$95,BA14,)*100)</f>
        <v/>
      </c>
      <c r="AF14" s="62" t="str">
        <f>IF(ISBLANK(BB14),"",PERCENTRANK(BB$2:BB$95,BB14,)*100)</f>
        <v/>
      </c>
      <c r="AG14" s="62" t="str">
        <f>IF(ISBLANK(BC14),"",PERCENTRANK(BC$2:BC$95,BC14,)*100)</f>
        <v/>
      </c>
      <c r="AH14" s="62">
        <f>IF(ISBLANK(BD14),"",PERCENTRANK(BD$2:BD$95,BD14,)*100)</f>
        <v>79.5</v>
      </c>
      <c r="AI14" s="62">
        <f>IF(ISBLANK(BE14),"",PERCENTRANK(BE$2:BE$95,BE14,)*100)</f>
        <v>65.5</v>
      </c>
      <c r="AJ14" s="66">
        <f>IF(VLOOKUP(TRUE,$V$2:$AY$95,COUNTA($V$1:AR$1),FALSE)="",AR14,IF(AR14="","",(AR14/VLOOKUP(TRUE,$V$2:$AY$95,COUNTA($V$1:AR$1),FALSE))*100))</f>
        <v>62.971270084381104</v>
      </c>
      <c r="AK14" s="62">
        <f>IF(VLOOKUP(TRUE,$V$2:$AY$95,COUNTA($V$1:AS$1),FALSE)="",AS14,IF(AS14="","",(AS14/VLOOKUP(TRUE,$V$2:$AY$95,COUNTA($V$1:AS$1),FALSE))*100))</f>
        <v>37.182804942131042</v>
      </c>
      <c r="AL14" s="62">
        <f>IF(VLOOKUP(TRUE,$V$2:$AY$95,COUNTA($V$1:AT$1),FALSE)="",AT14,IF(AT14="","",(AT14/VLOOKUP(TRUE,$V$2:$AY$95,COUNTA($V$1:AT$1),FALSE))*100))</f>
        <v>40</v>
      </c>
      <c r="AM14" s="62">
        <f>IF(VLOOKUP(TRUE,$V$2:$AY$95,COUNTA($V$1:AU$1),FALSE)="",AU14,IF(AU14="","",(AU14/VLOOKUP(TRUE,$V$2:$AY$95,COUNTA($V$1:AU$1),FALSE))*100))</f>
        <v>57.058465480804443</v>
      </c>
      <c r="AN14" s="62">
        <f>IF(VLOOKUP(TRUE,$V$2:$AY$95,COUNTA($V$1:AV$1),FALSE)="",AV14,IF(AV14="","",(AV14/VLOOKUP(TRUE,$V$2:$AY$95,COUNTA($V$1:AV$1),FALSE))*100))</f>
        <v>52.621954679489136</v>
      </c>
      <c r="AO14" s="62">
        <f>IF(VLOOKUP(TRUE,$V$2:$AY$95,COUNTA($V$1:AW$1),FALSE)="",AW14,IF(AW14="","",(AW14/VLOOKUP(TRUE,$V$2:$AY$95,COUNTA($V$1:AW$1),FALSE))*100))</f>
        <v>74.087882041931152</v>
      </c>
      <c r="AP14" s="111">
        <f>IF(VLOOKUP(TRUE,$V$2:$AY$95,COUNTA($V$1:AX$1),FALSE)="",AX14,IF(AX14="","",(AX14/VLOOKUP(TRUE,$V$2:$AY$95,COUNTA($V$1:AX$1),FALSE))*100))</f>
        <v>75</v>
      </c>
      <c r="AQ14" s="65">
        <f>IF(VLOOKUP(TRUE,$V$2:$AY$95,COUNTA($V$1:AY$1),FALSE)="",AY14,IF(AY14="","",(AY14/VLOOKUP(TRUE,$V$2:$AY$95,COUNTA($V$1:AY$1),FALSE))*100))</f>
        <v>66.405661900838226</v>
      </c>
      <c r="AR14" s="66">
        <f>IF(BS14="","",BS14*VLOOKUP("UQ",IndexCalc[],3,FALSE))</f>
        <v>62.971270084381104</v>
      </c>
      <c r="AS14" s="62">
        <f>IF(BT14="","",BT14*VLOOKUP("Fneg",IndexCalc[],3,FALSE))</f>
        <v>37.182804942131042</v>
      </c>
      <c r="AT14" s="62">
        <f>IF(BU14="","",BU14*VLOOKUP("ABS",IndexCalc[],3,FALSE))</f>
        <v>40</v>
      </c>
      <c r="AU14" s="62">
        <f>IF(BV14="","",BV14*VLOOKUP("Cnrs",IndexCalc[],3,FALSE))</f>
        <v>57.058465480804443</v>
      </c>
      <c r="AV14" s="62">
        <f>IF(BO14="","",BO14*VLOOKUP("HEC",IndexCalc[],3,FALSE))</f>
        <v>52.621954679489136</v>
      </c>
      <c r="AW14" s="62">
        <f>IF(BP14="","",BP14*VLOOKUP("Aeres",IndexCalc[],3,FALSE))</f>
        <v>74.087882041931152</v>
      </c>
      <c r="AX14" s="62">
        <f>IF(BQ14="","",BQ14*VLOOKUP("Abdc",IndexCalc[],3,FALSE))</f>
        <v>75</v>
      </c>
      <c r="AY14" s="65">
        <f>IF(BR14="","",BR14*VLOOKUP("Vhb",IndexCalc[],3,FALSE))</f>
        <v>66.405661900838226</v>
      </c>
      <c r="AZ14" s="25"/>
      <c r="BA14" s="16"/>
      <c r="BB14" s="12"/>
      <c r="BC14" s="25"/>
      <c r="BD14" s="25">
        <v>1.613</v>
      </c>
      <c r="BE14" s="83">
        <v>1.98</v>
      </c>
      <c r="BF14" s="18"/>
      <c r="BG14" s="12"/>
      <c r="BH14" s="181" t="s">
        <v>127</v>
      </c>
      <c r="BI14" s="12"/>
      <c r="BJ14" s="19"/>
      <c r="BK14" s="18"/>
      <c r="BL14" s="12"/>
      <c r="BM14" s="12">
        <v>2</v>
      </c>
      <c r="BN14" s="12"/>
      <c r="BO14" s="257">
        <v>2.1048781871795654</v>
      </c>
      <c r="BP14" s="258">
        <v>2.2226364612579346</v>
      </c>
      <c r="BQ14" s="92">
        <v>3</v>
      </c>
      <c r="BR14" s="258">
        <v>3.984339714050293</v>
      </c>
      <c r="BS14" s="258">
        <v>2.5188508033752441</v>
      </c>
      <c r="BT14" s="258">
        <v>1.4873121976852417</v>
      </c>
      <c r="BU14" s="258">
        <v>2</v>
      </c>
      <c r="BV14" s="261">
        <v>2.2823386192321777</v>
      </c>
      <c r="BX14" s="3"/>
    </row>
    <row r="15" spans="1:80" x14ac:dyDescent="0.25">
      <c r="A15" s="76" t="s">
        <v>1151</v>
      </c>
      <c r="B15" s="195"/>
      <c r="C15" s="147" t="s">
        <v>249</v>
      </c>
      <c r="D15" s="11" t="s">
        <v>885</v>
      </c>
      <c r="E15" s="59">
        <f>IF(R15=0,"",RANK($R15,$R$2:$R$95,0))</f>
        <v>69</v>
      </c>
      <c r="F15" s="59">
        <f>COUNT($AH15:$AI15,$AR15:$AY15)</f>
        <v>10</v>
      </c>
      <c r="G15" s="65">
        <f>IF($F15&lt;=1,"",STDEV($AB15:$AC15,$AJ15:$AQ15))</f>
        <v>18.142075839200011</v>
      </c>
      <c r="H15" s="98" t="b">
        <f>IF($Q15=0,FALSE,IF(OR($V15=TRUE,AVERAGE($AJ15:$AQ15)=100),TRUE,FALSE))</f>
        <v>0</v>
      </c>
      <c r="I15" s="108">
        <f>IF($H15=TRUE,IF(ISBLANK(AZ15),10000,AZ15),10000)</f>
        <v>10000</v>
      </c>
      <c r="J15" s="108">
        <f>IF($H15=TRUE,IF(ISBLANK(BA15),10000,BA15),10000)</f>
        <v>10000</v>
      </c>
      <c r="K15" s="108">
        <f>IF($H15=TRUE,IF(ISBLANK(BB15),10000,BB15),10000)</f>
        <v>10000</v>
      </c>
      <c r="L15" s="108">
        <f>IF($H15=TRUE,IF(ISBLANK(BC15),10000,BC15),10000)</f>
        <v>10000</v>
      </c>
      <c r="M15" s="108">
        <f>IF($H15=TRUE,IF(ISBLANK(BD15),10000,BD15),10000)</f>
        <v>10000</v>
      </c>
      <c r="N15" s="108">
        <f>IF($H15=TRUE,IF(ISBLANK(BE15),10000,BE15),10000)</f>
        <v>10000</v>
      </c>
      <c r="O15" s="62" t="b">
        <f>$V15</f>
        <v>0</v>
      </c>
      <c r="P15" s="59">
        <f>COUNT($AH15:$AI15)</f>
        <v>2</v>
      </c>
      <c r="Q15" s="59">
        <f>COUNT($AR15:$AY15)</f>
        <v>8</v>
      </c>
      <c r="R15" s="149">
        <f>IF($F15=0,0,AVERAGE($AB15:$AC15,$AR15:$AY15))</f>
        <v>46.185215215870279</v>
      </c>
      <c r="S15" s="66">
        <f>IF($P15=0,0,(AVERAGE($AB15:$AC15)))</f>
        <v>17.465353315018284</v>
      </c>
      <c r="T15" s="65">
        <f>IF($Q15=0,0,(AVERAGE($AR15:$AY15)))</f>
        <v>53.365180691083275</v>
      </c>
      <c r="U15" s="62">
        <f>IF(F15=0,"",(AVERAGE($AH15:$AI15,$AR15:$AY15)))</f>
        <v>45.262144552866616</v>
      </c>
      <c r="V15" s="65" t="b">
        <f>IF($Q15=0,FALSE,IF(OR(MAX($U$2:$U$95)=$U15,LARGE($U$2:$U$95,2)=$U15),TRUE,FALSE))</f>
        <v>0</v>
      </c>
      <c r="W15" s="120">
        <f>IF($F15=0,0,AVERAGE($AB15:$AC15,$AJ15:$AQ15))</f>
        <v>46.185215215870279</v>
      </c>
      <c r="X15" s="66" t="str">
        <f>IF(AZ15="","",IF(((AZ15/MIN(I$2:I$95))*100)&gt;=100,100,(AZ15/MIN(I$2:I$95))*100))</f>
        <v/>
      </c>
      <c r="Y15" s="66" t="str">
        <f>IF(BA15="","",IF(((BA15/MIN(J$2:J$95))*100)&gt;=100,100,(BA15/MIN(J$2:J$95))*100))</f>
        <v/>
      </c>
      <c r="Z15" s="66" t="str">
        <f>IF(BB15="","",IF(((BB15/MIN(K$2:K$95))*100)&gt;=100,100,(BB15/MIN(K$2:K$95))*100))</f>
        <v/>
      </c>
      <c r="AA15" s="66" t="str">
        <f>IF(BC15="","",IF(((BC15/MIN(L$2:L$95))*100)&gt;=100,100,(BC15/MIN(L$2:L$95))*100))</f>
        <v/>
      </c>
      <c r="AB15" s="66">
        <f>IF(BD15="","",IF(((BD15/MIN(M$2:M$95))*100)&gt;=100,100,(BD15/MIN(M$2:M$95))*100))</f>
        <v>6.4816920627700698</v>
      </c>
      <c r="AC15" s="65">
        <f>IF(BE15="","",IF(((BE15/MIN(N$2:N$95))*100)&gt;=100,100,(BE15/MIN(N$2:N$95))*100))</f>
        <v>28.449014567266495</v>
      </c>
      <c r="AD15" s="62" t="str">
        <f>IF(ISBLANK(AZ15),"",PERCENTRANK(AZ$2:AZ$95,AZ15,)*100)</f>
        <v/>
      </c>
      <c r="AE15" s="62" t="str">
        <f>IF(ISBLANK(BA15),"",PERCENTRANK(BA$2:BA$95,BA15,)*100)</f>
        <v/>
      </c>
      <c r="AF15" s="62" t="str">
        <f>IF(ISBLANK(BB15),"",PERCENTRANK(BB$2:BB$95,BB15,)*100)</f>
        <v/>
      </c>
      <c r="AG15" s="62" t="str">
        <f>IF(ISBLANK(BC15),"",PERCENTRANK(BC$2:BC$95,BC15,)*100)</f>
        <v/>
      </c>
      <c r="AH15" s="62">
        <f>IF(ISBLANK(BD15),"",PERCENTRANK(BD$2:BD$95,BD15,)*100)</f>
        <v>10.7</v>
      </c>
      <c r="AI15" s="62">
        <f>IF(ISBLANK(BE15),"",PERCENTRANK(BE$2:BE$95,BE15,)*100)</f>
        <v>15</v>
      </c>
      <c r="AJ15" s="66">
        <f>IF(VLOOKUP(TRUE,$V$2:$AY$95,COUNTA($V$1:AR$1),FALSE)="",AR15,IF(AR15="","",(AR15/VLOOKUP(TRUE,$V$2:$AY$95,COUNTA($V$1:AR$1),FALSE))*100))</f>
        <v>50</v>
      </c>
      <c r="AK15" s="62">
        <f>IF(VLOOKUP(TRUE,$V$2:$AY$95,COUNTA($V$1:AS$1),FALSE)="",AS15,IF(AS15="","",(AS15/VLOOKUP(TRUE,$V$2:$AY$95,COUNTA($V$1:AS$1),FALSE))*100))</f>
        <v>55.125725269317627</v>
      </c>
      <c r="AL15" s="62">
        <f>IF(VLOOKUP(TRUE,$V$2:$AY$95,COUNTA($V$1:AT$1),FALSE)="",AT15,IF(AT15="","",(AT15/VLOOKUP(TRUE,$V$2:$AY$95,COUNTA($V$1:AT$1),FALSE))*100))</f>
        <v>40</v>
      </c>
      <c r="AM15" s="62">
        <f>IF(VLOOKUP(TRUE,$V$2:$AY$95,COUNTA($V$1:AU$1),FALSE)="",AU15,IF(AU15="","",(AU15/VLOOKUP(TRUE,$V$2:$AY$95,COUNTA($V$1:AU$1),FALSE))*100))</f>
        <v>50.259959697723389</v>
      </c>
      <c r="AN15" s="62">
        <f>IF(VLOOKUP(TRUE,$V$2:$AY$95,COUNTA($V$1:AV$1),FALSE)="",AV15,IF(AV15="","",(AV15/VLOOKUP(TRUE,$V$2:$AY$95,COUNTA($V$1:AV$1),FALSE))*100))</f>
        <v>53.343278169631958</v>
      </c>
      <c r="AO15" s="62">
        <f>IF(VLOOKUP(TRUE,$V$2:$AY$95,COUNTA($V$1:AW$1),FALSE)="",AW15,IF(AW15="","",(AW15/VLOOKUP(TRUE,$V$2:$AY$95,COUNTA($V$1:AW$1),FALSE))*100))</f>
        <v>74.250880877176925</v>
      </c>
      <c r="AP15" s="111">
        <f>IF(VLOOKUP(TRUE,$V$2:$AY$95,COUNTA($V$1:AX$1),FALSE)="",AX15,IF(AX15="","",(AX15/VLOOKUP(TRUE,$V$2:$AY$95,COUNTA($V$1:AX$1),FALSE))*100))</f>
        <v>54.804569482803345</v>
      </c>
      <c r="AQ15" s="65">
        <f>IF(VLOOKUP(TRUE,$V$2:$AY$95,COUNTA($V$1:AY$1),FALSE)="",AY15,IF(AY15="","",(AY15/VLOOKUP(TRUE,$V$2:$AY$95,COUNTA($V$1:AY$1),FALSE))*100))</f>
        <v>49.137032032012939</v>
      </c>
      <c r="AR15" s="66">
        <f>IF(BS15="","",BS15*VLOOKUP("UQ",IndexCalc[],3,FALSE))</f>
        <v>50</v>
      </c>
      <c r="AS15" s="62">
        <f>IF(BT15="","",BT15*VLOOKUP("Fneg",IndexCalc[],3,FALSE))</f>
        <v>55.125725269317627</v>
      </c>
      <c r="AT15" s="62">
        <f>IF(BU15="","",BU15*VLOOKUP("ABS",IndexCalc[],3,FALSE))</f>
        <v>40</v>
      </c>
      <c r="AU15" s="62">
        <f>IF(BV15="","",BV15*VLOOKUP("Cnrs",IndexCalc[],3,FALSE))</f>
        <v>50.259959697723389</v>
      </c>
      <c r="AV15" s="62">
        <f>IF(BO15="","",BO15*VLOOKUP("HEC",IndexCalc[],3,FALSE))</f>
        <v>53.343278169631958</v>
      </c>
      <c r="AW15" s="62">
        <f>IF(BP15="","",BP15*VLOOKUP("Aeres",IndexCalc[],3,FALSE))</f>
        <v>74.250880877176925</v>
      </c>
      <c r="AX15" s="62">
        <f>IF(BQ15="","",BQ15*VLOOKUP("Abdc",IndexCalc[],3,FALSE))</f>
        <v>54.804569482803345</v>
      </c>
      <c r="AY15" s="65">
        <f>IF(BR15="","",BR15*VLOOKUP("Vhb",IndexCalc[],3,FALSE))</f>
        <v>49.137032032012939</v>
      </c>
      <c r="AZ15" s="25"/>
      <c r="BA15" s="16"/>
      <c r="BB15" s="12"/>
      <c r="BC15" s="25"/>
      <c r="BD15" s="25">
        <v>0.28499999999999998</v>
      </c>
      <c r="BE15" s="83">
        <v>0.66400000000000003</v>
      </c>
      <c r="BF15" s="18"/>
      <c r="BG15" s="12"/>
      <c r="BH15" s="181"/>
      <c r="BI15" s="12"/>
      <c r="BJ15" s="19"/>
      <c r="BK15" s="18">
        <v>3</v>
      </c>
      <c r="BL15" s="12"/>
      <c r="BM15" s="12">
        <v>2</v>
      </c>
      <c r="BN15" s="12"/>
      <c r="BO15" s="257">
        <v>2.1337311267852783</v>
      </c>
      <c r="BP15" s="258">
        <v>2.2275264263153076</v>
      </c>
      <c r="BQ15" s="258">
        <v>2.1921827793121338</v>
      </c>
      <c r="BR15" s="258">
        <v>2.9482219219207764</v>
      </c>
      <c r="BS15" s="5">
        <v>2</v>
      </c>
      <c r="BT15" s="258">
        <v>2.2050290107727051</v>
      </c>
      <c r="BU15" s="258">
        <v>2</v>
      </c>
      <c r="BV15" s="261">
        <v>2.0103983879089355</v>
      </c>
    </row>
    <row r="16" spans="1:80" x14ac:dyDescent="0.25">
      <c r="A16" s="76" t="s">
        <v>1152</v>
      </c>
      <c r="B16" s="195"/>
      <c r="C16" s="147" t="s">
        <v>250</v>
      </c>
      <c r="D16" s="11" t="s">
        <v>885</v>
      </c>
      <c r="E16" s="59">
        <f>IF(R16=0,"",RANK($R16,$R$2:$R$95,0))</f>
        <v>57</v>
      </c>
      <c r="F16" s="59">
        <f>COUNT($AH16:$AI16,$AR16:$AY16)</f>
        <v>10</v>
      </c>
      <c r="G16" s="65">
        <f>IF($F16&lt;=1,"",STDEV($AB16:$AC16,$AJ16:$AQ16))</f>
        <v>15.181476536452656</v>
      </c>
      <c r="H16" s="98" t="b">
        <f>IF($Q16=0,FALSE,IF(OR($V16=TRUE,AVERAGE($AJ16:$AQ16)=100),TRUE,FALSE))</f>
        <v>0</v>
      </c>
      <c r="I16" s="108">
        <f>IF($H16=TRUE,IF(ISBLANK(AZ16),10000,AZ16),10000)</f>
        <v>10000</v>
      </c>
      <c r="J16" s="108">
        <f>IF($H16=TRUE,IF(ISBLANK(BA16),10000,BA16),10000)</f>
        <v>10000</v>
      </c>
      <c r="K16" s="108">
        <f>IF($H16=TRUE,IF(ISBLANK(BB16),10000,BB16),10000)</f>
        <v>10000</v>
      </c>
      <c r="L16" s="108">
        <f>IF($H16=TRUE,IF(ISBLANK(BC16),10000,BC16),10000)</f>
        <v>10000</v>
      </c>
      <c r="M16" s="108">
        <f>IF($H16=TRUE,IF(ISBLANK(BD16),10000,BD16),10000)</f>
        <v>10000</v>
      </c>
      <c r="N16" s="108">
        <f>IF($H16=TRUE,IF(ISBLANK(BE16),10000,BE16),10000)</f>
        <v>10000</v>
      </c>
      <c r="O16" s="62" t="b">
        <f>$V16</f>
        <v>0</v>
      </c>
      <c r="P16" s="59">
        <f>COUNT($AH16:$AI16)</f>
        <v>2</v>
      </c>
      <c r="Q16" s="59">
        <f>COUNT($AR16:$AY16)</f>
        <v>8</v>
      </c>
      <c r="R16" s="149">
        <f>IF($F16=0,0,AVERAGE($AB16:$AC16,$AR16:$AY16))</f>
        <v>51.733680630549557</v>
      </c>
      <c r="S16" s="66">
        <f>IF($P16=0,0,(AVERAGE($AB16:$AC16)))</f>
        <v>42.699144903941779</v>
      </c>
      <c r="T16" s="65">
        <f>IF($Q16=0,0,(AVERAGE($AR16:$AY16)))</f>
        <v>53.9923145622015</v>
      </c>
      <c r="U16" s="62">
        <f>IF(F16=0,"",(AVERAGE($AH16:$AI16,$AR16:$AY16)))</f>
        <v>53.073851649761195</v>
      </c>
      <c r="V16" s="65" t="b">
        <f>IF($Q16=0,FALSE,IF(OR(MAX($U$2:$U$95)=$U16,LARGE($U$2:$U$95,2)=$U16),TRUE,FALSE))</f>
        <v>0</v>
      </c>
      <c r="W16" s="120">
        <f>IF($F16=0,0,AVERAGE($AB16:$AC16,$AJ16:$AQ16))</f>
        <v>51.733680630549557</v>
      </c>
      <c r="X16" s="66" t="str">
        <f>IF(AZ16="","",IF(((AZ16/MIN(I$2:I$95))*100)&gt;=100,100,(AZ16/MIN(I$2:I$95))*100))</f>
        <v/>
      </c>
      <c r="Y16" s="66" t="str">
        <f>IF(BA16="","",IF(((BA16/MIN(J$2:J$95))*100)&gt;=100,100,(BA16/MIN(J$2:J$95))*100))</f>
        <v/>
      </c>
      <c r="Z16" s="66" t="str">
        <f>IF(BB16="","",IF(((BB16/MIN(K$2:K$95))*100)&gt;=100,100,(BB16/MIN(K$2:K$95))*100))</f>
        <v/>
      </c>
      <c r="AA16" s="66" t="str">
        <f>IF(BC16="","",IF(((BC16/MIN(L$2:L$95))*100)&gt;=100,100,(BC16/MIN(L$2:L$95))*100))</f>
        <v/>
      </c>
      <c r="AB16" s="66">
        <f>IF(BD16="","",IF(((BD16/MIN(M$2:M$95))*100)&gt;=100,100,(BD16/MIN(M$2:M$95))*100))</f>
        <v>20.526816201313043</v>
      </c>
      <c r="AC16" s="65">
        <f>IF(BE16="","",IF(((BE16/MIN(N$2:N$95))*100)&gt;=100,100,(BE16/MIN(N$2:N$95))*100))</f>
        <v>64.871473606570518</v>
      </c>
      <c r="AD16" s="62" t="str">
        <f>IF(ISBLANK(AZ16),"",PERCENTRANK(AZ$2:AZ$95,AZ16,)*100)</f>
        <v/>
      </c>
      <c r="AE16" s="62" t="str">
        <f>IF(ISBLANK(BA16),"",PERCENTRANK(BA$2:BA$95,BA16,)*100)</f>
        <v/>
      </c>
      <c r="AF16" s="62" t="str">
        <f>IF(ISBLANK(BB16),"",PERCENTRANK(BB$2:BB$95,BB16,)*100)</f>
        <v/>
      </c>
      <c r="AG16" s="62" t="str">
        <f>IF(ISBLANK(BC16),"",PERCENTRANK(BC$2:BC$95,BC16,)*100)</f>
        <v/>
      </c>
      <c r="AH16" s="62">
        <f>IF(ISBLANK(BD16),"",PERCENTRANK(BD$2:BD$95,BD16,)*100)</f>
        <v>46.2</v>
      </c>
      <c r="AI16" s="62">
        <f>IF(ISBLANK(BE16),"",PERCENTRANK(BE$2:BE$95,BE16,)*100)</f>
        <v>52.6</v>
      </c>
      <c r="AJ16" s="66">
        <f>IF(VLOOKUP(TRUE,$V$2:$AY$95,COUNTA($V$1:AR$1),FALSE)="",AR16,IF(AR16="","",(AR16/VLOOKUP(TRUE,$V$2:$AY$95,COUNTA($V$1:AR$1),FALSE))*100))</f>
        <v>50</v>
      </c>
      <c r="AK16" s="62">
        <f>IF(VLOOKUP(TRUE,$V$2:$AY$95,COUNTA($V$1:AS$1),FALSE)="",AS16,IF(AS16="","",(AS16/VLOOKUP(TRUE,$V$2:$AY$95,COUNTA($V$1:AS$1),FALSE))*100))</f>
        <v>64.581066370010376</v>
      </c>
      <c r="AL16" s="62">
        <f>IF(VLOOKUP(TRUE,$V$2:$AY$95,COUNTA($V$1:AT$1),FALSE)="",AT16,IF(AT16="","",(AT16/VLOOKUP(TRUE,$V$2:$AY$95,COUNTA($V$1:AT$1),FALSE))*100))</f>
        <v>40</v>
      </c>
      <c r="AM16" s="62">
        <f>IF(VLOOKUP(TRUE,$V$2:$AY$95,COUNTA($V$1:AU$1),FALSE)="",AU16,IF(AU16="","",(AU16/VLOOKUP(TRUE,$V$2:$AY$95,COUNTA($V$1:AU$1),FALSE))*100))</f>
        <v>44.98170018196106</v>
      </c>
      <c r="AN16" s="62">
        <f>IF(VLOOKUP(TRUE,$V$2:$AY$95,COUNTA($V$1:AV$1),FALSE)="",AV16,IF(AV16="","",(AV16/VLOOKUP(TRUE,$V$2:$AY$95,COUNTA($V$1:AV$1),FALSE))*100))</f>
        <v>40.806207060813904</v>
      </c>
      <c r="AO16" s="62">
        <f>IF(VLOOKUP(TRUE,$V$2:$AY$95,COUNTA($V$1:AW$1),FALSE)="",AW16,IF(AW16="","",(AW16/VLOOKUP(TRUE,$V$2:$AY$95,COUNTA($V$1:AW$1),FALSE))*100))</f>
        <v>63.926430543263756</v>
      </c>
      <c r="AP16" s="111">
        <f>IF(VLOOKUP(TRUE,$V$2:$AY$95,COUNTA($V$1:AX$1),FALSE)="",AX16,IF(AX16="","",(AX16/VLOOKUP(TRUE,$V$2:$AY$95,COUNTA($V$1:AX$1),FALSE))*100))</f>
        <v>60.97644567489624</v>
      </c>
      <c r="AQ16" s="65">
        <f>IF(VLOOKUP(TRUE,$V$2:$AY$95,COUNTA($V$1:AY$1),FALSE)="",AY16,IF(AY16="","",(AY16/VLOOKUP(TRUE,$V$2:$AY$95,COUNTA($V$1:AY$1),FALSE))*100))</f>
        <v>66.666666666666671</v>
      </c>
      <c r="AR16" s="66">
        <f>IF(BS16="","",BS16*VLOOKUP("UQ",IndexCalc[],3,FALSE))</f>
        <v>50</v>
      </c>
      <c r="AS16" s="62">
        <f>IF(BT16="","",BT16*VLOOKUP("Fneg",IndexCalc[],3,FALSE))</f>
        <v>64.581066370010376</v>
      </c>
      <c r="AT16" s="62">
        <f>IF(BU16="","",BU16*VLOOKUP("ABS",IndexCalc[],3,FALSE))</f>
        <v>40</v>
      </c>
      <c r="AU16" s="62">
        <f>IF(BV16="","",BV16*VLOOKUP("Cnrs",IndexCalc[],3,FALSE))</f>
        <v>44.98170018196106</v>
      </c>
      <c r="AV16" s="62">
        <f>IF(BO16="","",BO16*VLOOKUP("HEC",IndexCalc[],3,FALSE))</f>
        <v>40.806207060813904</v>
      </c>
      <c r="AW16" s="62">
        <f>IF(BP16="","",BP16*VLOOKUP("Aeres",IndexCalc[],3,FALSE))</f>
        <v>63.926430543263756</v>
      </c>
      <c r="AX16" s="62">
        <f>IF(BQ16="","",BQ16*VLOOKUP("Abdc",IndexCalc[],3,FALSE))</f>
        <v>60.97644567489624</v>
      </c>
      <c r="AY16" s="65">
        <f>IF(BR16="","",BR16*VLOOKUP("Vhb",IndexCalc[],3,FALSE))</f>
        <v>66.666666666666671</v>
      </c>
      <c r="AZ16" s="25"/>
      <c r="BA16" s="16"/>
      <c r="BB16" s="12"/>
      <c r="BC16" s="25"/>
      <c r="BD16" s="253">
        <v>0.90256410837173462</v>
      </c>
      <c r="BE16" s="254">
        <v>1.514100193977356</v>
      </c>
      <c r="BF16" s="18"/>
      <c r="BG16" s="12"/>
      <c r="BH16" s="181"/>
      <c r="BI16" s="12" t="s">
        <v>133</v>
      </c>
      <c r="BJ16" s="19"/>
      <c r="BK16" s="18">
        <v>3</v>
      </c>
      <c r="BL16" s="12"/>
      <c r="BM16" s="12">
        <v>2</v>
      </c>
      <c r="BN16" s="12"/>
      <c r="BO16" s="257">
        <v>1.6322482824325562</v>
      </c>
      <c r="BP16" s="258">
        <v>1.9177929162979126</v>
      </c>
      <c r="BQ16" s="258">
        <v>2.4390578269958496</v>
      </c>
      <c r="BR16" s="5">
        <v>4</v>
      </c>
      <c r="BS16" s="5">
        <v>2</v>
      </c>
      <c r="BT16" s="258">
        <v>2.583242654800415</v>
      </c>
      <c r="BU16" s="258">
        <v>2</v>
      </c>
      <c r="BV16" s="261">
        <v>1.7992680072784424</v>
      </c>
    </row>
    <row r="17" spans="1:74" x14ac:dyDescent="0.25">
      <c r="A17" s="76" t="s">
        <v>1153</v>
      </c>
      <c r="B17" s="195" t="s">
        <v>1415</v>
      </c>
      <c r="C17" s="147" t="s">
        <v>509</v>
      </c>
      <c r="D17" s="11" t="s">
        <v>885</v>
      </c>
      <c r="E17" s="59">
        <f>IF(R17=0,"",RANK($R17,$R$2:$R$95,0))</f>
        <v>78</v>
      </c>
      <c r="F17" s="59">
        <f>COUNT($AH17:$AI17,$AR17:$AY17)</f>
        <v>10</v>
      </c>
      <c r="G17" s="65">
        <f>IF($F17&lt;=1,"",STDEV($AB17:$AC17,$AJ17:$AQ17))</f>
        <v>21.439639889124599</v>
      </c>
      <c r="H17" s="98" t="b">
        <f>IF($Q17=0,FALSE,IF(OR($V17=TRUE,AVERAGE($AJ17:$AQ17)=100),TRUE,FALSE))</f>
        <v>0</v>
      </c>
      <c r="I17" s="108">
        <f>IF($H17=TRUE,IF(ISBLANK(AZ17),10000,AZ17),10000)</f>
        <v>10000</v>
      </c>
      <c r="J17" s="108">
        <f>IF($H17=TRUE,IF(ISBLANK(BA17),10000,BA17),10000)</f>
        <v>10000</v>
      </c>
      <c r="K17" s="108">
        <f>IF($H17=TRUE,IF(ISBLANK(BB17),10000,BB17),10000)</f>
        <v>10000</v>
      </c>
      <c r="L17" s="108">
        <f>IF($H17=TRUE,IF(ISBLANK(BC17),10000,BC17),10000)</f>
        <v>10000</v>
      </c>
      <c r="M17" s="108">
        <f>IF($H17=TRUE,IF(ISBLANK(BD17),10000,BD17),10000)</f>
        <v>10000</v>
      </c>
      <c r="N17" s="108">
        <f>IF($H17=TRUE,IF(ISBLANK(BE17),10000,BE17),10000)</f>
        <v>10000</v>
      </c>
      <c r="O17" s="62" t="b">
        <f>$V17</f>
        <v>0</v>
      </c>
      <c r="P17" s="59">
        <f>COUNT($AH17:$AI17)</f>
        <v>2</v>
      </c>
      <c r="Q17" s="59">
        <f>COUNT($AR17:$AY17)</f>
        <v>8</v>
      </c>
      <c r="R17" s="149">
        <f>IF($F17=0,0,AVERAGE($AB17:$AC17,$AR17:$AY17))</f>
        <v>44.358159384681947</v>
      </c>
      <c r="S17" s="66">
        <f>IF($P17=0,0,(AVERAGE($AB17:$AC17)))</f>
        <v>33.15579544283036</v>
      </c>
      <c r="T17" s="65">
        <f>IF($Q17=0,0,(AVERAGE($AR17:$AY17)))</f>
        <v>47.158750370144844</v>
      </c>
      <c r="U17" s="62">
        <f>IF(F17=0,"",(AVERAGE($AH17:$AI17,$AR17:$AY17)))</f>
        <v>44.387000296115879</v>
      </c>
      <c r="V17" s="65" t="b">
        <f>IF($Q17=0,FALSE,IF(OR(MAX($U$2:$U$95)=$U17,LARGE($U$2:$U$95,2)=$U17),TRUE,FALSE))</f>
        <v>0</v>
      </c>
      <c r="W17" s="120">
        <f>IF($F17=0,0,AVERAGE($AB17:$AC17,$AJ17:$AQ17))</f>
        <v>44.358159384681947</v>
      </c>
      <c r="X17" s="66" t="str">
        <f>IF(AZ17="","",IF(((AZ17/MIN(I$2:I$95))*100)&gt;=100,100,(AZ17/MIN(I$2:I$95))*100))</f>
        <v/>
      </c>
      <c r="Y17" s="66" t="str">
        <f>IF(BA17="","",IF(((BA17/MIN(J$2:J$95))*100)&gt;=100,100,(BA17/MIN(J$2:J$95))*100))</f>
        <v/>
      </c>
      <c r="Z17" s="66" t="str">
        <f>IF(BB17="","",IF(((BB17/MIN(K$2:K$95))*100)&gt;=100,100,(BB17/MIN(K$2:K$95))*100))</f>
        <v/>
      </c>
      <c r="AA17" s="66" t="str">
        <f>IF(BC17="","",IF(((BC17/MIN(L$2:L$95))*100)&gt;=100,100,(BC17/MIN(L$2:L$95))*100))</f>
        <v/>
      </c>
      <c r="AB17" s="66">
        <f>IF(BD17="","",IF(((BD17/MIN(M$2:M$95))*100)&gt;=100,100,(BD17/MIN(M$2:M$95))*100))</f>
        <v>13.440982488060039</v>
      </c>
      <c r="AC17" s="65">
        <f>IF(BE17="","",IF(((BE17/MIN(N$2:N$95))*100)&gt;=100,100,(BE17/MIN(N$2:N$95))*100))</f>
        <v>52.870608397600684</v>
      </c>
      <c r="AD17" s="62" t="str">
        <f>IF(ISBLANK(AZ17),"",PERCENTRANK(AZ$2:AZ$95,AZ17,)*100)</f>
        <v/>
      </c>
      <c r="AE17" s="62" t="str">
        <f>IF(ISBLANK(BA17),"",PERCENTRANK(BA$2:BA$95,BA17,)*100)</f>
        <v/>
      </c>
      <c r="AF17" s="62" t="str">
        <f>IF(ISBLANK(BB17),"",PERCENTRANK(BB$2:BB$95,BB17,)*100)</f>
        <v/>
      </c>
      <c r="AG17" s="62" t="str">
        <f>IF(ISBLANK(BC17),"",PERCENTRANK(BC$2:BC$95,BC17,)*100)</f>
        <v/>
      </c>
      <c r="AH17" s="62">
        <f>IF(ISBLANK(BD17),"",PERCENTRANK(BD$2:BD$95,BD17,)*100)</f>
        <v>25.8</v>
      </c>
      <c r="AI17" s="62">
        <f>IF(ISBLANK(BE17),"",PERCENTRANK(BE$2:BE$95,BE17,)*100)</f>
        <v>40.799999999999997</v>
      </c>
      <c r="AJ17" s="66">
        <f>IF(VLOOKUP(TRUE,$V$2:$AY$95,COUNTA($V$1:AR$1),FALSE)="",AR17,IF(AR17="","",(AR17/VLOOKUP(TRUE,$V$2:$AY$95,COUNTA($V$1:AR$1),FALSE))*100))</f>
        <v>25</v>
      </c>
      <c r="AK17" s="62">
        <f>IF(VLOOKUP(TRUE,$V$2:$AY$95,COUNTA($V$1:AS$1),FALSE)="",AS17,IF(AS17="","",(AS17/VLOOKUP(TRUE,$V$2:$AY$95,COUNTA($V$1:AS$1),FALSE))*100))</f>
        <v>36.895954608917236</v>
      </c>
      <c r="AL17" s="62">
        <f>IF(VLOOKUP(TRUE,$V$2:$AY$95,COUNTA($V$1:AT$1),FALSE)="",AT17,IF(AT17="","",(AT17/VLOOKUP(TRUE,$V$2:$AY$95,COUNTA($V$1:AT$1),FALSE))*100))</f>
        <v>35.244159698486328</v>
      </c>
      <c r="AM17" s="62">
        <f>IF(VLOOKUP(TRUE,$V$2:$AY$95,COUNTA($V$1:AU$1),FALSE)="",AU17,IF(AU17="","",(AU17/VLOOKUP(TRUE,$V$2:$AY$95,COUNTA($V$1:AU$1),FALSE))*100))</f>
        <v>44.275334477424622</v>
      </c>
      <c r="AN17" s="62">
        <f>IF(VLOOKUP(TRUE,$V$2:$AY$95,COUNTA($V$1:AV$1),FALSE)="",AV17,IF(AV17="","",(AV17/VLOOKUP(TRUE,$V$2:$AY$95,COUNTA($V$1:AV$1),FALSE))*100))</f>
        <v>83.530735969543457</v>
      </c>
      <c r="AO17" s="62">
        <f>IF(VLOOKUP(TRUE,$V$2:$AY$95,COUNTA($V$1:AW$1),FALSE)="",AW17,IF(AW17="","",(AW17/VLOOKUP(TRUE,$V$2:$AY$95,COUNTA($V$1:AW$1),FALSE))*100))</f>
        <v>43.990484873453781</v>
      </c>
      <c r="AP17" s="111">
        <f>IF(VLOOKUP(TRUE,$V$2:$AY$95,COUNTA($V$1:AX$1),FALSE)="",AX17,IF(AX17="","",(AX17/VLOOKUP(TRUE,$V$2:$AY$95,COUNTA($V$1:AX$1),FALSE))*100))</f>
        <v>75</v>
      </c>
      <c r="AQ17" s="65">
        <f>IF(VLOOKUP(TRUE,$V$2:$AY$95,COUNTA($V$1:AY$1),FALSE)="",AY17,IF(AY17="","",(AY17/VLOOKUP(TRUE,$V$2:$AY$95,COUNTA($V$1:AY$1),FALSE))*100))</f>
        <v>33.333333333333336</v>
      </c>
      <c r="AR17" s="66">
        <f>IF(BS17="","",BS17*VLOOKUP("UQ",IndexCalc[],3,FALSE))</f>
        <v>25</v>
      </c>
      <c r="AS17" s="62">
        <f>IF(BT17="","",BT17*VLOOKUP("Fneg",IndexCalc[],3,FALSE))</f>
        <v>36.895954608917236</v>
      </c>
      <c r="AT17" s="62">
        <f>IF(BU17="","",BU17*VLOOKUP("ABS",IndexCalc[],3,FALSE))</f>
        <v>35.244159698486328</v>
      </c>
      <c r="AU17" s="62">
        <f>IF(BV17="","",BV17*VLOOKUP("Cnrs",IndexCalc[],3,FALSE))</f>
        <v>44.275334477424622</v>
      </c>
      <c r="AV17" s="62">
        <f>IF(BO17="","",BO17*VLOOKUP("HEC",IndexCalc[],3,FALSE))</f>
        <v>83.530735969543457</v>
      </c>
      <c r="AW17" s="62">
        <f>IF(BP17="","",BP17*VLOOKUP("Aeres",IndexCalc[],3,FALSE))</f>
        <v>43.990484873453781</v>
      </c>
      <c r="AX17" s="62">
        <f>IF(BQ17="","",BQ17*VLOOKUP("Abdc",IndexCalc[],3,FALSE))</f>
        <v>75</v>
      </c>
      <c r="AY17" s="65">
        <f>IF(BR17="","",BR17*VLOOKUP("Vhb",IndexCalc[],3,FALSE))</f>
        <v>33.333333333333336</v>
      </c>
      <c r="AZ17" s="25"/>
      <c r="BA17" s="16"/>
      <c r="BB17" s="12"/>
      <c r="BC17" s="25"/>
      <c r="BD17" s="25">
        <v>0.59099999999999997</v>
      </c>
      <c r="BE17" s="83">
        <v>1.234</v>
      </c>
      <c r="BF17" s="18"/>
      <c r="BG17" s="12"/>
      <c r="BH17" s="181" t="s">
        <v>127</v>
      </c>
      <c r="BI17" s="12" t="s">
        <v>135</v>
      </c>
      <c r="BJ17" s="19"/>
      <c r="BK17" s="18">
        <v>4</v>
      </c>
      <c r="BL17" s="12"/>
      <c r="BM17" s="12"/>
      <c r="BN17" s="12"/>
      <c r="BO17" s="257">
        <v>3.3412294387817383</v>
      </c>
      <c r="BP17" s="258">
        <v>1.3197145462036133</v>
      </c>
      <c r="BQ17" s="92">
        <v>3</v>
      </c>
      <c r="BR17" s="5">
        <v>2</v>
      </c>
      <c r="BS17" s="5">
        <v>1</v>
      </c>
      <c r="BT17" s="258">
        <v>1.4758381843566895</v>
      </c>
      <c r="BU17" s="258">
        <v>1.7622079849243164</v>
      </c>
      <c r="BV17" s="261">
        <v>1.7710133790969849</v>
      </c>
    </row>
    <row r="18" spans="1:74" x14ac:dyDescent="0.25">
      <c r="A18" s="76" t="s">
        <v>1154</v>
      </c>
      <c r="B18" s="195"/>
      <c r="C18" s="147" t="s">
        <v>510</v>
      </c>
      <c r="D18" s="11" t="s">
        <v>885</v>
      </c>
      <c r="E18" s="59">
        <f>IF(R18=0,"",RANK($R18,$R$2:$R$95,0))</f>
        <v>74</v>
      </c>
      <c r="F18" s="59">
        <f>COUNT($AH18:$AI18,$AR18:$AY18)</f>
        <v>10</v>
      </c>
      <c r="G18" s="65">
        <f>IF($F18&lt;=1,"",STDEV($AB18:$AC18,$AJ18:$AQ18))</f>
        <v>25.106505838443219</v>
      </c>
      <c r="H18" s="98" t="b">
        <f>IF($Q18=0,FALSE,IF(OR($V18=TRUE,AVERAGE($AJ18:$AQ18)=100),TRUE,FALSE))</f>
        <v>0</v>
      </c>
      <c r="I18" s="108">
        <f>IF($H18=TRUE,IF(ISBLANK(AZ18),10000,AZ18),10000)</f>
        <v>10000</v>
      </c>
      <c r="J18" s="108">
        <f>IF($H18=TRUE,IF(ISBLANK(BA18),10000,BA18),10000)</f>
        <v>10000</v>
      </c>
      <c r="K18" s="108">
        <f>IF($H18=TRUE,IF(ISBLANK(BB18),10000,BB18),10000)</f>
        <v>10000</v>
      </c>
      <c r="L18" s="108">
        <f>IF($H18=TRUE,IF(ISBLANK(BC18),10000,BC18),10000)</f>
        <v>10000</v>
      </c>
      <c r="M18" s="108">
        <f>IF($H18=TRUE,IF(ISBLANK(BD18),10000,BD18),10000)</f>
        <v>10000</v>
      </c>
      <c r="N18" s="108">
        <f>IF($H18=TRUE,IF(ISBLANK(BE18),10000,BE18),10000)</f>
        <v>10000</v>
      </c>
      <c r="O18" s="62" t="b">
        <f>$V18</f>
        <v>0</v>
      </c>
      <c r="P18" s="59">
        <f>COUNT($AH18:$AI18)</f>
        <v>2</v>
      </c>
      <c r="Q18" s="59">
        <f>COUNT($AR18:$AY18)</f>
        <v>8</v>
      </c>
      <c r="R18" s="149">
        <f>IF($F18=0,0,AVERAGE($AB18:$AC18,$AR18:$AY18))</f>
        <v>45.452845804191064</v>
      </c>
      <c r="S18" s="66">
        <f>IF($P18=0,0,(AVERAGE($AB18:$AC18)))</f>
        <v>61.219006142499197</v>
      </c>
      <c r="T18" s="65">
        <f>IF($Q18=0,0,(AVERAGE($AR18:$AY18)))</f>
        <v>41.511305719614029</v>
      </c>
      <c r="U18" s="62">
        <f>IF(F18=0,"",(AVERAGE($AH18:$AI18,$AR18:$AY18)))</f>
        <v>46.319044575691223</v>
      </c>
      <c r="V18" s="65" t="b">
        <f>IF($Q18=0,FALSE,IF(OR(MAX($U$2:$U$95)=$U18,LARGE($U$2:$U$95,2)=$U18),TRUE,FALSE))</f>
        <v>0</v>
      </c>
      <c r="W18" s="120">
        <f>IF($F18=0,0,AVERAGE($AB18:$AC18,$AJ18:$AQ18))</f>
        <v>45.452845804191064</v>
      </c>
      <c r="X18" s="66" t="str">
        <f>IF(AZ18="","",IF(((AZ18/MIN(I$2:I$95))*100)&gt;=100,100,(AZ18/MIN(I$2:I$95))*100))</f>
        <v/>
      </c>
      <c r="Y18" s="66" t="str">
        <f>IF(BA18="","",IF(((BA18/MIN(J$2:J$95))*100)&gt;=100,100,(BA18/MIN(J$2:J$95))*100))</f>
        <v/>
      </c>
      <c r="Z18" s="66" t="str">
        <f>IF(BB18="","",IF(((BB18/MIN(K$2:K$95))*100)&gt;=100,100,(BB18/MIN(K$2:K$95))*100))</f>
        <v/>
      </c>
      <c r="AA18" s="66" t="str">
        <f>IF(BC18="","",IF(((BC18/MIN(L$2:L$95))*100)&gt;=100,100,(BC18/MIN(L$2:L$95))*100))</f>
        <v/>
      </c>
      <c r="AB18" s="66">
        <f>IF(BD18="","",IF(((BD18/MIN(M$2:M$95))*100)&gt;=100,100,(BD18/MIN(M$2:M$95))*100))</f>
        <v>23.766204230156923</v>
      </c>
      <c r="AC18" s="65">
        <f>IF(BE18="","",IF(((BE18/MIN(N$2:N$95))*100)&gt;=100,100,(BE18/MIN(N$2:N$95))*100))</f>
        <v>98.671808054841463</v>
      </c>
      <c r="AD18" s="62" t="str">
        <f>IF(ISBLANK(AZ18),"",PERCENTRANK(AZ$2:AZ$95,AZ18,)*100)</f>
        <v/>
      </c>
      <c r="AE18" s="62" t="str">
        <f>IF(ISBLANK(BA18),"",PERCENTRANK(BA$2:BA$95,BA18,)*100)</f>
        <v/>
      </c>
      <c r="AF18" s="62" t="str">
        <f>IF(ISBLANK(BB18),"",PERCENTRANK(BB$2:BB$95,BB18,)*100)</f>
        <v/>
      </c>
      <c r="AG18" s="62" t="str">
        <f>IF(ISBLANK(BC18),"",PERCENTRANK(BC$2:BC$95,BC18,)*100)</f>
        <v/>
      </c>
      <c r="AH18" s="62">
        <f>IF(ISBLANK(BD18),"",PERCENTRANK(BD$2:BD$95,BD18,)*100)</f>
        <v>54.800000000000004</v>
      </c>
      <c r="AI18" s="62">
        <f>IF(ISBLANK(BE18),"",PERCENTRANK(BE$2:BE$95,BE18,)*100)</f>
        <v>76.3</v>
      </c>
      <c r="AJ18" s="66">
        <f>IF(VLOOKUP(TRUE,$V$2:$AY$95,COUNTA($V$1:AR$1),FALSE)="",AR18,IF(AR18="","",(AR18/VLOOKUP(TRUE,$V$2:$AY$95,COUNTA($V$1:AR$1),FALSE))*100))</f>
        <v>25</v>
      </c>
      <c r="AK18" s="62">
        <f>IF(VLOOKUP(TRUE,$V$2:$AY$95,COUNTA($V$1:AS$1),FALSE)="",AS18,IF(AS18="","",(AS18/VLOOKUP(TRUE,$V$2:$AY$95,COUNTA($V$1:AS$1),FALSE))*100))</f>
        <v>50</v>
      </c>
      <c r="AL18" s="62">
        <f>IF(VLOOKUP(TRUE,$V$2:$AY$95,COUNTA($V$1:AT$1),FALSE)="",AT18,IF(AT18="","",(AT18/VLOOKUP(TRUE,$V$2:$AY$95,COUNTA($V$1:AT$1),FALSE))*100))</f>
        <v>40</v>
      </c>
      <c r="AM18" s="62">
        <f>IF(VLOOKUP(TRUE,$V$2:$AY$95,COUNTA($V$1:AU$1),FALSE)="",AU18,IF(AU18="","",(AU18/VLOOKUP(TRUE,$V$2:$AY$95,COUNTA($V$1:AU$1),FALSE))*100))</f>
        <v>25</v>
      </c>
      <c r="AN18" s="62">
        <f>IF(VLOOKUP(TRUE,$V$2:$AY$95,COUNTA($V$1:AV$1),FALSE)="",AV18,IF(AV18="","",(AV18/VLOOKUP(TRUE,$V$2:$AY$95,COUNTA($V$1:AV$1),FALSE))*100))</f>
        <v>67.090445756912231</v>
      </c>
      <c r="AO18" s="62">
        <f>IF(VLOOKUP(TRUE,$V$2:$AY$95,COUNTA($V$1:AW$1),FALSE)="",AW18,IF(AW18="","",(AW18/VLOOKUP(TRUE,$V$2:$AY$95,COUNTA($V$1:AW$1),FALSE))*100))</f>
        <v>66.666666666666671</v>
      </c>
      <c r="AP18" s="111">
        <f>IF(VLOOKUP(TRUE,$V$2:$AY$95,COUNTA($V$1:AX$1),FALSE)="",AX18,IF(AX18="","",(AX18/VLOOKUP(TRUE,$V$2:$AY$95,COUNTA($V$1:AX$1),FALSE))*100))</f>
        <v>25</v>
      </c>
      <c r="AQ18" s="65">
        <f>IF(VLOOKUP(TRUE,$V$2:$AY$95,COUNTA($V$1:AY$1),FALSE)="",AY18,IF(AY18="","",(AY18/VLOOKUP(TRUE,$V$2:$AY$95,COUNTA($V$1:AY$1),FALSE))*100))</f>
        <v>33.333333333333336</v>
      </c>
      <c r="AR18" s="66">
        <f>IF(BS18="","",BS18*VLOOKUP("UQ",IndexCalc[],3,FALSE))</f>
        <v>25</v>
      </c>
      <c r="AS18" s="62">
        <f>IF(BT18="","",BT18*VLOOKUP("Fneg",IndexCalc[],3,FALSE))</f>
        <v>50</v>
      </c>
      <c r="AT18" s="62">
        <f>IF(BU18="","",BU18*VLOOKUP("ABS",IndexCalc[],3,FALSE))</f>
        <v>40</v>
      </c>
      <c r="AU18" s="62">
        <f>IF(BV18="","",BV18*VLOOKUP("Cnrs",IndexCalc[],3,FALSE))</f>
        <v>25</v>
      </c>
      <c r="AV18" s="62">
        <f>IF(BO18="","",BO18*VLOOKUP("HEC",IndexCalc[],3,FALSE))</f>
        <v>67.090445756912231</v>
      </c>
      <c r="AW18" s="62">
        <f>IF(BP18="","",BP18*VLOOKUP("Aeres",IndexCalc[],3,FALSE))</f>
        <v>66.666666666666671</v>
      </c>
      <c r="AX18" s="62">
        <f>IF(BQ18="","",BQ18*VLOOKUP("Abdc",IndexCalc[],3,FALSE))</f>
        <v>25</v>
      </c>
      <c r="AY18" s="65">
        <f>IF(BR18="","",BR18*VLOOKUP("Vhb",IndexCalc[],3,FALSE))</f>
        <v>33.333333333333336</v>
      </c>
      <c r="AZ18" s="25"/>
      <c r="BA18" s="16"/>
      <c r="BB18" s="12"/>
      <c r="BC18" s="25"/>
      <c r="BD18" s="25">
        <v>1.0449999999999999</v>
      </c>
      <c r="BE18" s="83">
        <v>2.3029999999999999</v>
      </c>
      <c r="BF18" s="18"/>
      <c r="BG18" s="12"/>
      <c r="BH18" s="181" t="s">
        <v>135</v>
      </c>
      <c r="BI18" s="12" t="s">
        <v>135</v>
      </c>
      <c r="BJ18" s="19" t="s">
        <v>298</v>
      </c>
      <c r="BK18" s="18">
        <v>4</v>
      </c>
      <c r="BL18" s="12">
        <v>4</v>
      </c>
      <c r="BM18" s="12">
        <v>2</v>
      </c>
      <c r="BN18" s="12">
        <v>4</v>
      </c>
      <c r="BO18" s="257">
        <v>2.6836178302764893</v>
      </c>
      <c r="BP18" s="258">
        <v>2</v>
      </c>
      <c r="BQ18" s="92">
        <v>1</v>
      </c>
      <c r="BR18" s="5">
        <v>2</v>
      </c>
      <c r="BS18" s="5">
        <v>1</v>
      </c>
      <c r="BT18" s="5">
        <v>2</v>
      </c>
      <c r="BU18" s="5">
        <v>2</v>
      </c>
      <c r="BV18" s="8">
        <v>1</v>
      </c>
    </row>
    <row r="19" spans="1:74" x14ac:dyDescent="0.25">
      <c r="A19" s="76" t="s">
        <v>1155</v>
      </c>
      <c r="B19" s="195" t="s">
        <v>1416</v>
      </c>
      <c r="C19" s="147" t="s">
        <v>1010</v>
      </c>
      <c r="D19" s="11" t="s">
        <v>885</v>
      </c>
      <c r="E19" s="12">
        <f>IF(R19=0,"",RANK($R19,$R$2:$R$95,0))</f>
        <v>56</v>
      </c>
      <c r="F19" s="59">
        <f>COUNT($AH19:$AI19,$AR19:$AY19)</f>
        <v>10</v>
      </c>
      <c r="G19" s="65">
        <f>IF($F19&lt;=1,"",STDEV($AB19:$AC19,$AJ19:$AQ19))</f>
        <v>19.741208804918504</v>
      </c>
      <c r="H19" s="98" t="b">
        <f>IF($Q19=0,FALSE,IF(OR($V19=TRUE,AVERAGE($AJ19:$AQ19)=100),TRUE,FALSE))</f>
        <v>0</v>
      </c>
      <c r="I19" s="108">
        <f>IF($H19=TRUE,IF(ISBLANK(AZ19),10000,AZ19),10000)</f>
        <v>10000</v>
      </c>
      <c r="J19" s="108">
        <f>IF($H19=TRUE,IF(ISBLANK(BA19),10000,BA19),10000)</f>
        <v>10000</v>
      </c>
      <c r="K19" s="108">
        <f>IF($H19=TRUE,IF(ISBLANK(BB19),10000,BB19),10000)</f>
        <v>10000</v>
      </c>
      <c r="L19" s="108">
        <f>IF($H19=TRUE,IF(ISBLANK(BC19),10000,BC19),10000)</f>
        <v>10000</v>
      </c>
      <c r="M19" s="108">
        <f>IF($H19=TRUE,IF(ISBLANK(BD19),10000,BD19),10000)</f>
        <v>10000</v>
      </c>
      <c r="N19" s="108">
        <f>IF($H19=TRUE,IF(ISBLANK(BE19),10000,BE19),10000)</f>
        <v>10000</v>
      </c>
      <c r="O19" s="62" t="b">
        <f>$V19</f>
        <v>0</v>
      </c>
      <c r="P19" s="59">
        <f>COUNT($AH19:$AI19)</f>
        <v>2</v>
      </c>
      <c r="Q19" s="59">
        <f>COUNT($AR19:$AY19)</f>
        <v>8</v>
      </c>
      <c r="R19" s="149">
        <f>IF($F19=0,0,AVERAGE($AB19:$AC19,$AR19:$AY19))</f>
        <v>52.244051847300263</v>
      </c>
      <c r="S19" s="66">
        <f>IF($P19=0,0,(AVERAGE($AB19:$AC19)))</f>
        <v>24.553592569834652</v>
      </c>
      <c r="T19" s="65">
        <f>IF($Q19=0,0,(AVERAGE($AR19:$AY19)))</f>
        <v>59.166666666666671</v>
      </c>
      <c r="U19" s="62">
        <f>IF(F19=0,"",(AVERAGE($AH19:$AI19,$AR19:$AY19)))</f>
        <v>51.733333333333334</v>
      </c>
      <c r="V19" s="65" t="b">
        <f>IF($Q19=0,FALSE,IF(OR(MAX($U$2:$U$95)=$U19,LARGE($U$2:$U$95,2)=$U19),TRUE,FALSE))</f>
        <v>0</v>
      </c>
      <c r="W19" s="120">
        <f>IF($F19=0,0,AVERAGE($AB19:$AC19,$AJ19:$AQ19))</f>
        <v>52.244051847300263</v>
      </c>
      <c r="X19" s="18" t="str">
        <f>IF(AZ19="","",IF(((AZ19/MIN(I$2:I$95))*100)&gt;=100,100,(AZ19/MIN(I$2:I$95))*100))</f>
        <v/>
      </c>
      <c r="Y19" s="18" t="str">
        <f>IF(BA19="","",IF(((BA19/MIN(J$2:J$95))*100)&gt;=100,100,(BA19/MIN(J$2:J$95))*100))</f>
        <v/>
      </c>
      <c r="Z19" s="18" t="str">
        <f>IF(BB19="","",IF(((BB19/MIN(K$2:K$95))*100)&gt;=100,100,(BB19/MIN(K$2:K$95))*100))</f>
        <v/>
      </c>
      <c r="AA19" s="18" t="str">
        <f>IF(BC19="","",IF(((BC19/MIN(L$2:L$95))*100)&gt;=100,100,(BC19/MIN(L$2:L$95))*100))</f>
        <v/>
      </c>
      <c r="AB19" s="17">
        <f>IF(BD19="","",IF(((BD19/MIN(M$2:M$95))*100)&gt;=100,100,(BD19/MIN(M$2:M$95))*100))</f>
        <v>11.189447350466226</v>
      </c>
      <c r="AC19" s="15">
        <f>IF(BE19="","",IF(((BE19/MIN(N$2:N$95))*100)&gt;=100,100,(BE19/MIN(N$2:N$95))*100))</f>
        <v>37.91773778920308</v>
      </c>
      <c r="AD19" s="12" t="str">
        <f>IF(ISBLANK(AZ19),"",PERCENTRANK(AZ$2:AZ$95,AZ19,)*100)</f>
        <v/>
      </c>
      <c r="AE19" s="12" t="str">
        <f>IF(ISBLANK(BA19),"",PERCENTRANK(BA$2:BA$95,BA19,)*100)</f>
        <v/>
      </c>
      <c r="AF19" s="12" t="str">
        <f>IF(ISBLANK(BB19),"",PERCENTRANK(BB$2:BB$95,BB19,)*100)</f>
        <v/>
      </c>
      <c r="AG19" s="12" t="str">
        <f>IF(ISBLANK(BC19),"",PERCENTRANK(BC$2:BC$95,BC19,)*100)</f>
        <v/>
      </c>
      <c r="AH19" s="12">
        <f>IF(ISBLANK(BD19),"",PERCENTRANK(BD$2:BD$95,BD19,)*100)</f>
        <v>20.399999999999999</v>
      </c>
      <c r="AI19" s="12">
        <f>IF(ISBLANK(BE19),"",PERCENTRANK(BE$2:BE$95,BE19,)*100)</f>
        <v>23.599999999999998</v>
      </c>
      <c r="AJ19" s="18">
        <f>IF(VLOOKUP(TRUE,$V$2:$AY$95,COUNTA($V$1:AR$1),FALSE)="",AR19,IF(AR19="","",(AR19/VLOOKUP(TRUE,$V$2:$AY$95,COUNTA($V$1:AR$1),FALSE))*100))</f>
        <v>75</v>
      </c>
      <c r="AK19" s="12">
        <f>IF(VLOOKUP(TRUE,$V$2:$AY$95,COUNTA($V$1:AS$1),FALSE)="",AS19,IF(AS19="","",(AS19/VLOOKUP(TRUE,$V$2:$AY$95,COUNTA($V$1:AS$1),FALSE))*100))</f>
        <v>50</v>
      </c>
      <c r="AL19" s="12">
        <f>IF(VLOOKUP(TRUE,$V$2:$AY$95,COUNTA($V$1:AT$1),FALSE)="",AT19,IF(AT19="","",(AT19/VLOOKUP(TRUE,$V$2:$AY$95,COUNTA($V$1:AT$1),FALSE))*100))</f>
        <v>40</v>
      </c>
      <c r="AM19" s="12">
        <f>IF(VLOOKUP(TRUE,$V$2:$AY$95,COUNTA($V$1:AU$1),FALSE)="",AU19,IF(AU19="","",(AU19/VLOOKUP(TRUE,$V$2:$AY$95,COUNTA($V$1:AU$1),FALSE))*100))</f>
        <v>50</v>
      </c>
      <c r="AN19" s="12">
        <f>IF(VLOOKUP(TRUE,$V$2:$AY$95,COUNTA($V$1:AV$1),FALSE)="",AV19,IF(AV19="","",(AV19/VLOOKUP(TRUE,$V$2:$AY$95,COUNTA($V$1:AV$1),FALSE))*100))</f>
        <v>50</v>
      </c>
      <c r="AO19" s="12">
        <f>IF(VLOOKUP(TRUE,$V$2:$AY$95,COUNTA($V$1:AW$1),FALSE)="",AW19,IF(AW19="","",(AW19/VLOOKUP(TRUE,$V$2:$AY$95,COUNTA($V$1:AW$1),FALSE))*100))</f>
        <v>66.666666666666671</v>
      </c>
      <c r="AP19" s="12">
        <f>IF(VLOOKUP(TRUE,$V$2:$AY$95,COUNTA($V$1:AX$1),FALSE)="",AX19,IF(AX19="","",(AX19/VLOOKUP(TRUE,$V$2:$AY$95,COUNTA($V$1:AX$1),FALSE))*100))</f>
        <v>75</v>
      </c>
      <c r="AQ19" s="19">
        <f>IF(VLOOKUP(TRUE,$V$2:$AY$95,COUNTA($V$1:AY$1),FALSE)="",AY19,IF(AY19="","",(AY19/VLOOKUP(TRUE,$V$2:$AY$95,COUNTA($V$1:AY$1),FALSE))*100))</f>
        <v>66.666666666666671</v>
      </c>
      <c r="AR19" s="66">
        <f>IF(BS19="","",BS19*VLOOKUP("UQ",IndexCalc[],3,FALSE))</f>
        <v>75</v>
      </c>
      <c r="AS19" s="62">
        <f>IF(BT19="","",BT19*VLOOKUP("Fneg",IndexCalc[],3,FALSE))</f>
        <v>50</v>
      </c>
      <c r="AT19" s="62">
        <f>IF(BU19="","",BU19*VLOOKUP("ABS",IndexCalc[],3,FALSE))</f>
        <v>40</v>
      </c>
      <c r="AU19" s="62">
        <f>IF(BV19="","",BV19*VLOOKUP("Cnrs",IndexCalc[],3,FALSE))</f>
        <v>50</v>
      </c>
      <c r="AV19" s="62">
        <f>IF(BO19="","",BO19*VLOOKUP("HEC",IndexCalc[],3,FALSE))</f>
        <v>50</v>
      </c>
      <c r="AW19" s="62">
        <f>IF(BP19="","",BP19*VLOOKUP("Aeres",IndexCalc[],3,FALSE))</f>
        <v>66.666666666666671</v>
      </c>
      <c r="AX19" s="62">
        <f>IF(BQ19="","",BQ19*VLOOKUP("Abdc",IndexCalc[],3,FALSE))</f>
        <v>75</v>
      </c>
      <c r="AY19" s="65">
        <f>IF(BR19="","",BR19*VLOOKUP("Vhb",IndexCalc[],3,FALSE))</f>
        <v>66.666666666666671</v>
      </c>
      <c r="AZ19" s="12"/>
      <c r="BA19" s="12"/>
      <c r="BB19" s="12"/>
      <c r="BC19" s="12"/>
      <c r="BD19" s="12">
        <v>0.49199999999999999</v>
      </c>
      <c r="BE19" s="19">
        <v>0.88500000000000001</v>
      </c>
      <c r="BF19" s="18" t="s">
        <v>133</v>
      </c>
      <c r="BG19" s="12" t="s">
        <v>135</v>
      </c>
      <c r="BH19" s="12" t="s">
        <v>127</v>
      </c>
      <c r="BI19" s="12" t="s">
        <v>133</v>
      </c>
      <c r="BJ19" s="19"/>
      <c r="BK19" s="18">
        <v>2</v>
      </c>
      <c r="BL19" s="12">
        <v>3</v>
      </c>
      <c r="BM19" s="12">
        <v>2</v>
      </c>
      <c r="BN19" s="12">
        <v>3</v>
      </c>
      <c r="BO19" s="7">
        <v>2</v>
      </c>
      <c r="BP19" s="5">
        <v>2</v>
      </c>
      <c r="BQ19" s="92">
        <v>3</v>
      </c>
      <c r="BR19" s="5">
        <v>4</v>
      </c>
      <c r="BS19" s="5">
        <v>3</v>
      </c>
      <c r="BT19" s="5">
        <v>2</v>
      </c>
      <c r="BU19" s="5">
        <v>2</v>
      </c>
      <c r="BV19" s="8">
        <v>2</v>
      </c>
    </row>
    <row r="20" spans="1:74" x14ac:dyDescent="0.25">
      <c r="A20" s="76" t="s">
        <v>1156</v>
      </c>
      <c r="B20" s="195"/>
      <c r="C20" s="147" t="s">
        <v>1011</v>
      </c>
      <c r="D20" s="11" t="s">
        <v>885</v>
      </c>
      <c r="E20" s="12">
        <f>IF(R20=0,"",RANK($R20,$R$2:$R$95,0))</f>
        <v>64</v>
      </c>
      <c r="F20" s="59">
        <f>COUNT($AH20:$AI20,$AR20:$AY20)</f>
        <v>10</v>
      </c>
      <c r="G20" s="65">
        <f>IF($F20&lt;=1,"",STDEV($AB20:$AC20,$AJ20:$AQ20))</f>
        <v>19.582349008650485</v>
      </c>
      <c r="H20" s="98" t="b">
        <f>IF($Q20=0,FALSE,IF(OR($V20=TRUE,AVERAGE($AJ20:$AQ20)=100),TRUE,FALSE))</f>
        <v>0</v>
      </c>
      <c r="I20" s="108">
        <f>IF($H20=TRUE,IF(ISBLANK(AZ20),10000,AZ20),10000)</f>
        <v>10000</v>
      </c>
      <c r="J20" s="108">
        <f>IF($H20=TRUE,IF(ISBLANK(BA20),10000,BA20),10000)</f>
        <v>10000</v>
      </c>
      <c r="K20" s="108">
        <f>IF($H20=TRUE,IF(ISBLANK(BB20),10000,BB20),10000)</f>
        <v>10000</v>
      </c>
      <c r="L20" s="108">
        <f>IF($H20=TRUE,IF(ISBLANK(BC20),10000,BC20),10000)</f>
        <v>10000</v>
      </c>
      <c r="M20" s="108">
        <f>IF($H20=TRUE,IF(ISBLANK(BD20),10000,BD20),10000)</f>
        <v>10000</v>
      </c>
      <c r="N20" s="108">
        <f>IF($H20=TRUE,IF(ISBLANK(BE20),10000,BE20),10000)</f>
        <v>10000</v>
      </c>
      <c r="O20" s="62" t="b">
        <f>$V20</f>
        <v>0</v>
      </c>
      <c r="P20" s="59">
        <f>COUNT($AH20:$AI20)</f>
        <v>2</v>
      </c>
      <c r="Q20" s="59">
        <f>COUNT($AR20:$AY20)</f>
        <v>8</v>
      </c>
      <c r="R20" s="149">
        <f>IF($F20=0,0,AVERAGE($AB20:$AC20,$AR20:$AY20))</f>
        <v>48.532156388175949</v>
      </c>
      <c r="S20" s="66">
        <f>IF($P20=0,0,(AVERAGE($AB20:$AC20)))</f>
        <v>19.681619605483913</v>
      </c>
      <c r="T20" s="65">
        <f>IF($Q20=0,0,(AVERAGE($AR20:$AY20)))</f>
        <v>55.744790583848953</v>
      </c>
      <c r="U20" s="62">
        <f>IF(F20=0,"",(AVERAGE($AH20:$AI20,$AR20:$AY20)))</f>
        <v>47.705832467079162</v>
      </c>
      <c r="V20" s="65" t="b">
        <f>IF($Q20=0,FALSE,IF(OR(MAX($U$2:$U$95)=$U20,LARGE($U$2:$U$95,2)=$U20),TRUE,FALSE))</f>
        <v>0</v>
      </c>
      <c r="W20" s="120">
        <f>IF($F20=0,0,AVERAGE($AB20:$AC20,$AJ20:$AQ20))</f>
        <v>48.532156388175949</v>
      </c>
      <c r="X20" s="18" t="str">
        <f>IF(AZ20="","",IF(((AZ20/MIN(I$2:I$95))*100)&gt;=100,100,(AZ20/MIN(I$2:I$95))*100))</f>
        <v/>
      </c>
      <c r="Y20" s="18" t="str">
        <f>IF(BA20="","",IF(((BA20/MIN(J$2:J$95))*100)&gt;=100,100,(BA20/MIN(J$2:J$95))*100))</f>
        <v/>
      </c>
      <c r="Z20" s="18" t="str">
        <f>IF(BB20="","",IF(((BB20/MIN(K$2:K$95))*100)&gt;=100,100,(BB20/MIN(K$2:K$95))*100))</f>
        <v/>
      </c>
      <c r="AA20" s="18" t="str">
        <f>IF(BC20="","",IF(((BC20/MIN(L$2:L$95))*100)&gt;=100,100,(BC20/MIN(L$2:L$95))*100))</f>
        <v/>
      </c>
      <c r="AB20" s="17">
        <f>IF(BD20="","",IF(((BD20/MIN(M$2:M$95))*100)&gt;=100,100,(BD20/MIN(M$2:M$95))*100))</f>
        <v>7.1867182169661135</v>
      </c>
      <c r="AC20" s="15">
        <f>IF(BE20="","",IF(((BE20/MIN(N$2:N$95))*100)&gt;=100,100,(BE20/MIN(N$2:N$95))*100))</f>
        <v>32.176520994001713</v>
      </c>
      <c r="AD20" s="12" t="str">
        <f>IF(ISBLANK(AZ20),"",PERCENTRANK(AZ$2:AZ$95,AZ20,)*100)</f>
        <v/>
      </c>
      <c r="AE20" s="12" t="str">
        <f>IF(ISBLANK(BA20),"",PERCENTRANK(BA$2:BA$95,BA20,)*100)</f>
        <v/>
      </c>
      <c r="AF20" s="12" t="str">
        <f>IF(ISBLANK(BB20),"",PERCENTRANK(BB$2:BB$95,BB20,)*100)</f>
        <v/>
      </c>
      <c r="AG20" s="12" t="str">
        <f>IF(ISBLANK(BC20),"",PERCENTRANK(BC$2:BC$95,BC20,)*100)</f>
        <v/>
      </c>
      <c r="AH20" s="12">
        <f>IF(ISBLANK(BD20),"",PERCENTRANK(BD$2:BD$95,BD20,)*100)</f>
        <v>11.799999999999999</v>
      </c>
      <c r="AI20" s="12">
        <f>IF(ISBLANK(BE20),"",PERCENTRANK(BE$2:BE$95,BE20,)*100)</f>
        <v>19.3</v>
      </c>
      <c r="AJ20" s="18">
        <f>IF(VLOOKUP(TRUE,$V$2:$AY$95,COUNTA($V$1:AR$1),FALSE)="",AR20,IF(AR20="","",(AR20/VLOOKUP(TRUE,$V$2:$AY$95,COUNTA($V$1:AR$1),FALSE))*100))</f>
        <v>54.182201623916626</v>
      </c>
      <c r="AK20" s="12">
        <f>IF(VLOOKUP(TRUE,$V$2:$AY$95,COUNTA($V$1:AS$1),FALSE)="",AS20,IF(AS20="","",(AS20/VLOOKUP(TRUE,$V$2:$AY$95,COUNTA($V$1:AS$1),FALSE))*100))</f>
        <v>52.067327499389648</v>
      </c>
      <c r="AL20" s="12">
        <f>IF(VLOOKUP(TRUE,$V$2:$AY$95,COUNTA($V$1:AT$1),FALSE)="",AT20,IF(AT20="","",(AT20/VLOOKUP(TRUE,$V$2:$AY$95,COUNTA($V$1:AT$1),FALSE))*100))</f>
        <v>40</v>
      </c>
      <c r="AM20" s="12">
        <f>IF(VLOOKUP(TRUE,$V$2:$AY$95,COUNTA($V$1:AU$1),FALSE)="",AU20,IF(AU20="","",(AU20/VLOOKUP(TRUE,$V$2:$AY$95,COUNTA($V$1:AU$1),FALSE))*100))</f>
        <v>53.044712543487549</v>
      </c>
      <c r="AN20" s="12">
        <f>IF(VLOOKUP(TRUE,$V$2:$AY$95,COUNTA($V$1:AV$1),FALSE)="",AV20,IF(AV20="","",(AV20/VLOOKUP(TRUE,$V$2:$AY$95,COUNTA($V$1:AV$1),FALSE))*100))</f>
        <v>48.155534267425537</v>
      </c>
      <c r="AO20" s="12">
        <f>IF(VLOOKUP(TRUE,$V$2:$AY$95,COUNTA($V$1:AW$1),FALSE)="",AW20,IF(AW20="","",(AW20/VLOOKUP(TRUE,$V$2:$AY$95,COUNTA($V$1:AW$1),FALSE))*100))</f>
        <v>82.156149546305343</v>
      </c>
      <c r="AP20" s="12">
        <f>IF(VLOOKUP(TRUE,$V$2:$AY$95,COUNTA($V$1:AX$1),FALSE)="",AX20,IF(AX20="","",(AX20/VLOOKUP(TRUE,$V$2:$AY$95,COUNTA($V$1:AX$1),FALSE))*100))</f>
        <v>55.017697811126709</v>
      </c>
      <c r="AQ20" s="19">
        <f>IF(VLOOKUP(TRUE,$V$2:$AY$95,COUNTA($V$1:AY$1),FALSE)="",AY20,IF(AY20="","",(AY20/VLOOKUP(TRUE,$V$2:$AY$95,COUNTA($V$1:AY$1),FALSE))*100))</f>
        <v>61.33470137914022</v>
      </c>
      <c r="AR20" s="66">
        <f>IF(BS20="","",BS20*VLOOKUP("UQ",IndexCalc[],3,FALSE))</f>
        <v>54.182201623916626</v>
      </c>
      <c r="AS20" s="62">
        <f>IF(BT20="","",BT20*VLOOKUP("Fneg",IndexCalc[],3,FALSE))</f>
        <v>52.067327499389648</v>
      </c>
      <c r="AT20" s="62">
        <f>IF(BU20="","",BU20*VLOOKUP("ABS",IndexCalc[],3,FALSE))</f>
        <v>40</v>
      </c>
      <c r="AU20" s="62">
        <f>IF(BV20="","",BV20*VLOOKUP("Cnrs",IndexCalc[],3,FALSE))</f>
        <v>53.044712543487549</v>
      </c>
      <c r="AV20" s="62">
        <f>IF(BO20="","",BO20*VLOOKUP("HEC",IndexCalc[],3,FALSE))</f>
        <v>48.155534267425537</v>
      </c>
      <c r="AW20" s="62">
        <f>IF(BP20="","",BP20*VLOOKUP("Aeres",IndexCalc[],3,FALSE))</f>
        <v>82.156149546305343</v>
      </c>
      <c r="AX20" s="62">
        <f>IF(BQ20="","",BQ20*VLOOKUP("Abdc",IndexCalc[],3,FALSE))</f>
        <v>55.017697811126709</v>
      </c>
      <c r="AY20" s="65">
        <f>IF(BR20="","",BR20*VLOOKUP("Vhb",IndexCalc[],3,FALSE))</f>
        <v>61.33470137914022</v>
      </c>
      <c r="AZ20" s="12"/>
      <c r="BA20" s="12"/>
      <c r="BB20" s="12"/>
      <c r="BC20" s="12"/>
      <c r="BD20" s="12">
        <v>0.316</v>
      </c>
      <c r="BE20" s="19">
        <v>0.751</v>
      </c>
      <c r="BF20" s="18"/>
      <c r="BG20" s="12"/>
      <c r="BH20" s="12"/>
      <c r="BI20" s="12"/>
      <c r="BJ20" s="19"/>
      <c r="BK20" s="18"/>
      <c r="BL20" s="12"/>
      <c r="BM20" s="12">
        <v>2</v>
      </c>
      <c r="BN20" s="12"/>
      <c r="BO20" s="257">
        <v>1.9262213706970215</v>
      </c>
      <c r="BP20" s="258">
        <v>2.4646844863891602</v>
      </c>
      <c r="BQ20" s="258">
        <v>2.2007079124450684</v>
      </c>
      <c r="BR20" s="258">
        <v>3.6800820827484131</v>
      </c>
      <c r="BS20" s="258">
        <v>2.167288064956665</v>
      </c>
      <c r="BT20" s="258">
        <v>2.0826930999755859</v>
      </c>
      <c r="BU20" s="5">
        <v>2</v>
      </c>
      <c r="BV20" s="261">
        <v>2.121788501739502</v>
      </c>
    </row>
    <row r="21" spans="1:74" x14ac:dyDescent="0.25">
      <c r="A21" s="76" t="s">
        <v>1157</v>
      </c>
      <c r="B21" s="195"/>
      <c r="C21" s="147" t="s">
        <v>1012</v>
      </c>
      <c r="D21" s="11" t="s">
        <v>885</v>
      </c>
      <c r="E21" s="12">
        <f>IF(R21=0,"",RANK($R21,$R$2:$R$95,0))</f>
        <v>72</v>
      </c>
      <c r="F21" s="59">
        <f>COUNT($AH21:$AI21,$AR21:$AY21)</f>
        <v>10</v>
      </c>
      <c r="G21" s="65">
        <f>IF($F21&lt;=1,"",STDEV($AB21:$AC21,$AJ21:$AQ21))</f>
        <v>22.692834004750733</v>
      </c>
      <c r="H21" s="98" t="b">
        <f>IF($Q21=0,FALSE,IF(OR($V21=TRUE,AVERAGE($AJ21:$AQ21)=100),TRUE,FALSE))</f>
        <v>0</v>
      </c>
      <c r="I21" s="108">
        <f>IF($H21=TRUE,IF(ISBLANK(AZ21),10000,AZ21),10000)</f>
        <v>10000</v>
      </c>
      <c r="J21" s="108">
        <f>IF($H21=TRUE,IF(ISBLANK(BA21),10000,BA21),10000)</f>
        <v>10000</v>
      </c>
      <c r="K21" s="108">
        <f>IF($H21=TRUE,IF(ISBLANK(BB21),10000,BB21),10000)</f>
        <v>10000</v>
      </c>
      <c r="L21" s="108">
        <f>IF($H21=TRUE,IF(ISBLANK(BC21),10000,BC21),10000)</f>
        <v>10000</v>
      </c>
      <c r="M21" s="108">
        <f>IF($H21=TRUE,IF(ISBLANK(BD21),10000,BD21),10000)</f>
        <v>10000</v>
      </c>
      <c r="N21" s="108">
        <f>IF($H21=TRUE,IF(ISBLANK(BE21),10000,BE21),10000)</f>
        <v>10000</v>
      </c>
      <c r="O21" s="62" t="b">
        <f>$V21</f>
        <v>0</v>
      </c>
      <c r="P21" s="59">
        <f>COUNT($AH21:$AI21)</f>
        <v>2</v>
      </c>
      <c r="Q21" s="59">
        <f>COUNT($AR21:$AY21)</f>
        <v>8</v>
      </c>
      <c r="R21" s="149">
        <f>IF($F21=0,0,AVERAGE($AB21:$AC21,$AR21:$AY21))</f>
        <v>45.908851267284</v>
      </c>
      <c r="S21" s="66">
        <f>IF($P21=0,0,(AVERAGE($AB21:$AC21)))</f>
        <v>33.392894274919463</v>
      </c>
      <c r="T21" s="65">
        <f>IF($Q21=0,0,(AVERAGE($AR21:$AY21)))</f>
        <v>49.037840515375137</v>
      </c>
      <c r="U21" s="62">
        <f>IF(F21=0,"",(AVERAGE($AH21:$AI21,$AR21:$AY21)))</f>
        <v>46.210272412300114</v>
      </c>
      <c r="V21" s="65" t="b">
        <f>IF($Q21=0,FALSE,IF(OR(MAX($U$2:$U$95)=$U21,LARGE($U$2:$U$95,2)=$U21),TRUE,FALSE))</f>
        <v>0</v>
      </c>
      <c r="W21" s="120">
        <f>IF($F21=0,0,AVERAGE($AB21:$AC21,$AJ21:$AQ21))</f>
        <v>45.908851267284</v>
      </c>
      <c r="X21" s="18" t="str">
        <f>IF(AZ21="","",IF(((AZ21/MIN(I$2:I$95))*100)&gt;=100,100,(AZ21/MIN(I$2:I$95))*100))</f>
        <v/>
      </c>
      <c r="Y21" s="18" t="str">
        <f>IF(BA21="","",IF(((BA21/MIN(J$2:J$95))*100)&gt;=100,100,(BA21/MIN(J$2:J$95))*100))</f>
        <v/>
      </c>
      <c r="Z21" s="18" t="str">
        <f>IF(BB21="","",IF(((BB21/MIN(K$2:K$95))*100)&gt;=100,100,(BB21/MIN(K$2:K$95))*100))</f>
        <v/>
      </c>
      <c r="AA21" s="18" t="str">
        <f>IF(BC21="","",IF(((BC21/MIN(L$2:L$95))*100)&gt;=100,100,(BC21/MIN(L$2:L$95))*100))</f>
        <v/>
      </c>
      <c r="AB21" s="17">
        <f>IF(BD21="","",IF(((BD21/MIN(M$2:M$95))*100)&gt;=100,100,(BD21/MIN(M$2:M$95))*100))</f>
        <v>16.443029338185124</v>
      </c>
      <c r="AC21" s="15">
        <f>IF(BE21="","",IF(((BE21/MIN(N$2:N$95))*100)&gt;=100,100,(BE21/MIN(N$2:N$95))*100))</f>
        <v>50.342759211653807</v>
      </c>
      <c r="AD21" s="12" t="str">
        <f>IF(ISBLANK(AZ21),"",PERCENTRANK(AZ$2:AZ$95,AZ21,)*100)</f>
        <v/>
      </c>
      <c r="AE21" s="12" t="str">
        <f>IF(ISBLANK(BA21),"",PERCENTRANK(BA$2:BA$95,BA21,)*100)</f>
        <v/>
      </c>
      <c r="AF21" s="12" t="str">
        <f>IF(ISBLANK(BB21),"",PERCENTRANK(BB$2:BB$95,BB21,)*100)</f>
        <v/>
      </c>
      <c r="AG21" s="12" t="str">
        <f>IF(ISBLANK(BC21),"",PERCENTRANK(BC$2:BC$95,BC21,)*100)</f>
        <v/>
      </c>
      <c r="AH21" s="12">
        <f>IF(ISBLANK(BD21),"",PERCENTRANK(BD$2:BD$95,BD21,)*100)</f>
        <v>33.300000000000004</v>
      </c>
      <c r="AI21" s="12">
        <f>IF(ISBLANK(BE21),"",PERCENTRANK(BE$2:BE$95,BE21,)*100)</f>
        <v>36.5</v>
      </c>
      <c r="AJ21" s="18">
        <f>IF(VLOOKUP(TRUE,$V$2:$AY$95,COUNTA($V$1:AR$1),FALSE)="",AR21,IF(AR21="","",(AR21/VLOOKUP(TRUE,$V$2:$AY$95,COUNTA($V$1:AR$1),FALSE))*100))</f>
        <v>29.537367820739746</v>
      </c>
      <c r="AK21" s="12">
        <f>IF(VLOOKUP(TRUE,$V$2:$AY$95,COUNTA($V$1:AS$1),FALSE)="",AS21,IF(AS21="","",(AS21/VLOOKUP(TRUE,$V$2:$AY$95,COUNTA($V$1:AS$1),FALSE))*100))</f>
        <v>50</v>
      </c>
      <c r="AL21" s="12">
        <f>IF(VLOOKUP(TRUE,$V$2:$AY$95,COUNTA($V$1:AT$1),FALSE)="",AT21,IF(AT21="","",(AT21/VLOOKUP(TRUE,$V$2:$AY$95,COUNTA($V$1:AT$1),FALSE))*100))</f>
        <v>40</v>
      </c>
      <c r="AM21" s="12">
        <f>IF(VLOOKUP(TRUE,$V$2:$AY$95,COUNTA($V$1:AU$1),FALSE)="",AU21,IF(AU21="","",(AU21/VLOOKUP(TRUE,$V$2:$AY$95,COUNTA($V$1:AU$1),FALSE))*100))</f>
        <v>25</v>
      </c>
      <c r="AN21" s="12">
        <f>IF(VLOOKUP(TRUE,$V$2:$AY$95,COUNTA($V$1:AV$1),FALSE)="",AV21,IF(AV21="","",(AV21/VLOOKUP(TRUE,$V$2:$AY$95,COUNTA($V$1:AV$1),FALSE))*100))</f>
        <v>72.765356302261353</v>
      </c>
      <c r="AO21" s="12">
        <f>IF(VLOOKUP(TRUE,$V$2:$AY$95,COUNTA($V$1:AW$1),FALSE)="",AW21,IF(AW21="","",(AW21/VLOOKUP(TRUE,$V$2:$AY$95,COUNTA($V$1:AW$1),FALSE))*100))</f>
        <v>66.666666666666671</v>
      </c>
      <c r="AP21" s="12">
        <f>IF(VLOOKUP(TRUE,$V$2:$AY$95,COUNTA($V$1:AX$1),FALSE)="",AX21,IF(AX21="","",(AX21/VLOOKUP(TRUE,$V$2:$AY$95,COUNTA($V$1:AX$1),FALSE))*100))</f>
        <v>25</v>
      </c>
      <c r="AQ21" s="19">
        <f>IF(VLOOKUP(TRUE,$V$2:$AY$95,COUNTA($V$1:AY$1),FALSE)="",AY21,IF(AY21="","",(AY21/VLOOKUP(TRUE,$V$2:$AY$95,COUNTA($V$1:AY$1),FALSE))*100))</f>
        <v>83.333333333333343</v>
      </c>
      <c r="AR21" s="66">
        <f>IF(BS21="","",BS21*VLOOKUP("UQ",IndexCalc[],3,FALSE))</f>
        <v>29.537367820739746</v>
      </c>
      <c r="AS21" s="62">
        <f>IF(BT21="","",BT21*VLOOKUP("Fneg",IndexCalc[],3,FALSE))</f>
        <v>50</v>
      </c>
      <c r="AT21" s="62">
        <f>IF(BU21="","",BU21*VLOOKUP("ABS",IndexCalc[],3,FALSE))</f>
        <v>40</v>
      </c>
      <c r="AU21" s="62">
        <f>IF(BV21="","",BV21*VLOOKUP("Cnrs",IndexCalc[],3,FALSE))</f>
        <v>25</v>
      </c>
      <c r="AV21" s="62">
        <f>IF(BO21="","",BO21*VLOOKUP("HEC",IndexCalc[],3,FALSE))</f>
        <v>72.765356302261353</v>
      </c>
      <c r="AW21" s="62">
        <f>IF(BP21="","",BP21*VLOOKUP("Aeres",IndexCalc[],3,FALSE))</f>
        <v>66.666666666666671</v>
      </c>
      <c r="AX21" s="62">
        <f>IF(BQ21="","",BQ21*VLOOKUP("Abdc",IndexCalc[],3,FALSE))</f>
        <v>25</v>
      </c>
      <c r="AY21" s="65">
        <f>IF(BR21="","",BR21*VLOOKUP("Vhb",IndexCalc[],3,FALSE))</f>
        <v>83.333333333333343</v>
      </c>
      <c r="AZ21" s="12"/>
      <c r="BA21" s="12"/>
      <c r="BB21" s="12"/>
      <c r="BC21" s="12"/>
      <c r="BD21" s="12">
        <v>0.72299999999999998</v>
      </c>
      <c r="BE21" s="19">
        <v>1.175</v>
      </c>
      <c r="BF21" s="18"/>
      <c r="BG21" s="12" t="s">
        <v>135</v>
      </c>
      <c r="BH21" s="12" t="s">
        <v>135</v>
      </c>
      <c r="BI21" s="12" t="s">
        <v>127</v>
      </c>
      <c r="BJ21" s="19" t="s">
        <v>298</v>
      </c>
      <c r="BK21" s="18"/>
      <c r="BL21" s="12">
        <v>4</v>
      </c>
      <c r="BM21" s="12">
        <v>2</v>
      </c>
      <c r="BN21" s="12">
        <v>4</v>
      </c>
      <c r="BO21" s="257">
        <v>2.9106142520904541</v>
      </c>
      <c r="BP21" s="258">
        <v>2</v>
      </c>
      <c r="BQ21" s="92">
        <v>1</v>
      </c>
      <c r="BR21" s="5">
        <v>5</v>
      </c>
      <c r="BS21" s="258">
        <v>1.1814947128295898</v>
      </c>
      <c r="BT21" s="258">
        <v>2</v>
      </c>
      <c r="BU21" s="5">
        <v>2</v>
      </c>
      <c r="BV21" s="8">
        <v>1</v>
      </c>
    </row>
    <row r="22" spans="1:74" x14ac:dyDescent="0.25">
      <c r="A22" s="76" t="s">
        <v>1158</v>
      </c>
      <c r="B22" s="195"/>
      <c r="C22" s="147" t="s">
        <v>1013</v>
      </c>
      <c r="D22" s="11" t="s">
        <v>885</v>
      </c>
      <c r="E22" s="12">
        <f>IF(R22=0,"",RANK($R22,$R$2:$R$95,0))</f>
        <v>66</v>
      </c>
      <c r="F22" s="59">
        <f>COUNT($AH22:$AI22,$AR22:$AY22)</f>
        <v>10</v>
      </c>
      <c r="G22" s="65">
        <f>IF($F22&lt;=1,"",STDEV($AB22:$AC22,$AJ22:$AQ22))</f>
        <v>16.956970084614522</v>
      </c>
      <c r="H22" s="98" t="b">
        <f>IF($Q22=0,FALSE,IF(OR($V22=TRUE,AVERAGE($AJ22:$AQ22)=100),TRUE,FALSE))</f>
        <v>0</v>
      </c>
      <c r="I22" s="108">
        <f>IF($H22=TRUE,IF(ISBLANK(AZ22),10000,AZ22),10000)</f>
        <v>10000</v>
      </c>
      <c r="J22" s="108">
        <f>IF($H22=TRUE,IF(ISBLANK(BA22),10000,BA22),10000)</f>
        <v>10000</v>
      </c>
      <c r="K22" s="108">
        <f>IF($H22=TRUE,IF(ISBLANK(BB22),10000,BB22),10000)</f>
        <v>10000</v>
      </c>
      <c r="L22" s="108">
        <f>IF($H22=TRUE,IF(ISBLANK(BC22),10000,BC22),10000)</f>
        <v>10000</v>
      </c>
      <c r="M22" s="108">
        <f>IF($H22=TRUE,IF(ISBLANK(BD22),10000,BD22),10000)</f>
        <v>10000</v>
      </c>
      <c r="N22" s="108">
        <f>IF($H22=TRUE,IF(ISBLANK(BE22),10000,BE22),10000)</f>
        <v>10000</v>
      </c>
      <c r="O22" s="62" t="b">
        <f>$V22</f>
        <v>0</v>
      </c>
      <c r="P22" s="59">
        <f>COUNT($AH22:$AI22)</f>
        <v>2</v>
      </c>
      <c r="Q22" s="59">
        <f>COUNT($AR22:$AY22)</f>
        <v>8</v>
      </c>
      <c r="R22" s="149">
        <f>IF($F22=0,0,AVERAGE($AB22:$AC22,$AR22:$AY22))</f>
        <v>48.264598026663201</v>
      </c>
      <c r="S22" s="66">
        <f>IF($P22=0,0,(AVERAGE($AB22:$AC22)))</f>
        <v>30.949705018550841</v>
      </c>
      <c r="T22" s="65">
        <f>IF($Q22=0,0,(AVERAGE($AR22:$AY22)))</f>
        <v>52.593321278691292</v>
      </c>
      <c r="U22" s="62">
        <f>IF(F22=0,"",(AVERAGE($AH22:$AI22,$AR22:$AY22)))</f>
        <v>50.874657022953031</v>
      </c>
      <c r="V22" s="65" t="b">
        <f>IF($Q22=0,FALSE,IF(OR(MAX($U$2:$U$95)=$U22,LARGE($U$2:$U$95,2)=$U22),TRUE,FALSE))</f>
        <v>0</v>
      </c>
      <c r="W22" s="120">
        <f>IF($F22=0,0,AVERAGE($AB22:$AC22,$AJ22:$AQ22))</f>
        <v>48.264598026663201</v>
      </c>
      <c r="X22" s="18" t="str">
        <f>IF(AZ22="","",IF(((AZ22/MIN(I$2:I$95))*100)&gt;=100,100,(AZ22/MIN(I$2:I$95))*100))</f>
        <v/>
      </c>
      <c r="Y22" s="18" t="str">
        <f>IF(BA22="","",IF(((BA22/MIN(J$2:J$95))*100)&gt;=100,100,(BA22/MIN(J$2:J$95))*100))</f>
        <v/>
      </c>
      <c r="Z22" s="18" t="str">
        <f>IF(BB22="","",IF(((BB22/MIN(K$2:K$95))*100)&gt;=100,100,(BB22/MIN(K$2:K$95))*100))</f>
        <v/>
      </c>
      <c r="AA22" s="18" t="str">
        <f>IF(BC22="","",IF(((BC22/MIN(L$2:L$95))*100)&gt;=100,100,(BC22/MIN(L$2:L$95))*100))</f>
        <v/>
      </c>
      <c r="AB22" s="17">
        <f>IF(BD22="","",IF(((BD22/MIN(M$2:M$95))*100)&gt;=100,100,(BD22/MIN(M$2:M$95))*100))</f>
        <v>29.905110238383024</v>
      </c>
      <c r="AC22" s="15">
        <f>IF(BE22="","",IF(((BE22/MIN(N$2:N$95))*100)&gt;=100,100,(BE22/MIN(N$2:N$95))*100))</f>
        <v>31.994299798718657</v>
      </c>
      <c r="AD22" s="12" t="str">
        <f>IF(ISBLANK(AZ22),"",PERCENTRANK(AZ$2:AZ$95,AZ22,)*100)</f>
        <v/>
      </c>
      <c r="AE22" s="12" t="str">
        <f>IF(ISBLANK(BA22),"",PERCENTRANK(BA$2:BA$95,BA22,)*100)</f>
        <v/>
      </c>
      <c r="AF22" s="12" t="str">
        <f>IF(ISBLANK(BB22),"",PERCENTRANK(BB$2:BB$95,BB22,)*100)</f>
        <v/>
      </c>
      <c r="AG22" s="12" t="str">
        <f>IF(ISBLANK(BC22),"",PERCENTRANK(BC$2:BC$95,BC22,)*100)</f>
        <v/>
      </c>
      <c r="AH22" s="12">
        <f>IF(ISBLANK(BD22),"",PERCENTRANK(BD$2:BD$95,BD22,)*100)</f>
        <v>69.8</v>
      </c>
      <c r="AI22" s="12">
        <f>IF(ISBLANK(BE22),"",PERCENTRANK(BE$2:BE$95,BE22,)*100)</f>
        <v>18.2</v>
      </c>
      <c r="AJ22" s="18">
        <f>IF(VLOOKUP(TRUE,$V$2:$AY$95,COUNTA($V$1:AR$1),FALSE)="",AR22,IF(AR22="","",(AR22/VLOOKUP(TRUE,$V$2:$AY$95,COUNTA($V$1:AR$1),FALSE))*100))</f>
        <v>75</v>
      </c>
      <c r="AK22" s="12">
        <f>IF(VLOOKUP(TRUE,$V$2:$AY$95,COUNTA($V$1:AS$1),FALSE)="",AS22,IF(AS22="","",(AS22/VLOOKUP(TRUE,$V$2:$AY$95,COUNTA($V$1:AS$1),FALSE))*100))</f>
        <v>43.136325478553772</v>
      </c>
      <c r="AL22" s="12">
        <f>IF(VLOOKUP(TRUE,$V$2:$AY$95,COUNTA($V$1:AT$1),FALSE)="",AT22,IF(AT22="","",(AT22/VLOOKUP(TRUE,$V$2:$AY$95,COUNTA($V$1:AT$1),FALSE))*100))</f>
        <v>42.861166000366211</v>
      </c>
      <c r="AM22" s="12">
        <f>IF(VLOOKUP(TRUE,$V$2:$AY$95,COUNTA($V$1:AU$1),FALSE)="",AU22,IF(AU22="","",(AU22/VLOOKUP(TRUE,$V$2:$AY$95,COUNTA($V$1:AU$1),FALSE))*100))</f>
        <v>40.523529052734375</v>
      </c>
      <c r="AN22" s="12">
        <f>IF(VLOOKUP(TRUE,$V$2:$AY$95,COUNTA($V$1:AV$1),FALSE)="",AV22,IF(AV22="","",(AV22/VLOOKUP(TRUE,$V$2:$AY$95,COUNTA($V$1:AV$1),FALSE))*100))</f>
        <v>63.028371334075928</v>
      </c>
      <c r="AO22" s="12">
        <f>IF(VLOOKUP(TRUE,$V$2:$AY$95,COUNTA($V$1:AW$1),FALSE)="",AW22,IF(AW22="","",(AW22/VLOOKUP(TRUE,$V$2:$AY$95,COUNTA($V$1:AW$1),FALSE))*100))</f>
        <v>47.86384503046672</v>
      </c>
      <c r="AP22" s="12">
        <f>IF(VLOOKUP(TRUE,$V$2:$AY$95,COUNTA($V$1:AX$1),FALSE)="",AX22,IF(AX22="","",(AX22/VLOOKUP(TRUE,$V$2:$AY$95,COUNTA($V$1:AX$1),FALSE))*100))</f>
        <v>75</v>
      </c>
      <c r="AQ22" s="19">
        <f>IF(VLOOKUP(TRUE,$V$2:$AY$95,COUNTA($V$1:AY$1),FALSE)="",AY22,IF(AY22="","",(AY22/VLOOKUP(TRUE,$V$2:$AY$95,COUNTA($V$1:AY$1),FALSE))*100))</f>
        <v>33.333333333333336</v>
      </c>
      <c r="AR22" s="66">
        <f>IF(BS22="","",BS22*VLOOKUP("UQ",IndexCalc[],3,FALSE))</f>
        <v>75</v>
      </c>
      <c r="AS22" s="62">
        <f>IF(BT22="","",BT22*VLOOKUP("Fneg",IndexCalc[],3,FALSE))</f>
        <v>43.136325478553772</v>
      </c>
      <c r="AT22" s="62">
        <f>IF(BU22="","",BU22*VLOOKUP("ABS",IndexCalc[],3,FALSE))</f>
        <v>42.861166000366211</v>
      </c>
      <c r="AU22" s="62">
        <f>IF(BV22="","",BV22*VLOOKUP("Cnrs",IndexCalc[],3,FALSE))</f>
        <v>40.523529052734375</v>
      </c>
      <c r="AV22" s="62">
        <f>IF(BO22="","",BO22*VLOOKUP("HEC",IndexCalc[],3,FALSE))</f>
        <v>63.028371334075928</v>
      </c>
      <c r="AW22" s="62">
        <f>IF(BP22="","",BP22*VLOOKUP("Aeres",IndexCalc[],3,FALSE))</f>
        <v>47.86384503046672</v>
      </c>
      <c r="AX22" s="62">
        <f>IF(BQ22="","",BQ22*VLOOKUP("Abdc",IndexCalc[],3,FALSE))</f>
        <v>75</v>
      </c>
      <c r="AY22" s="65">
        <f>IF(BR22="","",BR22*VLOOKUP("Vhb",IndexCalc[],3,FALSE))</f>
        <v>33.333333333333336</v>
      </c>
      <c r="AZ22" s="12"/>
      <c r="BA22" s="12"/>
      <c r="BB22" s="12"/>
      <c r="BC22" s="12"/>
      <c r="BD22" s="255">
        <v>1.3149276971817017</v>
      </c>
      <c r="BE22" s="256">
        <v>0.74674695730209351</v>
      </c>
      <c r="BF22" s="18"/>
      <c r="BG22" s="12"/>
      <c r="BH22" s="12" t="s">
        <v>127</v>
      </c>
      <c r="BI22" s="12" t="s">
        <v>135</v>
      </c>
      <c r="BJ22" s="19"/>
      <c r="BK22" s="18">
        <v>2</v>
      </c>
      <c r="BL22" s="12"/>
      <c r="BM22" s="12"/>
      <c r="BN22" s="12"/>
      <c r="BO22" s="257">
        <v>2.5211348533630371</v>
      </c>
      <c r="BP22" s="258">
        <v>1.4359153509140015</v>
      </c>
      <c r="BQ22" s="92">
        <v>3</v>
      </c>
      <c r="BR22" s="5">
        <v>2</v>
      </c>
      <c r="BS22" s="5">
        <v>3</v>
      </c>
      <c r="BT22" s="258">
        <v>1.7254530191421509</v>
      </c>
      <c r="BU22" s="258">
        <v>2.1430583000183105</v>
      </c>
      <c r="BV22" s="261">
        <v>1.620941162109375</v>
      </c>
    </row>
    <row r="23" spans="1:74" x14ac:dyDescent="0.25">
      <c r="A23" s="76" t="s">
        <v>1159</v>
      </c>
      <c r="B23" s="195"/>
      <c r="C23" s="147" t="s">
        <v>1014</v>
      </c>
      <c r="D23" s="11" t="s">
        <v>885</v>
      </c>
      <c r="E23" s="12">
        <f>IF(R23=0,"",RANK($R23,$R$2:$R$95,0))</f>
        <v>34</v>
      </c>
      <c r="F23" s="59">
        <f>COUNT($AH23:$AI23,$AR23:$AY23)</f>
        <v>10</v>
      </c>
      <c r="G23" s="65">
        <f>IF($F23&lt;=1,"",STDEV($AB23:$AC23,$AJ23:$AQ23))</f>
        <v>21.867756535765178</v>
      </c>
      <c r="H23" s="98" t="b">
        <f>IF($Q23=0,FALSE,IF(OR($V23=TRUE,AVERAGE($AJ23:$AQ23)=100),TRUE,FALSE))</f>
        <v>0</v>
      </c>
      <c r="I23" s="108">
        <f>IF($H23=TRUE,IF(ISBLANK(AZ23),10000,AZ23),10000)</f>
        <v>10000</v>
      </c>
      <c r="J23" s="108">
        <f>IF($H23=TRUE,IF(ISBLANK(BA23),10000,BA23),10000)</f>
        <v>10000</v>
      </c>
      <c r="K23" s="108">
        <f>IF($H23=TRUE,IF(ISBLANK(BB23),10000,BB23),10000)</f>
        <v>10000</v>
      </c>
      <c r="L23" s="108">
        <f>IF($H23=TRUE,IF(ISBLANK(BC23),10000,BC23),10000)</f>
        <v>10000</v>
      </c>
      <c r="M23" s="108">
        <f>IF($H23=TRUE,IF(ISBLANK(BD23),10000,BD23),10000)</f>
        <v>10000</v>
      </c>
      <c r="N23" s="108">
        <f>IF($H23=TRUE,IF(ISBLANK(BE23),10000,BE23),10000)</f>
        <v>10000</v>
      </c>
      <c r="O23" s="62" t="b">
        <f>$V23</f>
        <v>0</v>
      </c>
      <c r="P23" s="59">
        <f>COUNT($AH23:$AI23)</f>
        <v>2</v>
      </c>
      <c r="Q23" s="59">
        <f>COUNT($AR23:$AY23)</f>
        <v>8</v>
      </c>
      <c r="R23" s="149">
        <f>IF($F23=0,0,AVERAGE($AB23:$AC23,$AR23:$AY23))</f>
        <v>58.295051224840982</v>
      </c>
      <c r="S23" s="66">
        <f>IF($P23=0,0,(AVERAGE($AB23:$AC23)))</f>
        <v>57.637661535607258</v>
      </c>
      <c r="T23" s="65">
        <f>IF($Q23=0,0,(AVERAGE($AR23:$AY23)))</f>
        <v>58.459398647149406</v>
      </c>
      <c r="U23" s="62">
        <f>IF(F23=0,"",(AVERAGE($AH23:$AI23,$AR23:$AY23)))</f>
        <v>58.267518917719528</v>
      </c>
      <c r="V23" s="65" t="b">
        <f>IF($Q23=0,FALSE,IF(OR(MAX($U$2:$U$95)=$U23,LARGE($U$2:$U$95,2)=$U23),TRUE,FALSE))</f>
        <v>0</v>
      </c>
      <c r="W23" s="120">
        <f>IF($F23=0,0,AVERAGE($AB23:$AC23,$AJ23:$AQ23))</f>
        <v>58.295051224840982</v>
      </c>
      <c r="X23" s="18" t="str">
        <f>IF(AZ23="","",IF(((AZ23/MIN(I$2:I$95))*100)&gt;=100,100,(AZ23/MIN(I$2:I$95))*100))</f>
        <v/>
      </c>
      <c r="Y23" s="18" t="str">
        <f>IF(BA23="","",IF(((BA23/MIN(J$2:J$95))*100)&gt;=100,100,(BA23/MIN(J$2:J$95))*100))</f>
        <v/>
      </c>
      <c r="Z23" s="18" t="str">
        <f>IF(BB23="","",IF(((BB23/MIN(K$2:K$95))*100)&gt;=100,100,(BB23/MIN(K$2:K$95))*100))</f>
        <v/>
      </c>
      <c r="AA23" s="18" t="str">
        <f>IF(BC23="","",IF(((BC23/MIN(L$2:L$95))*100)&gt;=100,100,(BC23/MIN(L$2:L$95))*100))</f>
        <v/>
      </c>
      <c r="AB23" s="17">
        <f>IF(BD23="","",IF(((BD23/MIN(M$2:M$95))*100)&gt;=100,100,(BD23/MIN(M$2:M$95))*100))</f>
        <v>19.945417329997724</v>
      </c>
      <c r="AC23" s="15">
        <f>IF(BE23="","",IF(((BE23/MIN(N$2:N$95))*100)&gt;=100,100,(BE23/MIN(N$2:N$95))*100))</f>
        <v>95.329905741216791</v>
      </c>
      <c r="AD23" s="12" t="str">
        <f>IF(ISBLANK(AZ23),"",PERCENTRANK(AZ$2:AZ$95,AZ23,)*100)</f>
        <v/>
      </c>
      <c r="AE23" s="12" t="str">
        <f>IF(ISBLANK(BA23),"",PERCENTRANK(BA$2:BA$95,BA23,)*100)</f>
        <v/>
      </c>
      <c r="AF23" s="12" t="str">
        <f>IF(ISBLANK(BB23),"",PERCENTRANK(BB$2:BB$95,BB23,)*100)</f>
        <v/>
      </c>
      <c r="AG23" s="12" t="str">
        <f>IF(ISBLANK(BC23),"",PERCENTRANK(BC$2:BC$95,BC23,)*100)</f>
        <v/>
      </c>
      <c r="AH23" s="12">
        <f>IF(ISBLANK(BD23),"",PERCENTRANK(BD$2:BD$95,BD23,)*100)</f>
        <v>43</v>
      </c>
      <c r="AI23" s="12">
        <f>IF(ISBLANK(BE23),"",PERCENTRANK(BE$2:BE$95,BE23,)*100)</f>
        <v>72</v>
      </c>
      <c r="AJ23" s="18">
        <f>IF(VLOOKUP(TRUE,$V$2:$AY$95,COUNTA($V$1:AR$1),FALSE)="",AR23,IF(AR23="","",(AR23/VLOOKUP(TRUE,$V$2:$AY$95,COUNTA($V$1:AR$1),FALSE))*100))</f>
        <v>64.580440521240234</v>
      </c>
      <c r="AK23" s="12">
        <f>IF(VLOOKUP(TRUE,$V$2:$AY$95,COUNTA($V$1:AS$1),FALSE)="",AS23,IF(AS23="","",(AS23/VLOOKUP(TRUE,$V$2:$AY$95,COUNTA($V$1:AS$1),FALSE))*100))</f>
        <v>46.275162696838379</v>
      </c>
      <c r="AL23" s="12">
        <f>IF(VLOOKUP(TRUE,$V$2:$AY$95,COUNTA($V$1:AT$1),FALSE)="",AT23,IF(AT23="","",(AT23/VLOOKUP(TRUE,$V$2:$AY$95,COUNTA($V$1:AT$1),FALSE))*100))</f>
        <v>34.52754020690918</v>
      </c>
      <c r="AM23" s="12">
        <f>IF(VLOOKUP(TRUE,$V$2:$AY$95,COUNTA($V$1:AU$1),FALSE)="",AU23,IF(AU23="","",(AU23/VLOOKUP(TRUE,$V$2:$AY$95,COUNTA($V$1:AU$1),FALSE))*100))</f>
        <v>56.117153167724609</v>
      </c>
      <c r="AN23" s="12">
        <f>IF(VLOOKUP(TRUE,$V$2:$AY$95,COUNTA($V$1:AV$1),FALSE)="",AV23,IF(AV23="","",(AV23/VLOOKUP(TRUE,$V$2:$AY$95,COUNTA($V$1:AV$1),FALSE))*100))</f>
        <v>72.259664535522461</v>
      </c>
      <c r="AO23" s="12">
        <f>IF(VLOOKUP(TRUE,$V$2:$AY$95,COUNTA($V$1:AW$1),FALSE)="",AW23,IF(AW23="","",(AW23/VLOOKUP(TRUE,$V$2:$AY$95,COUNTA($V$1:AW$1),FALSE))*100))</f>
        <v>80.133303006490081</v>
      </c>
      <c r="AP23" s="12">
        <f>IF(VLOOKUP(TRUE,$V$2:$AY$95,COUNTA($V$1:AX$1),FALSE)="",AX23,IF(AX23="","",(AX23/VLOOKUP(TRUE,$V$2:$AY$95,COUNTA($V$1:AX$1),FALSE))*100))</f>
        <v>52.889096736907959</v>
      </c>
      <c r="AQ23" s="19">
        <f>IF(VLOOKUP(TRUE,$V$2:$AY$95,COUNTA($V$1:AY$1),FALSE)="",AY23,IF(AY23="","",(AY23/VLOOKUP(TRUE,$V$2:$AY$95,COUNTA($V$1:AY$1),FALSE))*100))</f>
        <v>60.89282830556234</v>
      </c>
      <c r="AR23" s="66">
        <f>IF(BS23="","",BS23*VLOOKUP("UQ",IndexCalc[],3,FALSE))</f>
        <v>64.580440521240234</v>
      </c>
      <c r="AS23" s="62">
        <f>IF(BT23="","",BT23*VLOOKUP("Fneg",IndexCalc[],3,FALSE))</f>
        <v>46.275162696838379</v>
      </c>
      <c r="AT23" s="62">
        <f>IF(BU23="","",BU23*VLOOKUP("ABS",IndexCalc[],3,FALSE))</f>
        <v>34.52754020690918</v>
      </c>
      <c r="AU23" s="62">
        <f>IF(BV23="","",BV23*VLOOKUP("Cnrs",IndexCalc[],3,FALSE))</f>
        <v>56.117153167724609</v>
      </c>
      <c r="AV23" s="62">
        <f>IF(BO23="","",BO23*VLOOKUP("HEC",IndexCalc[],3,FALSE))</f>
        <v>72.259664535522461</v>
      </c>
      <c r="AW23" s="62">
        <f>IF(BP23="","",BP23*VLOOKUP("Aeres",IndexCalc[],3,FALSE))</f>
        <v>80.133303006490081</v>
      </c>
      <c r="AX23" s="62">
        <f>IF(BQ23="","",BQ23*VLOOKUP("Abdc",IndexCalc[],3,FALSE))</f>
        <v>52.889096736907959</v>
      </c>
      <c r="AY23" s="65">
        <f>IF(BR23="","",BR23*VLOOKUP("Vhb",IndexCalc[],3,FALSE))</f>
        <v>60.89282830556234</v>
      </c>
      <c r="AZ23" s="12"/>
      <c r="BA23" s="12"/>
      <c r="BB23" s="12"/>
      <c r="BC23" s="12"/>
      <c r="BD23" s="12">
        <v>0.877</v>
      </c>
      <c r="BE23" s="19">
        <v>2.2250000000000001</v>
      </c>
      <c r="BF23" s="18"/>
      <c r="BG23" s="12"/>
      <c r="BH23" s="12"/>
      <c r="BI23" s="12"/>
      <c r="BJ23" s="19"/>
      <c r="BK23" s="18"/>
      <c r="BL23" s="12"/>
      <c r="BM23" s="12"/>
      <c r="BN23" s="12"/>
      <c r="BO23" s="257">
        <v>2.8903865814208984</v>
      </c>
      <c r="BP23" s="258">
        <v>2.4039990901947021</v>
      </c>
      <c r="BQ23" s="258">
        <v>2.1155638694763184</v>
      </c>
      <c r="BR23" s="258">
        <v>3.6535696983337402</v>
      </c>
      <c r="BS23" s="258">
        <v>2.5832176208496094</v>
      </c>
      <c r="BT23" s="258">
        <v>1.8510065078735352</v>
      </c>
      <c r="BU23" s="258">
        <v>1.726377010345459</v>
      </c>
      <c r="BV23" s="261">
        <v>2.2446861267089844</v>
      </c>
    </row>
    <row r="24" spans="1:74" x14ac:dyDescent="0.25">
      <c r="A24" s="76" t="s">
        <v>1160</v>
      </c>
      <c r="B24" s="195"/>
      <c r="C24" s="147" t="s">
        <v>1015</v>
      </c>
      <c r="D24" s="11" t="s">
        <v>885</v>
      </c>
      <c r="E24" s="12">
        <f>IF(R24=0,"",RANK($R24,$R$2:$R$95,0))</f>
        <v>11</v>
      </c>
      <c r="F24" s="59">
        <f>COUNT($AH24:$AI24,$AR24:$AY24)</f>
        <v>10</v>
      </c>
      <c r="G24" s="65">
        <f>IF($F24&lt;=1,"",STDEV($AB24:$AC24,$AJ24:$AQ24))</f>
        <v>17.494822109354555</v>
      </c>
      <c r="H24" s="98" t="b">
        <f>IF($Q24=0,FALSE,IF(OR($V24=TRUE,AVERAGE($AJ24:$AQ24)=100),TRUE,FALSE))</f>
        <v>0</v>
      </c>
      <c r="I24" s="108">
        <f>IF($H24=TRUE,IF(ISBLANK(AZ24),10000,AZ24),10000)</f>
        <v>10000</v>
      </c>
      <c r="J24" s="108">
        <f>IF($H24=TRUE,IF(ISBLANK(BA24),10000,BA24),10000)</f>
        <v>10000</v>
      </c>
      <c r="K24" s="108">
        <f>IF($H24=TRUE,IF(ISBLANK(BB24),10000,BB24),10000)</f>
        <v>10000</v>
      </c>
      <c r="L24" s="108">
        <f>IF($H24=TRUE,IF(ISBLANK(BC24),10000,BC24),10000)</f>
        <v>10000</v>
      </c>
      <c r="M24" s="108">
        <f>IF($H24=TRUE,IF(ISBLANK(BD24),10000,BD24),10000)</f>
        <v>10000</v>
      </c>
      <c r="N24" s="108">
        <f>IF($H24=TRUE,IF(ISBLANK(BE24),10000,BE24),10000)</f>
        <v>10000</v>
      </c>
      <c r="O24" s="62" t="b">
        <f>$V24</f>
        <v>0</v>
      </c>
      <c r="P24" s="59">
        <f>COUNT($AH24:$AI24)</f>
        <v>2</v>
      </c>
      <c r="Q24" s="59">
        <f>COUNT($AR24:$AY24)</f>
        <v>8</v>
      </c>
      <c r="R24" s="149">
        <f>IF($F24=0,0,AVERAGE($AB24:$AC24,$AR24:$AY24))</f>
        <v>74.996083126663848</v>
      </c>
      <c r="S24" s="66">
        <f>IF($P24=0,0,(AVERAGE($AB24:$AC24)))</f>
        <v>97.464180122811001</v>
      </c>
      <c r="T24" s="65">
        <f>IF($Q24=0,0,(AVERAGE($AR24:$AY24)))</f>
        <v>69.37905887762706</v>
      </c>
      <c r="U24" s="62">
        <f>IF(F24=0,"",(AVERAGE($AH24:$AI24,$AR24:$AY24)))</f>
        <v>74.41324710210165</v>
      </c>
      <c r="V24" s="65" t="b">
        <f>IF($Q24=0,FALSE,IF(OR(MAX($U$2:$U$95)=$U24,LARGE($U$2:$U$95,2)=$U24),TRUE,FALSE))</f>
        <v>0</v>
      </c>
      <c r="W24" s="120">
        <f>IF($F24=0,0,AVERAGE($AB24:$AC24,$AJ24:$AQ24))</f>
        <v>74.996083126663848</v>
      </c>
      <c r="X24" s="18" t="str">
        <f>IF(AZ24="","",IF(((AZ24/MIN(I$2:I$95))*100)&gt;=100,100,(AZ24/MIN(I$2:I$95))*100))</f>
        <v/>
      </c>
      <c r="Y24" s="18" t="str">
        <f>IF(BA24="","",IF(((BA24/MIN(J$2:J$95))*100)&gt;=100,100,(BA24/MIN(J$2:J$95))*100))</f>
        <v/>
      </c>
      <c r="Z24" s="18" t="str">
        <f>IF(BB24="","",IF(((BB24/MIN(K$2:K$95))*100)&gt;=100,100,(BB24/MIN(K$2:K$95))*100))</f>
        <v/>
      </c>
      <c r="AA24" s="18" t="str">
        <f>IF(BC24="","",IF(((BC24/MIN(L$2:L$95))*100)&gt;=100,100,(BC24/MIN(L$2:L$95))*100))</f>
        <v/>
      </c>
      <c r="AB24" s="17">
        <f>IF(BD24="","",IF(((BD24/MIN(M$2:M$95))*100)&gt;=100,100,(BD24/MIN(M$2:M$95))*100))</f>
        <v>94.928360245622017</v>
      </c>
      <c r="AC24" s="15">
        <f>IF(BE24="","",IF(((BE24/MIN(N$2:N$95))*100)&gt;=100,100,(BE24/MIN(N$2:N$95))*100))</f>
        <v>100</v>
      </c>
      <c r="AD24" s="12" t="str">
        <f>IF(ISBLANK(AZ24),"",PERCENTRANK(AZ$2:AZ$95,AZ24,)*100)</f>
        <v/>
      </c>
      <c r="AE24" s="12" t="str">
        <f>IF(ISBLANK(BA24),"",PERCENTRANK(BA$2:BA$95,BA24,)*100)</f>
        <v/>
      </c>
      <c r="AF24" s="12" t="str">
        <f>IF(ISBLANK(BB24),"",PERCENTRANK(BB$2:BB$95,BB24,)*100)</f>
        <v/>
      </c>
      <c r="AG24" s="12" t="str">
        <f>IF(ISBLANK(BC24),"",PERCENTRANK(BC$2:BC$95,BC24,)*100)</f>
        <v/>
      </c>
      <c r="AH24" s="12">
        <f>IF(ISBLANK(BD24),"",PERCENTRANK(BD$2:BD$95,BD24,)*100)</f>
        <v>97.8</v>
      </c>
      <c r="AI24" s="12">
        <f>IF(ISBLANK(BE24),"",PERCENTRANK(BE$2:BE$95,BE24,)*100)</f>
        <v>91.3</v>
      </c>
      <c r="AJ24" s="18">
        <f>IF(VLOOKUP(TRUE,$V$2:$AY$95,COUNTA($V$1:AR$1),FALSE)="",AR24,IF(AR24="","",(AR24/VLOOKUP(TRUE,$V$2:$AY$95,COUNTA($V$1:AR$1),FALSE))*100))</f>
        <v>75</v>
      </c>
      <c r="AK24" s="12">
        <f>IF(VLOOKUP(TRUE,$V$2:$AY$95,COUNTA($V$1:AS$1),FALSE)="",AS24,IF(AS24="","",(AS24/VLOOKUP(TRUE,$V$2:$AY$95,COUNTA($V$1:AS$1),FALSE))*100))</f>
        <v>68.391692638397217</v>
      </c>
      <c r="AL24" s="12">
        <f>IF(VLOOKUP(TRUE,$V$2:$AY$95,COUNTA($V$1:AT$1),FALSE)="",AT24,IF(AT24="","",(AT24/VLOOKUP(TRUE,$V$2:$AY$95,COUNTA($V$1:AT$1),FALSE))*100))</f>
        <v>36.179656982421875</v>
      </c>
      <c r="AM24" s="12">
        <f>IF(VLOOKUP(TRUE,$V$2:$AY$95,COUNTA($V$1:AU$1),FALSE)="",AU24,IF(AU24="","",(AU24/VLOOKUP(TRUE,$V$2:$AY$95,COUNTA($V$1:AU$1),FALSE))*100))</f>
        <v>63.814610242843628</v>
      </c>
      <c r="AN24" s="12">
        <f>IF(VLOOKUP(TRUE,$V$2:$AY$95,COUNTA($V$1:AV$1),FALSE)="",AV24,IF(AV24="","",(AV24/VLOOKUP(TRUE,$V$2:$AY$95,COUNTA($V$1:AV$1),FALSE))*100))</f>
        <v>75</v>
      </c>
      <c r="AO24" s="12">
        <f>IF(VLOOKUP(TRUE,$V$2:$AY$95,COUNTA($V$1:AW$1),FALSE)="",AW24,IF(AW24="","",(AW24/VLOOKUP(TRUE,$V$2:$AY$95,COUNTA($V$1:AW$1),FALSE))*100))</f>
        <v>80.451091130574554</v>
      </c>
      <c r="AP24" s="12">
        <f>IF(VLOOKUP(TRUE,$V$2:$AY$95,COUNTA($V$1:AX$1),FALSE)="",AX24,IF(AX24="","",(AX24/VLOOKUP(TRUE,$V$2:$AY$95,COUNTA($V$1:AX$1),FALSE))*100))</f>
        <v>76.126402616500854</v>
      </c>
      <c r="AQ24" s="19">
        <f>IF(VLOOKUP(TRUE,$V$2:$AY$95,COUNTA($V$1:AY$1),FALSE)="",AY24,IF(AY24="","",(AY24/VLOOKUP(TRUE,$V$2:$AY$95,COUNTA($V$1:AY$1),FALSE))*100))</f>
        <v>80.06901741027832</v>
      </c>
      <c r="AR24" s="66">
        <f>IF(BS24="","",BS24*VLOOKUP("UQ",IndexCalc[],3,FALSE))</f>
        <v>75</v>
      </c>
      <c r="AS24" s="62">
        <f>IF(BT24="","",BT24*VLOOKUP("Fneg",IndexCalc[],3,FALSE))</f>
        <v>68.391692638397217</v>
      </c>
      <c r="AT24" s="62">
        <f>IF(BU24="","",BU24*VLOOKUP("ABS",IndexCalc[],3,FALSE))</f>
        <v>36.179656982421875</v>
      </c>
      <c r="AU24" s="62">
        <f>IF(BV24="","",BV24*VLOOKUP("Cnrs",IndexCalc[],3,FALSE))</f>
        <v>63.814610242843628</v>
      </c>
      <c r="AV24" s="62">
        <f>IF(BO24="","",BO24*VLOOKUP("HEC",IndexCalc[],3,FALSE))</f>
        <v>75</v>
      </c>
      <c r="AW24" s="62">
        <f>IF(BP24="","",BP24*VLOOKUP("Aeres",IndexCalc[],3,FALSE))</f>
        <v>80.451091130574554</v>
      </c>
      <c r="AX24" s="62">
        <f>IF(BQ24="","",BQ24*VLOOKUP("Abdc",IndexCalc[],3,FALSE))</f>
        <v>76.126402616500854</v>
      </c>
      <c r="AY24" s="65">
        <f>IF(BR24="","",BR24*VLOOKUP("Vhb",IndexCalc[],3,FALSE))</f>
        <v>80.06901741027832</v>
      </c>
      <c r="AZ24" s="12"/>
      <c r="BA24" s="12"/>
      <c r="BB24" s="12"/>
      <c r="BC24" s="12"/>
      <c r="BD24" s="12">
        <v>4.1740000000000004</v>
      </c>
      <c r="BE24" s="19">
        <v>3.1589999999999998</v>
      </c>
      <c r="BF24" s="18" t="s">
        <v>134</v>
      </c>
      <c r="BG24" s="12"/>
      <c r="BH24" s="12"/>
      <c r="BI24" s="12"/>
      <c r="BJ24" s="19"/>
      <c r="BK24" s="18">
        <v>2</v>
      </c>
      <c r="BL24" s="12"/>
      <c r="BM24" s="12"/>
      <c r="BN24" s="12"/>
      <c r="BO24" s="7">
        <v>3</v>
      </c>
      <c r="BP24" s="258">
        <v>2.4135327339172363</v>
      </c>
      <c r="BQ24" s="258">
        <v>3.0450561046600342</v>
      </c>
      <c r="BR24" s="258">
        <v>4.8041410446166992</v>
      </c>
      <c r="BS24" s="5">
        <v>3</v>
      </c>
      <c r="BT24" s="258">
        <v>2.7356677055358887</v>
      </c>
      <c r="BU24" s="258">
        <v>1.8089828491210938</v>
      </c>
      <c r="BV24" s="261">
        <v>2.5525844097137451</v>
      </c>
    </row>
    <row r="25" spans="1:74" x14ac:dyDescent="0.25">
      <c r="A25" s="76" t="s">
        <v>1161</v>
      </c>
      <c r="B25" s="195"/>
      <c r="C25" s="147" t="s">
        <v>1016</v>
      </c>
      <c r="D25" s="11" t="s">
        <v>885</v>
      </c>
      <c r="E25" s="12">
        <f>IF(R25=0,"",RANK($R25,$R$2:$R$95,0))</f>
        <v>26</v>
      </c>
      <c r="F25" s="59">
        <f>COUNT($AH25:$AI25,$AR25:$AY25)</f>
        <v>10</v>
      </c>
      <c r="G25" s="65">
        <f>IF($F25&lt;=1,"",STDEV($AB25:$AC25,$AJ25:$AQ25))</f>
        <v>23.65073628585581</v>
      </c>
      <c r="H25" s="98" t="b">
        <f>IF($Q25=0,FALSE,IF(OR($V25=TRUE,AVERAGE($AJ25:$AQ25)=100),TRUE,FALSE))</f>
        <v>0</v>
      </c>
      <c r="I25" s="108">
        <f>IF($H25=TRUE,IF(ISBLANK(AZ25),10000,AZ25),10000)</f>
        <v>10000</v>
      </c>
      <c r="J25" s="108">
        <f>IF($H25=TRUE,IF(ISBLANK(BA25),10000,BA25),10000)</f>
        <v>10000</v>
      </c>
      <c r="K25" s="108">
        <f>IF($H25=TRUE,IF(ISBLANK(BB25),10000,BB25),10000)</f>
        <v>10000</v>
      </c>
      <c r="L25" s="108">
        <f>IF($H25=TRUE,IF(ISBLANK(BC25),10000,BC25),10000)</f>
        <v>10000</v>
      </c>
      <c r="M25" s="108">
        <f>IF($H25=TRUE,IF(ISBLANK(BD25),10000,BD25),10000)</f>
        <v>10000</v>
      </c>
      <c r="N25" s="108">
        <f>IF($H25=TRUE,IF(ISBLANK(BE25),10000,BE25),10000)</f>
        <v>10000</v>
      </c>
      <c r="O25" s="62" t="b">
        <f>$V25</f>
        <v>0</v>
      </c>
      <c r="P25" s="59">
        <f>COUNT($AH25:$AI25)</f>
        <v>2</v>
      </c>
      <c r="Q25" s="59">
        <f>COUNT($AR25:$AY25)</f>
        <v>8</v>
      </c>
      <c r="R25" s="149">
        <f>IF($F25=0,0,AVERAGE($AB25:$AC25,$AR25:$AY25))</f>
        <v>59.94902825989616</v>
      </c>
      <c r="S25" s="66">
        <f>IF($P25=0,0,(AVERAGE($AB25:$AC25)))</f>
        <v>58.138679893726717</v>
      </c>
      <c r="T25" s="65">
        <f>IF($Q25=0,0,(AVERAGE($AR25:$AY25)))</f>
        <v>60.401615351438529</v>
      </c>
      <c r="U25" s="62">
        <f>IF(F25=0,"",(AVERAGE($AH25:$AI25,$AR25:$AY25)))</f>
        <v>59.601292281150812</v>
      </c>
      <c r="V25" s="65" t="b">
        <f>IF($Q25=0,FALSE,IF(OR(MAX($U$2:$U$95)=$U25,LARGE($U$2:$U$95,2)=$U25),TRUE,FALSE))</f>
        <v>0</v>
      </c>
      <c r="W25" s="120">
        <f>IF($F25=0,0,AVERAGE($AB25:$AC25,$AJ25:$AQ25))</f>
        <v>59.94902825989616</v>
      </c>
      <c r="X25" s="18" t="str">
        <f>IF(AZ25="","",IF(((AZ25/MIN(I$2:I$95))*100)&gt;=100,100,(AZ25/MIN(I$2:I$95))*100))</f>
        <v/>
      </c>
      <c r="Y25" s="18" t="str">
        <f>IF(BA25="","",IF(((BA25/MIN(J$2:J$95))*100)&gt;=100,100,(BA25/MIN(J$2:J$95))*100))</f>
        <v/>
      </c>
      <c r="Z25" s="18" t="str">
        <f>IF(BB25="","",IF(((BB25/MIN(K$2:K$95))*100)&gt;=100,100,(BB25/MIN(K$2:K$95))*100))</f>
        <v/>
      </c>
      <c r="AA25" s="18" t="str">
        <f>IF(BC25="","",IF(((BC25/MIN(L$2:L$95))*100)&gt;=100,100,(BC25/MIN(L$2:L$95))*100))</f>
        <v/>
      </c>
      <c r="AB25" s="17">
        <f>IF(BD25="","",IF(((BD25/MIN(M$2:M$95))*100)&gt;=100,100,(BD25/MIN(M$2:M$95))*100))</f>
        <v>17.648396634068682</v>
      </c>
      <c r="AC25" s="15">
        <f>IF(BE25="","",IF(((BE25/MIN(N$2:N$95))*100)&gt;=100,100,(BE25/MIN(N$2:N$95))*100))</f>
        <v>98.628963153384746</v>
      </c>
      <c r="AD25" s="12" t="str">
        <f>IF(ISBLANK(AZ25),"",PERCENTRANK(AZ$2:AZ$95,AZ25,)*100)</f>
        <v/>
      </c>
      <c r="AE25" s="12" t="str">
        <f>IF(ISBLANK(BA25),"",PERCENTRANK(BA$2:BA$95,BA25,)*100)</f>
        <v/>
      </c>
      <c r="AF25" s="12" t="str">
        <f>IF(ISBLANK(BB25),"",PERCENTRANK(BB$2:BB$95,BB25,)*100)</f>
        <v/>
      </c>
      <c r="AG25" s="12" t="str">
        <f>IF(ISBLANK(BC25),"",PERCENTRANK(BC$2:BC$95,BC25,)*100)</f>
        <v/>
      </c>
      <c r="AH25" s="12">
        <f>IF(ISBLANK(BD25),"",PERCENTRANK(BD$2:BD$95,BD25,)*100)</f>
        <v>37.6</v>
      </c>
      <c r="AI25" s="12">
        <f>IF(ISBLANK(BE25),"",PERCENTRANK(BE$2:BE$95,BE25,)*100)</f>
        <v>75.2</v>
      </c>
      <c r="AJ25" s="18">
        <f>IF(VLOOKUP(TRUE,$V$2:$AY$95,COUNTA($V$1:AR$1),FALSE)="",AR25,IF(AR25="","",(AR25/VLOOKUP(TRUE,$V$2:$AY$95,COUNTA($V$1:AR$1),FALSE))*100))</f>
        <v>75</v>
      </c>
      <c r="AK25" s="12">
        <f>IF(VLOOKUP(TRUE,$V$2:$AY$95,COUNTA($V$1:AS$1),FALSE)="",AS25,IF(AS25="","",(AS25/VLOOKUP(TRUE,$V$2:$AY$95,COUNTA($V$1:AS$1),FALSE))*100))</f>
        <v>51.360404491424561</v>
      </c>
      <c r="AL25" s="12">
        <f>IF(VLOOKUP(TRUE,$V$2:$AY$95,COUNTA($V$1:AT$1),FALSE)="",AT25,IF(AT25="","",(AT25/VLOOKUP(TRUE,$V$2:$AY$95,COUNTA($V$1:AT$1),FALSE))*100))</f>
        <v>37.340395450592041</v>
      </c>
      <c r="AM25" s="12">
        <f>IF(VLOOKUP(TRUE,$V$2:$AY$95,COUNTA($V$1:AU$1),FALSE)="",AU25,IF(AU25="","",(AU25/VLOOKUP(TRUE,$V$2:$AY$95,COUNTA($V$1:AU$1),FALSE))*100))</f>
        <v>54.972517490386963</v>
      </c>
      <c r="AN25" s="12">
        <f>IF(VLOOKUP(TRUE,$V$2:$AY$95,COUNTA($V$1:AV$1),FALSE)="",AV25,IF(AV25="","",(AV25/VLOOKUP(TRUE,$V$2:$AY$95,COUNTA($V$1:AV$1),FALSE))*100))</f>
        <v>73.538440465927124</v>
      </c>
      <c r="AO25" s="12">
        <f>IF(VLOOKUP(TRUE,$V$2:$AY$95,COUNTA($V$1:AW$1),FALSE)="",AW25,IF(AW25="","",(AW25/VLOOKUP(TRUE,$V$2:$AY$95,COUNTA($V$1:AW$1),FALSE))*100))</f>
        <v>83.099563916524261</v>
      </c>
      <c r="AP25" s="12">
        <f>IF(VLOOKUP(TRUE,$V$2:$AY$95,COUNTA($V$1:AX$1),FALSE)="",AX25,IF(AX25="","",(AX25/VLOOKUP(TRUE,$V$2:$AY$95,COUNTA($V$1:AX$1),FALSE))*100))</f>
        <v>61.695027351379395</v>
      </c>
      <c r="AQ25" s="19">
        <f>IF(VLOOKUP(TRUE,$V$2:$AY$95,COUNTA($V$1:AY$1),FALSE)="",AY25,IF(AY25="","",(AY25/VLOOKUP(TRUE,$V$2:$AY$95,COUNTA($V$1:AY$1),FALSE))*100))</f>
        <v>46.206573645273849</v>
      </c>
      <c r="AR25" s="66">
        <f>IF(BS25="","",BS25*VLOOKUP("UQ",IndexCalc[],3,FALSE))</f>
        <v>75</v>
      </c>
      <c r="AS25" s="62">
        <f>IF(BT25="","",BT25*VLOOKUP("Fneg",IndexCalc[],3,FALSE))</f>
        <v>51.360404491424561</v>
      </c>
      <c r="AT25" s="62">
        <f>IF(BU25="","",BU25*VLOOKUP("ABS",IndexCalc[],3,FALSE))</f>
        <v>37.340395450592041</v>
      </c>
      <c r="AU25" s="62">
        <f>IF(BV25="","",BV25*VLOOKUP("Cnrs",IndexCalc[],3,FALSE))</f>
        <v>54.972517490386963</v>
      </c>
      <c r="AV25" s="62">
        <f>IF(BO25="","",BO25*VLOOKUP("HEC",IndexCalc[],3,FALSE))</f>
        <v>73.538440465927124</v>
      </c>
      <c r="AW25" s="62">
        <f>IF(BP25="","",BP25*VLOOKUP("Aeres",IndexCalc[],3,FALSE))</f>
        <v>83.099563916524261</v>
      </c>
      <c r="AX25" s="62">
        <f>IF(BQ25="","",BQ25*VLOOKUP("Abdc",IndexCalc[],3,FALSE))</f>
        <v>61.695027351379395</v>
      </c>
      <c r="AY25" s="65">
        <f>IF(BR25="","",BR25*VLOOKUP("Vhb",IndexCalc[],3,FALSE))</f>
        <v>46.206573645273849</v>
      </c>
      <c r="AZ25" s="12"/>
      <c r="BA25" s="12"/>
      <c r="BB25" s="12"/>
      <c r="BC25" s="12"/>
      <c r="BD25" s="12">
        <v>0.77600000000000002</v>
      </c>
      <c r="BE25" s="19">
        <v>2.302</v>
      </c>
      <c r="BF25" s="18"/>
      <c r="BG25" s="12"/>
      <c r="BH25" s="12"/>
      <c r="BI25" s="12"/>
      <c r="BJ25" s="19"/>
      <c r="BK25" s="18">
        <v>2</v>
      </c>
      <c r="BL25" s="12"/>
      <c r="BM25" s="12"/>
      <c r="BN25" s="12"/>
      <c r="BO25" s="257">
        <v>2.941537618637085</v>
      </c>
      <c r="BP25" s="258">
        <v>2.4929869174957275</v>
      </c>
      <c r="BQ25" s="258">
        <v>2.4678010940551758</v>
      </c>
      <c r="BR25" s="258">
        <v>2.7723944187164307</v>
      </c>
      <c r="BS25" s="5">
        <v>3</v>
      </c>
      <c r="BT25" s="258">
        <v>2.0544161796569824</v>
      </c>
      <c r="BU25" s="258">
        <v>1.8670197725296021</v>
      </c>
      <c r="BV25" s="261">
        <v>2.1989006996154785</v>
      </c>
    </row>
    <row r="26" spans="1:74" x14ac:dyDescent="0.25">
      <c r="A26" s="76" t="s">
        <v>1162</v>
      </c>
      <c r="B26" s="195"/>
      <c r="C26" s="147" t="s">
        <v>1017</v>
      </c>
      <c r="D26" s="11" t="s">
        <v>885</v>
      </c>
      <c r="E26" s="12">
        <f>IF(R26=0,"",RANK($R26,$R$2:$R$95,0))</f>
        <v>20</v>
      </c>
      <c r="F26" s="59">
        <f>COUNT($AH26:$AI26,$AR26:$AY26)</f>
        <v>10</v>
      </c>
      <c r="G26" s="65">
        <f>IF($F26&lt;=1,"",STDEV($AB26:$AC26,$AJ26:$AQ26))</f>
        <v>23.639850147920761</v>
      </c>
      <c r="H26" s="98" t="b">
        <f>IF($Q26=0,FALSE,IF(OR($V26=TRUE,AVERAGE($AJ26:$AQ26)=100),TRUE,FALSE))</f>
        <v>0</v>
      </c>
      <c r="I26" s="108">
        <f>IF($H26=TRUE,IF(ISBLANK(AZ26),10000,AZ26),10000)</f>
        <v>10000</v>
      </c>
      <c r="J26" s="108">
        <f>IF($H26=TRUE,IF(ISBLANK(BA26),10000,BA26),10000)</f>
        <v>10000</v>
      </c>
      <c r="K26" s="108">
        <f>IF($H26=TRUE,IF(ISBLANK(BB26),10000,BB26),10000)</f>
        <v>10000</v>
      </c>
      <c r="L26" s="108">
        <f>IF($H26=TRUE,IF(ISBLANK(BC26),10000,BC26),10000)</f>
        <v>10000</v>
      </c>
      <c r="M26" s="108">
        <f>IF($H26=TRUE,IF(ISBLANK(BD26),10000,BD26),10000)</f>
        <v>10000</v>
      </c>
      <c r="N26" s="108">
        <f>IF($H26=TRUE,IF(ISBLANK(BE26),10000,BE26),10000)</f>
        <v>10000</v>
      </c>
      <c r="O26" s="62" t="b">
        <f>$V26</f>
        <v>0</v>
      </c>
      <c r="P26" s="59">
        <f>COUNT($AH26:$AI26)</f>
        <v>2</v>
      </c>
      <c r="Q26" s="59">
        <f>COUNT($AR26:$AY26)</f>
        <v>8</v>
      </c>
      <c r="R26" s="149">
        <f>IF($F26=0,0,AVERAGE($AB26:$AC26,$AR26:$AY26))</f>
        <v>64.04800311327952</v>
      </c>
      <c r="S26" s="66">
        <f>IF($P26=0,0,(AVERAGE($AB26:$AC26)))</f>
        <v>29.371802985716769</v>
      </c>
      <c r="T26" s="65">
        <f>IF($Q26=0,0,(AVERAGE($AR26:$AY26)))</f>
        <v>72.717053145170212</v>
      </c>
      <c r="U26" s="62">
        <f>IF(F26=0,"",(AVERAGE($AH26:$AI26,$AR26:$AY26)))</f>
        <v>67.303642516136179</v>
      </c>
      <c r="V26" s="65" t="b">
        <f>IF($Q26=0,FALSE,IF(OR(MAX($U$2:$U$95)=$U26,LARGE($U$2:$U$95,2)=$U26),TRUE,FALSE))</f>
        <v>0</v>
      </c>
      <c r="W26" s="120">
        <f>IF($F26=0,0,AVERAGE($AB26:$AC26,$AJ26:$AQ26))</f>
        <v>64.04800311327952</v>
      </c>
      <c r="X26" s="18" t="str">
        <f>IF(AZ26="","",IF(((AZ26/MIN(I$2:I$95))*100)&gt;=100,100,(AZ26/MIN(I$2:I$95))*100))</f>
        <v/>
      </c>
      <c r="Y26" s="18" t="str">
        <f>IF(BA26="","",IF(((BA26/MIN(J$2:J$95))*100)&gt;=100,100,(BA26/MIN(J$2:J$95))*100))</f>
        <v/>
      </c>
      <c r="Z26" s="18" t="str">
        <f>IF(BB26="","",IF(((BB26/MIN(K$2:K$95))*100)&gt;=100,100,(BB26/MIN(K$2:K$95))*100))</f>
        <v/>
      </c>
      <c r="AA26" s="18" t="str">
        <f>IF(BC26="","",IF(((BC26/MIN(L$2:L$95))*100)&gt;=100,100,(BC26/MIN(L$2:L$95))*100))</f>
        <v/>
      </c>
      <c r="AB26" s="17">
        <f>IF(BD26="","",IF(((BD26/MIN(M$2:M$95))*100)&gt;=100,100,(BD26/MIN(M$2:M$95))*100))</f>
        <v>51.007553857105378</v>
      </c>
      <c r="AC26" s="15">
        <f>IF(BE26="","",IF(((BE26/MIN(N$2:N$95))*100)&gt;=100,100,(BE26/MIN(N$2:N$95))*100))</f>
        <v>7.7360521143281566</v>
      </c>
      <c r="AD26" s="12" t="str">
        <f>IF(ISBLANK(AZ26),"",PERCENTRANK(AZ$2:AZ$95,AZ26,)*100)</f>
        <v/>
      </c>
      <c r="AE26" s="12" t="str">
        <f>IF(ISBLANK(BA26),"",PERCENTRANK(BA$2:BA$95,BA26,)*100)</f>
        <v/>
      </c>
      <c r="AF26" s="12" t="str">
        <f>IF(ISBLANK(BB26),"",PERCENTRANK(BB$2:BB$95,BB26,)*100)</f>
        <v/>
      </c>
      <c r="AG26" s="12" t="str">
        <f>IF(ISBLANK(BC26),"",PERCENTRANK(BC$2:BC$95,BC26,)*100)</f>
        <v/>
      </c>
      <c r="AH26" s="12">
        <f>IF(ISBLANK(BD26),"",PERCENTRANK(BD$2:BD$95,BD26,)*100)</f>
        <v>91.3</v>
      </c>
      <c r="AI26" s="12">
        <f>IF(ISBLANK(BE26),"",PERCENTRANK(BE$2:BE$95,BE26,)*100)</f>
        <v>0</v>
      </c>
      <c r="AJ26" s="18">
        <f>IF(VLOOKUP(TRUE,$V$2:$AY$95,COUNTA($V$1:AR$1),FALSE)="",AR26,IF(AR26="","",(AR26/VLOOKUP(TRUE,$V$2:$AY$95,COUNTA($V$1:AR$1),FALSE))*100))</f>
        <v>75</v>
      </c>
      <c r="AK26" s="12">
        <f>IF(VLOOKUP(TRUE,$V$2:$AY$95,COUNTA($V$1:AS$1),FALSE)="",AS26,IF(AS26="","",(AS26/VLOOKUP(TRUE,$V$2:$AY$95,COUNTA($V$1:AS$1),FALSE))*100))</f>
        <v>72.71193265914917</v>
      </c>
      <c r="AL26" s="12">
        <f>IF(VLOOKUP(TRUE,$V$2:$AY$95,COUNTA($V$1:AT$1),FALSE)="",AT26,IF(AT26="","",(AT26/VLOOKUP(TRUE,$V$2:$AY$95,COUNTA($V$1:AT$1),FALSE))*100))</f>
        <v>60</v>
      </c>
      <c r="AM26" s="12">
        <f>IF(VLOOKUP(TRUE,$V$2:$AY$95,COUNTA($V$1:AU$1),FALSE)="",AU26,IF(AU26="","",(AU26/VLOOKUP(TRUE,$V$2:$AY$95,COUNTA($V$1:AU$1),FALSE))*100))</f>
        <v>50.521832704544067</v>
      </c>
      <c r="AN26" s="12">
        <f>IF(VLOOKUP(TRUE,$V$2:$AY$95,COUNTA($V$1:AV$1),FALSE)="",AV26,IF(AV26="","",(AV26/VLOOKUP(TRUE,$V$2:$AY$95,COUNTA($V$1:AV$1),FALSE))*100))</f>
        <v>75</v>
      </c>
      <c r="AO26" s="12">
        <f>IF(VLOOKUP(TRUE,$V$2:$AY$95,COUNTA($V$1:AW$1),FALSE)="",AW26,IF(AW26="","",(AW26/VLOOKUP(TRUE,$V$2:$AY$95,COUNTA($V$1:AW$1),FALSE))*100))</f>
        <v>90.169326464335128</v>
      </c>
      <c r="AP26" s="12">
        <f>IF(VLOOKUP(TRUE,$V$2:$AY$95,COUNTA($V$1:AX$1),FALSE)="",AX26,IF(AX26="","",(AX26/VLOOKUP(TRUE,$V$2:$AY$95,COUNTA($V$1:AX$1),FALSE))*100))</f>
        <v>75</v>
      </c>
      <c r="AQ26" s="19">
        <f>IF(VLOOKUP(TRUE,$V$2:$AY$95,COUNTA($V$1:AY$1),FALSE)="",AY26,IF(AY26="","",(AY26/VLOOKUP(TRUE,$V$2:$AY$95,COUNTA($V$1:AY$1),FALSE))*100))</f>
        <v>83.333333333333343</v>
      </c>
      <c r="AR26" s="66">
        <f>IF(BS26="","",BS26*VLOOKUP("UQ",IndexCalc[],3,FALSE))</f>
        <v>75</v>
      </c>
      <c r="AS26" s="62">
        <f>IF(BT26="","",BT26*VLOOKUP("Fneg",IndexCalc[],3,FALSE))</f>
        <v>72.71193265914917</v>
      </c>
      <c r="AT26" s="62">
        <f>IF(BU26="","",BU26*VLOOKUP("ABS",IndexCalc[],3,FALSE))</f>
        <v>60</v>
      </c>
      <c r="AU26" s="62">
        <f>IF(BV26="","",BV26*VLOOKUP("Cnrs",IndexCalc[],3,FALSE))</f>
        <v>50.521832704544067</v>
      </c>
      <c r="AV26" s="62">
        <f>IF(BO26="","",BO26*VLOOKUP("HEC",IndexCalc[],3,FALSE))</f>
        <v>75</v>
      </c>
      <c r="AW26" s="62">
        <f>IF(BP26="","",BP26*VLOOKUP("Aeres",IndexCalc[],3,FALSE))</f>
        <v>90.169326464335128</v>
      </c>
      <c r="AX26" s="62">
        <f>IF(BQ26="","",BQ26*VLOOKUP("Abdc",IndexCalc[],3,FALSE))</f>
        <v>75</v>
      </c>
      <c r="AY26" s="65">
        <f>IF(BR26="","",BR26*VLOOKUP("Vhb",IndexCalc[],3,FALSE))</f>
        <v>83.333333333333343</v>
      </c>
      <c r="AZ26" s="12"/>
      <c r="BA26" s="12"/>
      <c r="BB26" s="12"/>
      <c r="BC26" s="12"/>
      <c r="BD26" s="255">
        <v>2.2428021430969238</v>
      </c>
      <c r="BE26" s="256">
        <v>0.18055945634841919</v>
      </c>
      <c r="BF26" s="18" t="s">
        <v>134</v>
      </c>
      <c r="BG26" s="12"/>
      <c r="BH26" s="12" t="s">
        <v>127</v>
      </c>
      <c r="BI26" s="12" t="s">
        <v>127</v>
      </c>
      <c r="BJ26" s="19" t="s">
        <v>278</v>
      </c>
      <c r="BK26" s="18">
        <v>2</v>
      </c>
      <c r="BL26" s="12"/>
      <c r="BM26" s="12">
        <v>3</v>
      </c>
      <c r="BN26" s="12"/>
      <c r="BO26" s="7">
        <v>3</v>
      </c>
      <c r="BP26" s="258">
        <v>2.7050797939300537</v>
      </c>
      <c r="BQ26" s="92">
        <v>3</v>
      </c>
      <c r="BR26" s="5">
        <v>5</v>
      </c>
      <c r="BS26" s="5">
        <v>3</v>
      </c>
      <c r="BT26" s="258">
        <v>2.9084773063659668</v>
      </c>
      <c r="BU26" s="258">
        <v>3</v>
      </c>
      <c r="BV26" s="261">
        <v>2.0208733081817627</v>
      </c>
    </row>
    <row r="27" spans="1:74" x14ac:dyDescent="0.25">
      <c r="A27" s="76" t="s">
        <v>1163</v>
      </c>
      <c r="B27" s="195" t="s">
        <v>1417</v>
      </c>
      <c r="C27" s="147" t="s">
        <v>1018</v>
      </c>
      <c r="D27" s="11" t="s">
        <v>885</v>
      </c>
      <c r="E27" s="12">
        <f>IF(R27=0,"",RANK($R27,$R$2:$R$95,0))</f>
        <v>41</v>
      </c>
      <c r="F27" s="59">
        <f>COUNT($AH27:$AI27,$AR27:$AY27)</f>
        <v>10</v>
      </c>
      <c r="G27" s="65">
        <f>IF($F27&lt;=1,"",STDEV($AB27:$AC27,$AJ27:$AQ27))</f>
        <v>25.564539535071937</v>
      </c>
      <c r="H27" s="98" t="b">
        <f>IF($Q27=0,FALSE,IF(OR($V27=TRUE,AVERAGE($AJ27:$AQ27)=100),TRUE,FALSE))</f>
        <v>0</v>
      </c>
      <c r="I27" s="108">
        <f>IF($H27=TRUE,IF(ISBLANK(AZ27),10000,AZ27),10000)</f>
        <v>10000</v>
      </c>
      <c r="J27" s="108">
        <f>IF($H27=TRUE,IF(ISBLANK(BA27),10000,BA27),10000)</f>
        <v>10000</v>
      </c>
      <c r="K27" s="108">
        <f>IF($H27=TRUE,IF(ISBLANK(BB27),10000,BB27),10000)</f>
        <v>10000</v>
      </c>
      <c r="L27" s="108">
        <f>IF($H27=TRUE,IF(ISBLANK(BC27),10000,BC27),10000)</f>
        <v>10000</v>
      </c>
      <c r="M27" s="108">
        <f>IF($H27=TRUE,IF(ISBLANK(BD27),10000,BD27),10000)</f>
        <v>10000</v>
      </c>
      <c r="N27" s="108">
        <f>IF($H27=TRUE,IF(ISBLANK(BE27),10000,BE27),10000)</f>
        <v>10000</v>
      </c>
      <c r="O27" s="62" t="b">
        <f>$V27</f>
        <v>0</v>
      </c>
      <c r="P27" s="59">
        <f>COUNT($AH27:$AI27)</f>
        <v>2</v>
      </c>
      <c r="Q27" s="59">
        <f>COUNT($AR27:$AY27)</f>
        <v>8</v>
      </c>
      <c r="R27" s="149">
        <f>IF($F27=0,0,AVERAGE($AB27:$AC27,$AR27:$AY27))</f>
        <v>55.507378867899583</v>
      </c>
      <c r="S27" s="66">
        <f>IF($P27=0,0,(AVERAGE($AB27:$AC27)))</f>
        <v>58.960654992040027</v>
      </c>
      <c r="T27" s="65">
        <f>IF($Q27=0,0,(AVERAGE($AR27:$AY27)))</f>
        <v>54.644059836864479</v>
      </c>
      <c r="U27" s="62">
        <f>IF(F27=0,"",(AVERAGE($AH27:$AI27,$AR27:$AY27)))</f>
        <v>56.065247869491579</v>
      </c>
      <c r="V27" s="65" t="b">
        <f>IF($Q27=0,FALSE,IF(OR(MAX($U$2:$U$95)=$U27,LARGE($U$2:$U$95,2)=$U27),TRUE,FALSE))</f>
        <v>0</v>
      </c>
      <c r="W27" s="120">
        <f>IF($F27=0,0,AVERAGE($AB27:$AC27,$AJ27:$AQ27))</f>
        <v>55.507378867899583</v>
      </c>
      <c r="X27" s="18" t="str">
        <f>IF(AZ27="","",IF(((AZ27/MIN(I$2:I$95))*100)&gt;=100,100,(AZ27/MIN(I$2:I$95))*100))</f>
        <v/>
      </c>
      <c r="Y27" s="18" t="str">
        <f>IF(BA27="","",IF(((BA27/MIN(J$2:J$95))*100)&gt;=100,100,(BA27/MIN(J$2:J$95))*100))</f>
        <v/>
      </c>
      <c r="Z27" s="18" t="str">
        <f>IF(BB27="","",IF(((BB27/MIN(K$2:K$95))*100)&gt;=100,100,(BB27/MIN(K$2:K$95))*100))</f>
        <v/>
      </c>
      <c r="AA27" s="18" t="str">
        <f>IF(BC27="","",IF(((BC27/MIN(L$2:L$95))*100)&gt;=100,100,(BC27/MIN(L$2:L$95))*100))</f>
        <v/>
      </c>
      <c r="AB27" s="17">
        <f>IF(BD27="","",IF(((BD27/MIN(M$2:M$95))*100)&gt;=100,100,(BD27/MIN(M$2:M$95))*100))</f>
        <v>17.921309984080054</v>
      </c>
      <c r="AC27" s="15">
        <f>IF(BE27="","",IF(((BE27/MIN(N$2:N$95))*100)&gt;=100,100,(BE27/MIN(N$2:N$95))*100))</f>
        <v>100</v>
      </c>
      <c r="AD27" s="12" t="str">
        <f>IF(ISBLANK(AZ27),"",PERCENTRANK(AZ$2:AZ$95,AZ27,)*100)</f>
        <v/>
      </c>
      <c r="AE27" s="12" t="str">
        <f>IF(ISBLANK(BA27),"",PERCENTRANK(BA$2:BA$95,BA27,)*100)</f>
        <v/>
      </c>
      <c r="AF27" s="12" t="str">
        <f>IF(ISBLANK(BB27),"",PERCENTRANK(BB$2:BB$95,BB27,)*100)</f>
        <v/>
      </c>
      <c r="AG27" s="12" t="str">
        <f>IF(ISBLANK(BC27),"",PERCENTRANK(BC$2:BC$95,BC27,)*100)</f>
        <v/>
      </c>
      <c r="AH27" s="12">
        <f>IF(ISBLANK(BD27),"",PERCENTRANK(BD$2:BD$95,BD27,)*100)</f>
        <v>39.700000000000003</v>
      </c>
      <c r="AI27" s="12">
        <f>IF(ISBLANK(BE27),"",PERCENTRANK(BE$2:BE$95,BE27,)*100)</f>
        <v>83.8</v>
      </c>
      <c r="AJ27" s="18">
        <f>IF(VLOOKUP(TRUE,$V$2:$AY$95,COUNTA($V$1:AR$1),FALSE)="",AR27,IF(AR27="","",(AR27/VLOOKUP(TRUE,$V$2:$AY$95,COUNTA($V$1:AR$1),FALSE))*100))</f>
        <v>50</v>
      </c>
      <c r="AK27" s="12">
        <f>IF(VLOOKUP(TRUE,$V$2:$AY$95,COUNTA($V$1:AS$1),FALSE)="",AS27,IF(AS27="","",(AS27/VLOOKUP(TRUE,$V$2:$AY$95,COUNTA($V$1:AS$1),FALSE))*100))</f>
        <v>27.999091148376465</v>
      </c>
      <c r="AL27" s="12">
        <f>IF(VLOOKUP(TRUE,$V$2:$AY$95,COUNTA($V$1:AT$1),FALSE)="",AT27,IF(AT27="","",(AT27/VLOOKUP(TRUE,$V$2:$AY$95,COUNTA($V$1:AT$1),FALSE))*100))</f>
        <v>38.707098960876465</v>
      </c>
      <c r="AM27" s="12">
        <f>IF(VLOOKUP(TRUE,$V$2:$AY$95,COUNTA($V$1:AU$1),FALSE)="",AU27,IF(AU27="","",(AU27/VLOOKUP(TRUE,$V$2:$AY$95,COUNTA($V$1:AU$1),FALSE))*100))</f>
        <v>53.574961423873901</v>
      </c>
      <c r="AN27" s="12">
        <f>IF(VLOOKUP(TRUE,$V$2:$AY$95,COUNTA($V$1:AV$1),FALSE)="",AV27,IF(AV27="","",(AV27/VLOOKUP(TRUE,$V$2:$AY$95,COUNTA($V$1:AV$1),FALSE))*100))</f>
        <v>82.412427663803101</v>
      </c>
      <c r="AO27" s="12">
        <f>IF(VLOOKUP(TRUE,$V$2:$AY$95,COUNTA($V$1:AW$1),FALSE)="",AW27,IF(AW27="","",(AW27/VLOOKUP(TRUE,$V$2:$AY$95,COUNTA($V$1:AW$1),FALSE))*100))</f>
        <v>67.210038503011077</v>
      </c>
      <c r="AP27" s="12">
        <f>IF(VLOOKUP(TRUE,$V$2:$AY$95,COUNTA($V$1:AX$1),FALSE)="",AX27,IF(AX27="","",(AX27/VLOOKUP(TRUE,$V$2:$AY$95,COUNTA($V$1:AX$1),FALSE))*100))</f>
        <v>75</v>
      </c>
      <c r="AQ27" s="19">
        <f>IF(VLOOKUP(TRUE,$V$2:$AY$95,COUNTA($V$1:AY$1),FALSE)="",AY27,IF(AY27="","",(AY27/VLOOKUP(TRUE,$V$2:$AY$95,COUNTA($V$1:AY$1),FALSE))*100))</f>
        <v>42.248860994974777</v>
      </c>
      <c r="AR27" s="66">
        <f>IF(BS27="","",BS27*VLOOKUP("UQ",IndexCalc[],3,FALSE))</f>
        <v>50</v>
      </c>
      <c r="AS27" s="62">
        <f>IF(BT27="","",BT27*VLOOKUP("Fneg",IndexCalc[],3,FALSE))</f>
        <v>27.999091148376465</v>
      </c>
      <c r="AT27" s="62">
        <f>IF(BU27="","",BU27*VLOOKUP("ABS",IndexCalc[],3,FALSE))</f>
        <v>38.707098960876465</v>
      </c>
      <c r="AU27" s="62">
        <f>IF(BV27="","",BV27*VLOOKUP("Cnrs",IndexCalc[],3,FALSE))</f>
        <v>53.574961423873901</v>
      </c>
      <c r="AV27" s="62">
        <f>IF(BO27="","",BO27*VLOOKUP("HEC",IndexCalc[],3,FALSE))</f>
        <v>82.412427663803101</v>
      </c>
      <c r="AW27" s="62">
        <f>IF(BP27="","",BP27*VLOOKUP("Aeres",IndexCalc[],3,FALSE))</f>
        <v>67.210038503011077</v>
      </c>
      <c r="AX27" s="62">
        <f>IF(BQ27="","",BQ27*VLOOKUP("Abdc",IndexCalc[],3,FALSE))</f>
        <v>75</v>
      </c>
      <c r="AY27" s="65">
        <f>IF(BR27="","",BR27*VLOOKUP("Vhb",IndexCalc[],3,FALSE))</f>
        <v>42.248860994974777</v>
      </c>
      <c r="AZ27" s="12"/>
      <c r="BA27" s="12"/>
      <c r="BB27" s="12"/>
      <c r="BC27" s="12"/>
      <c r="BD27" s="12">
        <v>0.78800000000000003</v>
      </c>
      <c r="BE27" s="19">
        <v>2.5249999999999999</v>
      </c>
      <c r="BF27" s="18"/>
      <c r="BG27" s="12"/>
      <c r="BH27" s="12" t="s">
        <v>127</v>
      </c>
      <c r="BI27" s="12"/>
      <c r="BJ27" s="19"/>
      <c r="BK27" s="18">
        <v>3</v>
      </c>
      <c r="BL27" s="12"/>
      <c r="BM27" s="12"/>
      <c r="BN27" s="12"/>
      <c r="BO27" s="257">
        <v>3.296497106552124</v>
      </c>
      <c r="BP27" s="258">
        <v>2.016301155090332</v>
      </c>
      <c r="BQ27" s="92">
        <v>3</v>
      </c>
      <c r="BR27" s="258">
        <v>2.5349316596984863</v>
      </c>
      <c r="BS27" s="5">
        <v>2</v>
      </c>
      <c r="BT27" s="258">
        <v>1.1199636459350586</v>
      </c>
      <c r="BU27" s="258">
        <v>1.9353549480438232</v>
      </c>
      <c r="BV27" s="261">
        <v>2.1429984569549561</v>
      </c>
    </row>
    <row r="28" spans="1:74" x14ac:dyDescent="0.25">
      <c r="A28" s="76" t="s">
        <v>1164</v>
      </c>
      <c r="B28" s="195" t="s">
        <v>1418</v>
      </c>
      <c r="C28" s="147" t="s">
        <v>1113</v>
      </c>
      <c r="D28" s="11" t="s">
        <v>885</v>
      </c>
      <c r="E28" s="12">
        <f>IF(R28=0,"",RANK($R28,$R$2:$R$95,0))</f>
        <v>63</v>
      </c>
      <c r="F28" s="59">
        <f>COUNT($AH28:$AI28,$AR28:$AY28)</f>
        <v>10</v>
      </c>
      <c r="G28" s="65">
        <f>IF($F28&lt;=1,"",STDEV($AB28:$AC28,$AJ28:$AQ28))</f>
        <v>19.812339638695796</v>
      </c>
      <c r="H28" s="98" t="b">
        <f>IF($Q28=0,FALSE,IF(OR($V28=TRUE,AVERAGE($AJ28:$AQ28)=100),TRUE,FALSE))</f>
        <v>0</v>
      </c>
      <c r="I28" s="108">
        <f>IF($H28=TRUE,IF(ISBLANK(AZ28),10000,AZ28),10000)</f>
        <v>10000</v>
      </c>
      <c r="J28" s="108">
        <f>IF($H28=TRUE,IF(ISBLANK(BA28),10000,BA28),10000)</f>
        <v>10000</v>
      </c>
      <c r="K28" s="108">
        <f>IF($H28=TRUE,IF(ISBLANK(BB28),10000,BB28),10000)</f>
        <v>10000</v>
      </c>
      <c r="L28" s="108">
        <f>IF($H28=TRUE,IF(ISBLANK(BC28),10000,BC28),10000)</f>
        <v>10000</v>
      </c>
      <c r="M28" s="108">
        <f>IF($H28=TRUE,IF(ISBLANK(BD28),10000,BD28),10000)</f>
        <v>10000</v>
      </c>
      <c r="N28" s="108">
        <f>IF($H28=TRUE,IF(ISBLANK(BE28),10000,BE28),10000)</f>
        <v>10000</v>
      </c>
      <c r="O28" s="62" t="b">
        <f>$V28</f>
        <v>0</v>
      </c>
      <c r="P28" s="59">
        <f>COUNT($AH28:$AI28)</f>
        <v>2</v>
      </c>
      <c r="Q28" s="59">
        <f>COUNT($AR28:$AY28)</f>
        <v>8</v>
      </c>
      <c r="R28" s="149">
        <f>IF($F28=0,0,AVERAGE($AB28:$AC28,$AR28:$AY28))</f>
        <v>49.071658052427509</v>
      </c>
      <c r="S28" s="66">
        <f>IF($P28=0,0,(AVERAGE($AB28:$AC28)))</f>
        <v>52.454914437845069</v>
      </c>
      <c r="T28" s="65">
        <f>IF($Q28=0,0,(AVERAGE($AR28:$AY28)))</f>
        <v>48.225843956073128</v>
      </c>
      <c r="U28" s="62">
        <f>IF(F28=0,"",(AVERAGE($AH28:$AI28,$AR28:$AY28)))</f>
        <v>48.4606751648585</v>
      </c>
      <c r="V28" s="65" t="b">
        <f>IF($Q28=0,FALSE,IF(OR(MAX($U$2:$U$95)=$U28,LARGE($U$2:$U$95,2)=$U28),TRUE,FALSE))</f>
        <v>0</v>
      </c>
      <c r="W28" s="120">
        <f>IF($F28=0,0,AVERAGE($AB28:$AC28,$AJ28:$AQ28))</f>
        <v>49.071658052427509</v>
      </c>
      <c r="X28" s="18" t="str">
        <f>IF(AZ28="","",IF(((AZ28/MIN(I$2:I$95))*100)&gt;=100,100,(AZ28/MIN(I$2:I$95))*100))</f>
        <v/>
      </c>
      <c r="Y28" s="18" t="str">
        <f>IF(BA28="","",IF(((BA28/MIN(J$2:J$95))*100)&gt;=100,100,(BA28/MIN(J$2:J$95))*100))</f>
        <v/>
      </c>
      <c r="Z28" s="18" t="str">
        <f>IF(BB28="","",IF(((BB28/MIN(K$2:K$95))*100)&gt;=100,100,(BB28/MIN(K$2:K$95))*100))</f>
        <v/>
      </c>
      <c r="AA28" s="18" t="str">
        <f>IF(BC28="","",IF(((BC28/MIN(L$2:L$95))*100)&gt;=100,100,(BC28/MIN(L$2:L$95))*100))</f>
        <v/>
      </c>
      <c r="AB28" s="17">
        <f>IF(BD28="","",IF(((BD28/MIN(M$2:M$95))*100)&gt;=100,100,(BD28/MIN(M$2:M$95))*100))</f>
        <v>16.306572663179438</v>
      </c>
      <c r="AC28" s="15">
        <f>IF(BE28="","",IF(((BE28/MIN(N$2:N$95))*100)&gt;=100,100,(BE28/MIN(N$2:N$95))*100))</f>
        <v>88.603256212510701</v>
      </c>
      <c r="AD28" s="12" t="str">
        <f>IF(ISBLANK(AZ28),"",PERCENTRANK(AZ$2:AZ$95,AZ28,)*100)</f>
        <v/>
      </c>
      <c r="AE28" s="12" t="str">
        <f>IF(ISBLANK(BA28),"",PERCENTRANK(BA$2:BA$95,BA28,)*100)</f>
        <v/>
      </c>
      <c r="AF28" s="12" t="str">
        <f>IF(ISBLANK(BB28),"",PERCENTRANK(BB$2:BB$95,BB28,)*100)</f>
        <v/>
      </c>
      <c r="AG28" s="12" t="str">
        <f>IF(ISBLANK(BC28),"",PERCENTRANK(BC$2:BC$95,BC28,)*100)</f>
        <v/>
      </c>
      <c r="AH28" s="12">
        <f>IF(ISBLANK(BD28),"",PERCENTRANK(BD$2:BD$95,BD28,)*100)</f>
        <v>31.1</v>
      </c>
      <c r="AI28" s="12">
        <f>IF(ISBLANK(BE28),"",PERCENTRANK(BE$2:BE$95,BE28,)*100)</f>
        <v>67.7</v>
      </c>
      <c r="AJ28" s="18">
        <f>IF(VLOOKUP(TRUE,$V$2:$AY$95,COUNTA($V$1:AR$1),FALSE)="",AR28,IF(AR28="","",(AR28/VLOOKUP(TRUE,$V$2:$AY$95,COUNTA($V$1:AR$1),FALSE))*100))</f>
        <v>54.030531644821167</v>
      </c>
      <c r="AK28" s="12">
        <f>IF(VLOOKUP(TRUE,$V$2:$AY$95,COUNTA($V$1:AS$1),FALSE)="",AS28,IF(AS28="","",(AS28/VLOOKUP(TRUE,$V$2:$AY$95,COUNTA($V$1:AS$1),FALSE))*100))</f>
        <v>28.412610292434692</v>
      </c>
      <c r="AL28" s="12">
        <f>IF(VLOOKUP(TRUE,$V$2:$AY$95,COUNTA($V$1:AT$1),FALSE)="",AT28,IF(AT28="","",(AT28/VLOOKUP(TRUE,$V$2:$AY$95,COUNTA($V$1:AT$1),FALSE))*100))</f>
        <v>40</v>
      </c>
      <c r="AM28" s="12">
        <f>IF(VLOOKUP(TRUE,$V$2:$AY$95,COUNTA($V$1:AU$1),FALSE)="",AU28,IF(AU28="","",(AU28/VLOOKUP(TRUE,$V$2:$AY$95,COUNTA($V$1:AU$1),FALSE))*100))</f>
        <v>48.386907577514648</v>
      </c>
      <c r="AN28" s="12">
        <f>IF(VLOOKUP(TRUE,$V$2:$AY$95,COUNTA($V$1:AV$1),FALSE)="",AV28,IF(AV28="","",(AV28/VLOOKUP(TRUE,$V$2:$AY$95,COUNTA($V$1:AV$1),FALSE))*100))</f>
        <v>43.214696645736694</v>
      </c>
      <c r="AO28" s="12">
        <f>IF(VLOOKUP(TRUE,$V$2:$AY$95,COUNTA($V$1:AW$1),FALSE)="",AW28,IF(AW28="","",(AW28/VLOOKUP(TRUE,$V$2:$AY$95,COUNTA($V$1:AW$1),FALSE))*100))</f>
        <v>65.79137643178305</v>
      </c>
      <c r="AP28" s="12">
        <f>IF(VLOOKUP(TRUE,$V$2:$AY$95,COUNTA($V$1:AX$1),FALSE)="",AX28,IF(AX28="","",(AX28/VLOOKUP(TRUE,$V$2:$AY$95,COUNTA($V$1:AX$1),FALSE))*100))</f>
        <v>50</v>
      </c>
      <c r="AQ28" s="19">
        <f>IF(VLOOKUP(TRUE,$V$2:$AY$95,COUNTA($V$1:AY$1),FALSE)="",AY28,IF(AY28="","",(AY28/VLOOKUP(TRUE,$V$2:$AY$95,COUNTA($V$1:AY$1),FALSE))*100))</f>
        <v>55.970629056294761</v>
      </c>
      <c r="AR28" s="66">
        <f>IF(BS28="","",BS28*VLOOKUP("UQ",IndexCalc[],3,FALSE))</f>
        <v>54.030531644821167</v>
      </c>
      <c r="AS28" s="62">
        <f>IF(BT28="","",BT28*VLOOKUP("Fneg",IndexCalc[],3,FALSE))</f>
        <v>28.412610292434692</v>
      </c>
      <c r="AT28" s="62">
        <f>IF(BU28="","",BU28*VLOOKUP("ABS",IndexCalc[],3,FALSE))</f>
        <v>40</v>
      </c>
      <c r="AU28" s="62">
        <f>IF(BV28="","",BV28*VLOOKUP("Cnrs",IndexCalc[],3,FALSE))</f>
        <v>48.386907577514648</v>
      </c>
      <c r="AV28" s="62">
        <f>IF(BO28="","",BO28*VLOOKUP("HEC",IndexCalc[],3,FALSE))</f>
        <v>43.214696645736694</v>
      </c>
      <c r="AW28" s="62">
        <f>IF(BP28="","",BP28*VLOOKUP("Aeres",IndexCalc[],3,FALSE))</f>
        <v>65.79137643178305</v>
      </c>
      <c r="AX28" s="62">
        <f>IF(BQ28="","",BQ28*VLOOKUP("Abdc",IndexCalc[],3,FALSE))</f>
        <v>50</v>
      </c>
      <c r="AY28" s="65">
        <f>IF(BR28="","",BR28*VLOOKUP("Vhb",IndexCalc[],3,FALSE))</f>
        <v>55.970629056294761</v>
      </c>
      <c r="AZ28" s="12"/>
      <c r="BA28" s="12"/>
      <c r="BB28" s="12"/>
      <c r="BC28" s="12"/>
      <c r="BD28" s="12">
        <v>0.71699999999999997</v>
      </c>
      <c r="BE28" s="19">
        <v>2.0680000000000001</v>
      </c>
      <c r="BF28" s="18"/>
      <c r="BG28" s="12"/>
      <c r="BH28" s="12" t="s">
        <v>133</v>
      </c>
      <c r="BI28" s="12"/>
      <c r="BJ28" s="19" t="s">
        <v>298</v>
      </c>
      <c r="BK28" s="18"/>
      <c r="BL28" s="12"/>
      <c r="BM28" s="12">
        <v>2</v>
      </c>
      <c r="BN28" s="12"/>
      <c r="BO28" s="257">
        <v>1.7285878658294678</v>
      </c>
      <c r="BP28" s="258">
        <v>1.9737412929534912</v>
      </c>
      <c r="BQ28" s="92">
        <v>2</v>
      </c>
      <c r="BR28" s="258">
        <v>3.3582377433776855</v>
      </c>
      <c r="BS28" s="258">
        <v>2.1612212657928467</v>
      </c>
      <c r="BT28" s="258">
        <v>1.1365044116973877</v>
      </c>
      <c r="BU28" s="258">
        <v>2</v>
      </c>
      <c r="BV28" s="261">
        <v>1.9354763031005859</v>
      </c>
    </row>
    <row r="29" spans="1:74" x14ac:dyDescent="0.25">
      <c r="A29" s="76" t="s">
        <v>1165</v>
      </c>
      <c r="B29" s="195"/>
      <c r="C29" s="147" t="s">
        <v>1114</v>
      </c>
      <c r="D29" s="11" t="s">
        <v>885</v>
      </c>
      <c r="E29" s="12">
        <f>IF(R29=0,"",RANK($R29,$R$2:$R$95,0))</f>
        <v>81</v>
      </c>
      <c r="F29" s="59">
        <f>COUNT($AH29:$AI29,$AR29:$AY29)</f>
        <v>10</v>
      </c>
      <c r="G29" s="65">
        <f>IF($F29&lt;=1,"",STDEV($AB29:$AC29,$AJ29:$AQ29))</f>
        <v>20.354907519112746</v>
      </c>
      <c r="H29" s="98" t="b">
        <f>IF($Q29=0,FALSE,IF(OR($V29=TRUE,AVERAGE($AJ29:$AQ29)=100),TRUE,FALSE))</f>
        <v>0</v>
      </c>
      <c r="I29" s="108">
        <f>IF($H29=TRUE,IF(ISBLANK(AZ29),10000,AZ29),10000)</f>
        <v>10000</v>
      </c>
      <c r="J29" s="108">
        <f>IF($H29=TRUE,IF(ISBLANK(BA29),10000,BA29),10000)</f>
        <v>10000</v>
      </c>
      <c r="K29" s="108">
        <f>IF($H29=TRUE,IF(ISBLANK(BB29),10000,BB29),10000)</f>
        <v>10000</v>
      </c>
      <c r="L29" s="108">
        <f>IF($H29=TRUE,IF(ISBLANK(BC29),10000,BC29),10000)</f>
        <v>10000</v>
      </c>
      <c r="M29" s="108">
        <f>IF($H29=TRUE,IF(ISBLANK(BD29),10000,BD29),10000)</f>
        <v>10000</v>
      </c>
      <c r="N29" s="108">
        <f>IF($H29=TRUE,IF(ISBLANK(BE29),10000,BE29),10000)</f>
        <v>10000</v>
      </c>
      <c r="O29" s="62" t="b">
        <f>$V29</f>
        <v>0</v>
      </c>
      <c r="P29" s="59">
        <f>COUNT($AH29:$AI29)</f>
        <v>2</v>
      </c>
      <c r="Q29" s="59">
        <f>COUNT($AR29:$AY29)</f>
        <v>8</v>
      </c>
      <c r="R29" s="149">
        <f>IF($F29=0,0,AVERAGE($AB29:$AC29,$AR29:$AY29))</f>
        <v>42.418028110171448</v>
      </c>
      <c r="S29" s="66">
        <f>IF($P29=0,0,(AVERAGE($AB29:$AC29)))</f>
        <v>27.197201917097402</v>
      </c>
      <c r="T29" s="65">
        <f>IF($Q29=0,0,(AVERAGE($AR29:$AY29)))</f>
        <v>46.223234658439956</v>
      </c>
      <c r="U29" s="62">
        <f>IF(F29=0,"",(AVERAGE($AH29:$AI29,$AR29:$AY29)))</f>
        <v>42.01858772675196</v>
      </c>
      <c r="V29" s="65" t="b">
        <f>IF($Q29=0,FALSE,IF(OR(MAX($U$2:$U$95)=$U29,LARGE($U$2:$U$95,2)=$U29),TRUE,FALSE))</f>
        <v>0</v>
      </c>
      <c r="W29" s="120">
        <f>IF($F29=0,0,AVERAGE($AB29:$AC29,$AJ29:$AQ29))</f>
        <v>42.418028110171448</v>
      </c>
      <c r="X29" s="18" t="str">
        <f>IF(AZ29="","",IF(((AZ29/MIN(I$2:I$95))*100)&gt;=100,100,(AZ29/MIN(I$2:I$95))*100))</f>
        <v/>
      </c>
      <c r="Y29" s="18" t="str">
        <f>IF(BA29="","",IF(((BA29/MIN(J$2:J$95))*100)&gt;=100,100,(BA29/MIN(J$2:J$95))*100))</f>
        <v/>
      </c>
      <c r="Z29" s="18" t="str">
        <f>IF(BB29="","",IF(((BB29/MIN(K$2:K$95))*100)&gt;=100,100,(BB29/MIN(K$2:K$95))*100))</f>
        <v/>
      </c>
      <c r="AA29" s="18" t="str">
        <f>IF(BC29="","",IF(((BC29/MIN(L$2:L$95))*100)&gt;=100,100,(BC29/MIN(L$2:L$95))*100))</f>
        <v/>
      </c>
      <c r="AB29" s="17">
        <f>IF(BD29="","",IF(((BD29/MIN(M$2:M$95))*100)&gt;=100,100,(BD29/MIN(M$2:M$95))*100))</f>
        <v>12.96338412554014</v>
      </c>
      <c r="AC29" s="15">
        <f>IF(BE29="","",IF(((BE29/MIN(N$2:N$95))*100)&gt;=100,100,(BE29/MIN(N$2:N$95))*100))</f>
        <v>41.431019708654667</v>
      </c>
      <c r="AD29" s="12" t="str">
        <f>IF(ISBLANK(AZ29),"",PERCENTRANK(AZ$2:AZ$95,AZ29,)*100)</f>
        <v/>
      </c>
      <c r="AE29" s="12" t="str">
        <f>IF(ISBLANK(BA29),"",PERCENTRANK(BA$2:BA$95,BA29,)*100)</f>
        <v/>
      </c>
      <c r="AF29" s="12" t="str">
        <f>IF(ISBLANK(BB29),"",PERCENTRANK(BB$2:BB$95,BB29,)*100)</f>
        <v/>
      </c>
      <c r="AG29" s="12" t="str">
        <f>IF(ISBLANK(BC29),"",PERCENTRANK(BC$2:BC$95,BC29,)*100)</f>
        <v/>
      </c>
      <c r="AH29" s="12">
        <f>IF(ISBLANK(BD29),"",PERCENTRANK(BD$2:BD$95,BD29,)*100)</f>
        <v>22.5</v>
      </c>
      <c r="AI29" s="12">
        <f>IF(ISBLANK(BE29),"",PERCENTRANK(BE$2:BE$95,BE29,)*100)</f>
        <v>27.900000000000002</v>
      </c>
      <c r="AJ29" s="18">
        <f>IF(VLOOKUP(TRUE,$V$2:$AY$95,COUNTA($V$1:AR$1),FALSE)="",AR29,IF(AR29="","",(AR29/VLOOKUP(TRUE,$V$2:$AY$95,COUNTA($V$1:AR$1),FALSE))*100))</f>
        <v>44.013762474060059</v>
      </c>
      <c r="AK29" s="12">
        <f>IF(VLOOKUP(TRUE,$V$2:$AY$95,COUNTA($V$1:AS$1),FALSE)="",AS29,IF(AS29="","",(AS29/VLOOKUP(TRUE,$V$2:$AY$95,COUNTA($V$1:AS$1),FALSE))*100))</f>
        <v>26.033139228820801</v>
      </c>
      <c r="AL29" s="12">
        <f>IF(VLOOKUP(TRUE,$V$2:$AY$95,COUNTA($V$1:AT$1),FALSE)="",AT29,IF(AT29="","",(AT29/VLOOKUP(TRUE,$V$2:$AY$95,COUNTA($V$1:AT$1),FALSE))*100))</f>
        <v>29.960877895355225</v>
      </c>
      <c r="AM29" s="12">
        <f>IF(VLOOKUP(TRUE,$V$2:$AY$95,COUNTA($V$1:AU$1),FALSE)="",AU29,IF(AU29="","",(AU29/VLOOKUP(TRUE,$V$2:$AY$95,COUNTA($V$1:AU$1),FALSE))*100))</f>
        <v>47.17082679271698</v>
      </c>
      <c r="AN29" s="12">
        <f>IF(VLOOKUP(TRUE,$V$2:$AY$95,COUNTA($V$1:AV$1),FALSE)="",AV29,IF(AV29="","",(AV29/VLOOKUP(TRUE,$V$2:$AY$95,COUNTA($V$1:AV$1),FALSE))*100))</f>
        <v>82.746005058288574</v>
      </c>
      <c r="AO29" s="12">
        <f>IF(VLOOKUP(TRUE,$V$2:$AY$95,COUNTA($V$1:AW$1),FALSE)="",AW29,IF(AW29="","",(AW29/VLOOKUP(TRUE,$V$2:$AY$95,COUNTA($V$1:AW$1),FALSE))*100))</f>
        <v>53.488588333129897</v>
      </c>
      <c r="AP29" s="12">
        <f>IF(VLOOKUP(TRUE,$V$2:$AY$95,COUNTA($V$1:AX$1),FALSE)="",AX29,IF(AX29="","",(AX29/VLOOKUP(TRUE,$V$2:$AY$95,COUNTA($V$1:AX$1),FALSE))*100))</f>
        <v>25</v>
      </c>
      <c r="AQ29" s="19">
        <f>IF(VLOOKUP(TRUE,$V$2:$AY$95,COUNTA($V$1:AY$1),FALSE)="",AY29,IF(AY29="","",(AY29/VLOOKUP(TRUE,$V$2:$AY$95,COUNTA($V$1:AY$1),FALSE))*100))</f>
        <v>61.372677485148117</v>
      </c>
      <c r="AR29" s="66">
        <f>IF(BS29="","",BS29*VLOOKUP("UQ",IndexCalc[],3,FALSE))</f>
        <v>44.013762474060059</v>
      </c>
      <c r="AS29" s="62">
        <f>IF(BT29="","",BT29*VLOOKUP("Fneg",IndexCalc[],3,FALSE))</f>
        <v>26.033139228820801</v>
      </c>
      <c r="AT29" s="62">
        <f>IF(BU29="","",BU29*VLOOKUP("ABS",IndexCalc[],3,FALSE))</f>
        <v>29.960877895355225</v>
      </c>
      <c r="AU29" s="62">
        <f>IF(BV29="","",BV29*VLOOKUP("Cnrs",IndexCalc[],3,FALSE))</f>
        <v>47.17082679271698</v>
      </c>
      <c r="AV29" s="62">
        <f>IF(BO29="","",BO29*VLOOKUP("HEC",IndexCalc[],3,FALSE))</f>
        <v>82.746005058288574</v>
      </c>
      <c r="AW29" s="62">
        <f>IF(BP29="","",BP29*VLOOKUP("Aeres",IndexCalc[],3,FALSE))</f>
        <v>53.48858833312989</v>
      </c>
      <c r="AX29" s="62">
        <f>IF(BQ29="","",BQ29*VLOOKUP("Abdc",IndexCalc[],3,FALSE))</f>
        <v>25</v>
      </c>
      <c r="AY29" s="65">
        <f>IF(BR29="","",BR29*VLOOKUP("Vhb",IndexCalc[],3,FALSE))</f>
        <v>61.372677485148117</v>
      </c>
      <c r="AZ29" s="12"/>
      <c r="BA29" s="12"/>
      <c r="BB29" s="12"/>
      <c r="BC29" s="12"/>
      <c r="BD29" s="12">
        <v>0.56999999999999995</v>
      </c>
      <c r="BE29" s="19">
        <v>0.96699999999999997</v>
      </c>
      <c r="BF29" s="18"/>
      <c r="BG29" s="12"/>
      <c r="BH29" s="12" t="s">
        <v>135</v>
      </c>
      <c r="BI29" s="12"/>
      <c r="BJ29" s="19"/>
      <c r="BK29" s="18"/>
      <c r="BL29" s="12"/>
      <c r="BM29" s="12"/>
      <c r="BN29" s="12"/>
      <c r="BO29" s="257">
        <v>3.309840202331543</v>
      </c>
      <c r="BP29" s="258">
        <v>1.6046576499938965</v>
      </c>
      <c r="BQ29" s="92">
        <v>1</v>
      </c>
      <c r="BR29" s="258">
        <v>3.6823606491088867</v>
      </c>
      <c r="BS29" s="258">
        <v>1.7605504989624023</v>
      </c>
      <c r="BT29" s="258">
        <v>1.041325569152832</v>
      </c>
      <c r="BU29" s="258">
        <v>1.4980438947677612</v>
      </c>
      <c r="BV29" s="261">
        <v>1.8868330717086792</v>
      </c>
    </row>
    <row r="30" spans="1:74" x14ac:dyDescent="0.25">
      <c r="A30" s="76" t="s">
        <v>1166</v>
      </c>
      <c r="B30" s="195" t="s">
        <v>1419</v>
      </c>
      <c r="C30" s="147" t="s">
        <v>1115</v>
      </c>
      <c r="D30" s="11" t="s">
        <v>885</v>
      </c>
      <c r="E30" s="12">
        <f>IF(R30=0,"",RANK($R30,$R$2:$R$95,0))</f>
        <v>94</v>
      </c>
      <c r="F30" s="59">
        <f>COUNT($AH30:$AI30,$AR30:$AY30)</f>
        <v>10</v>
      </c>
      <c r="G30" s="65">
        <f>IF($F30&lt;=1,"",STDEV($AB30:$AC30,$AJ30:$AQ30))</f>
        <v>13.184391108793903</v>
      </c>
      <c r="H30" s="98" t="b">
        <f>IF($Q30=0,FALSE,IF(OR($V30=TRUE,AVERAGE($AJ30:$AQ30)=100),TRUE,FALSE))</f>
        <v>0</v>
      </c>
      <c r="I30" s="108">
        <f>IF($H30=TRUE,IF(ISBLANK(AZ30),10000,AZ30),10000)</f>
        <v>10000</v>
      </c>
      <c r="J30" s="108">
        <f>IF($H30=TRUE,IF(ISBLANK(BA30),10000,BA30),10000)</f>
        <v>10000</v>
      </c>
      <c r="K30" s="108">
        <f>IF($H30=TRUE,IF(ISBLANK(BB30),10000,BB30),10000)</f>
        <v>10000</v>
      </c>
      <c r="L30" s="108">
        <f>IF($H30=TRUE,IF(ISBLANK(BC30),10000,BC30),10000)</f>
        <v>10000</v>
      </c>
      <c r="M30" s="108">
        <f>IF($H30=TRUE,IF(ISBLANK(BD30),10000,BD30),10000)</f>
        <v>10000</v>
      </c>
      <c r="N30" s="108">
        <f>IF($H30=TRUE,IF(ISBLANK(BE30),10000,BE30),10000)</f>
        <v>10000</v>
      </c>
      <c r="O30" s="62" t="b">
        <f>$V30</f>
        <v>0</v>
      </c>
      <c r="P30" s="59">
        <f>COUNT($AH30:$AI30)</f>
        <v>2</v>
      </c>
      <c r="Q30" s="59">
        <f>COUNT($AR30:$AY30)</f>
        <v>8</v>
      </c>
      <c r="R30" s="149">
        <f>IF($F30=0,0,AVERAGE($AB30:$AC30,$AR30:$AY30))</f>
        <v>23.872537379299562</v>
      </c>
      <c r="S30" s="66">
        <f>IF($P30=0,0,(AVERAGE($AB30:$AC30)))</f>
        <v>6.0584269207465784</v>
      </c>
      <c r="T30" s="65">
        <f>IF($Q30=0,0,(AVERAGE($AR30:$AY30)))</f>
        <v>28.326064993937809</v>
      </c>
      <c r="U30" s="62">
        <f>IF(F30=0,"",(AVERAGE($AH30:$AI30,$AR30:$AY30)))</f>
        <v>23.080851995150248</v>
      </c>
      <c r="V30" s="65" t="b">
        <f>IF($Q30=0,FALSE,IF(OR(MAX($U$2:$U$95)=$U30,LARGE($U$2:$U$95,2)=$U30),TRUE,FALSE))</f>
        <v>0</v>
      </c>
      <c r="W30" s="120">
        <f>IF($F30=0,0,AVERAGE($AB30:$AC30,$AJ30:$AQ30))</f>
        <v>23.872537379299562</v>
      </c>
      <c r="X30" s="18" t="str">
        <f>IF(AZ30="","",IF(((AZ30/MIN(I$2:I$95))*100)&gt;=100,100,(AZ30/MIN(I$2:I$95))*100))</f>
        <v/>
      </c>
      <c r="Y30" s="18" t="str">
        <f>IF(BA30="","",IF(((BA30/MIN(J$2:J$95))*100)&gt;=100,100,(BA30/MIN(J$2:J$95))*100))</f>
        <v/>
      </c>
      <c r="Z30" s="18" t="str">
        <f>IF(BB30="","",IF(((BB30/MIN(K$2:K$95))*100)&gt;=100,100,(BB30/MIN(K$2:K$95))*100))</f>
        <v/>
      </c>
      <c r="AA30" s="18" t="str">
        <f>IF(BC30="","",IF(((BC30/MIN(L$2:L$95))*100)&gt;=100,100,(BC30/MIN(L$2:L$95))*100))</f>
        <v/>
      </c>
      <c r="AB30" s="17">
        <f>IF(BD30="","",IF(((BD30/MIN(M$2:M$95))*100)&gt;=100,100,(BD30/MIN(M$2:M$95))*100))</f>
        <v>3.5478735501478278</v>
      </c>
      <c r="AC30" s="15">
        <f>IF(BE30="","",IF(((BE30/MIN(N$2:N$95))*100)&gt;=100,100,(BE30/MIN(N$2:N$95))*100))</f>
        <v>8.5689802913453299</v>
      </c>
      <c r="AD30" s="12" t="str">
        <f>IF(ISBLANK(AZ30),"",PERCENTRANK(AZ$2:AZ$95,AZ30,)*100)</f>
        <v/>
      </c>
      <c r="AE30" s="12" t="str">
        <f>IF(ISBLANK(BA30),"",PERCENTRANK(BA$2:BA$95,BA30,)*100)</f>
        <v/>
      </c>
      <c r="AF30" s="12" t="str">
        <f>IF(ISBLANK(BB30),"",PERCENTRANK(BB$2:BB$95,BB30,)*100)</f>
        <v/>
      </c>
      <c r="AG30" s="12" t="str">
        <f>IF(ISBLANK(BC30),"",PERCENTRANK(BC$2:BC$95,BC30,)*100)</f>
        <v/>
      </c>
      <c r="AH30" s="12">
        <f>IF(ISBLANK(BD30),"",PERCENTRANK(BD$2:BD$95,BD30,)*100)</f>
        <v>2.1</v>
      </c>
      <c r="AI30" s="12">
        <f>IF(ISBLANK(BE30),"",PERCENTRANK(BE$2:BE$95,BE30,)*100)</f>
        <v>2.1</v>
      </c>
      <c r="AJ30" s="18">
        <f>IF(VLOOKUP(TRUE,$V$2:$AY$95,COUNTA($V$1:AR$1),FALSE)="",AR30,IF(AR30="","",(AR30/VLOOKUP(TRUE,$V$2:$AY$95,COUNTA($V$1:AR$1),FALSE))*100))</f>
        <v>50</v>
      </c>
      <c r="AK30" s="12">
        <f>IF(VLOOKUP(TRUE,$V$2:$AY$95,COUNTA($V$1:AS$1),FALSE)="",AS30,IF(AS30="","",(AS30/VLOOKUP(TRUE,$V$2:$AY$95,COUNTA($V$1:AS$1),FALSE))*100))</f>
        <v>28.0029296875</v>
      </c>
      <c r="AL30" s="12">
        <f>IF(VLOOKUP(TRUE,$V$2:$AY$95,COUNTA($V$1:AT$1),FALSE)="",AT30,IF(AT30="","",(AT30/VLOOKUP(TRUE,$V$2:$AY$95,COUNTA($V$1:AT$1),FALSE))*100))</f>
        <v>20</v>
      </c>
      <c r="AM30" s="12">
        <f>IF(VLOOKUP(TRUE,$V$2:$AY$95,COUNTA($V$1:AU$1),FALSE)="",AU30,IF(AU30="","",(AU30/VLOOKUP(TRUE,$V$2:$AY$95,COUNTA($V$1:AU$1),FALSE))*100))</f>
        <v>26.108282804489136</v>
      </c>
      <c r="AN30" s="12">
        <f>IF(VLOOKUP(TRUE,$V$2:$AY$95,COUNTA($V$1:AV$1),FALSE)="",AV30,IF(AV30="","",(AV30/VLOOKUP(TRUE,$V$2:$AY$95,COUNTA($V$1:AV$1),FALSE))*100))</f>
        <v>25</v>
      </c>
      <c r="AO30" s="12">
        <f>IF(VLOOKUP(TRUE,$V$2:$AY$95,COUNTA($V$1:AW$1),FALSE)="",AW30,IF(AW30="","",(AW30/VLOOKUP(TRUE,$V$2:$AY$95,COUNTA($V$1:AW$1),FALSE))*100))</f>
        <v>35.83064079284668</v>
      </c>
      <c r="AP30" s="12">
        <f>IF(VLOOKUP(TRUE,$V$2:$AY$95,COUNTA($V$1:AX$1),FALSE)="",AX30,IF(AX30="","",(AX30/VLOOKUP(TRUE,$V$2:$AY$95,COUNTA($V$1:AX$1),FALSE))*100))</f>
        <v>25</v>
      </c>
      <c r="AQ30" s="19">
        <f>IF(VLOOKUP(TRUE,$V$2:$AY$95,COUNTA($V$1:AY$1),FALSE)="",AY30,IF(AY30="","",(AY30/VLOOKUP(TRUE,$V$2:$AY$95,COUNTA($V$1:AY$1),FALSE))*100))</f>
        <v>16.666666666666668</v>
      </c>
      <c r="AR30" s="66">
        <f>IF(BS30="","",BS30*VLOOKUP("UQ",IndexCalc[],3,FALSE))</f>
        <v>50</v>
      </c>
      <c r="AS30" s="62">
        <f>IF(BT30="","",BT30*VLOOKUP("Fneg",IndexCalc[],3,FALSE))</f>
        <v>28.0029296875</v>
      </c>
      <c r="AT30" s="62">
        <f>IF(BU30="","",BU30*VLOOKUP("ABS",IndexCalc[],3,FALSE))</f>
        <v>20</v>
      </c>
      <c r="AU30" s="62">
        <f>IF(BV30="","",BV30*VLOOKUP("Cnrs",IndexCalc[],3,FALSE))</f>
        <v>26.108282804489136</v>
      </c>
      <c r="AV30" s="62">
        <f>IF(BO30="","",BO30*VLOOKUP("HEC",IndexCalc[],3,FALSE))</f>
        <v>25</v>
      </c>
      <c r="AW30" s="62">
        <f>IF(BP30="","",BP30*VLOOKUP("Aeres",IndexCalc[],3,FALSE))</f>
        <v>35.83064079284668</v>
      </c>
      <c r="AX30" s="62">
        <f>IF(BQ30="","",BQ30*VLOOKUP("Abdc",IndexCalc[],3,FALSE))</f>
        <v>25</v>
      </c>
      <c r="AY30" s="65">
        <f>IF(BR30="","",BR30*VLOOKUP("Vhb",IndexCalc[],3,FALSE))</f>
        <v>16.666666666666668</v>
      </c>
      <c r="AZ30" s="12"/>
      <c r="BA30" s="12"/>
      <c r="BB30" s="12"/>
      <c r="BC30" s="12"/>
      <c r="BD30" s="12">
        <v>0.156</v>
      </c>
      <c r="BE30" s="19">
        <v>0.2</v>
      </c>
      <c r="BF30" s="18" t="s">
        <v>135</v>
      </c>
      <c r="BG30" s="12"/>
      <c r="BH30" s="12" t="s">
        <v>135</v>
      </c>
      <c r="BI30" s="12"/>
      <c r="BJ30" s="19"/>
      <c r="BK30" s="18">
        <v>3</v>
      </c>
      <c r="BL30" s="12"/>
      <c r="BM30" s="12">
        <v>1</v>
      </c>
      <c r="BN30" s="12"/>
      <c r="BO30" s="7">
        <v>1</v>
      </c>
      <c r="BP30" s="258">
        <v>1.0749192237854004</v>
      </c>
      <c r="BQ30" s="92">
        <v>1</v>
      </c>
      <c r="BR30" s="258">
        <v>1</v>
      </c>
      <c r="BS30" s="5">
        <v>2</v>
      </c>
      <c r="BT30" s="258">
        <v>1.1201171875</v>
      </c>
      <c r="BU30" s="258">
        <v>1</v>
      </c>
      <c r="BV30" s="261">
        <v>1.0443313121795654</v>
      </c>
    </row>
    <row r="31" spans="1:74" x14ac:dyDescent="0.25">
      <c r="A31" s="76" t="s">
        <v>1167</v>
      </c>
      <c r="B31" s="195"/>
      <c r="C31" s="147" t="s">
        <v>1116</v>
      </c>
      <c r="D31" s="11" t="s">
        <v>885</v>
      </c>
      <c r="E31" s="12">
        <f>IF(R31=0,"",RANK($R31,$R$2:$R$95,0))</f>
        <v>40</v>
      </c>
      <c r="F31" s="59">
        <f>COUNT($AH31:$AI31,$AR31:$AY31)</f>
        <v>10</v>
      </c>
      <c r="G31" s="65">
        <f>IF($F31&lt;=1,"",STDEV($AB31:$AC31,$AJ31:$AQ31))</f>
        <v>18.099799236519328</v>
      </c>
      <c r="H31" s="98" t="b">
        <f>IF($Q31=0,FALSE,IF(OR($V31=TRUE,AVERAGE($AJ31:$AQ31)=100),TRUE,FALSE))</f>
        <v>0</v>
      </c>
      <c r="I31" s="108">
        <f>IF($H31=TRUE,IF(ISBLANK(AZ31),10000,AZ31),10000)</f>
        <v>10000</v>
      </c>
      <c r="J31" s="108">
        <f>IF($H31=TRUE,IF(ISBLANK(BA31),10000,BA31),10000)</f>
        <v>10000</v>
      </c>
      <c r="K31" s="108">
        <f>IF($H31=TRUE,IF(ISBLANK(BB31),10000,BB31),10000)</f>
        <v>10000</v>
      </c>
      <c r="L31" s="108">
        <f>IF($H31=TRUE,IF(ISBLANK(BC31),10000,BC31),10000)</f>
        <v>10000</v>
      </c>
      <c r="M31" s="108">
        <f>IF($H31=TRUE,IF(ISBLANK(BD31),10000,BD31),10000)</f>
        <v>10000</v>
      </c>
      <c r="N31" s="108">
        <f>IF($H31=TRUE,IF(ISBLANK(BE31),10000,BE31),10000)</f>
        <v>10000</v>
      </c>
      <c r="O31" s="62" t="b">
        <f>$V31</f>
        <v>0</v>
      </c>
      <c r="P31" s="59">
        <f>COUNT($AH31:$AI31)</f>
        <v>2</v>
      </c>
      <c r="Q31" s="59">
        <f>COUNT($AR31:$AY31)</f>
        <v>8</v>
      </c>
      <c r="R31" s="149">
        <f>IF($F31=0,0,AVERAGE($AB31:$AC31,$AR31:$AY31))</f>
        <v>55.933973233923233</v>
      </c>
      <c r="S31" s="66">
        <f>IF($P31=0,0,(AVERAGE($AB31:$AC31)))</f>
        <v>29.892386898522183</v>
      </c>
      <c r="T31" s="65">
        <f>IF($Q31=0,0,(AVERAGE($AR31:$AY31)))</f>
        <v>62.444369817773506</v>
      </c>
      <c r="U31" s="62">
        <f>IF(F31=0,"",(AVERAGE($AH31:$AI31,$AR31:$AY31)))</f>
        <v>55.865495854218807</v>
      </c>
      <c r="V31" s="65" t="b">
        <f>IF($Q31=0,FALSE,IF(OR(MAX($U$2:$U$95)=$U31,LARGE($U$2:$U$95,2)=$U31),TRUE,FALSE))</f>
        <v>0</v>
      </c>
      <c r="W31" s="120">
        <f>IF($F31=0,0,AVERAGE($AB31:$AC31,$AJ31:$AQ31))</f>
        <v>55.933973233923233</v>
      </c>
      <c r="X31" s="18" t="str">
        <f>IF(AZ31="","",IF(((AZ31/MIN(I$2:I$95))*100)&gt;=100,100,(AZ31/MIN(I$2:I$95))*100))</f>
        <v/>
      </c>
      <c r="Y31" s="18" t="str">
        <f>IF(BA31="","",IF(((BA31/MIN(J$2:J$95))*100)&gt;=100,100,(BA31/MIN(J$2:J$95))*100))</f>
        <v/>
      </c>
      <c r="Z31" s="18" t="str">
        <f>IF(BB31="","",IF(((BB31/MIN(K$2:K$95))*100)&gt;=100,100,(BB31/MIN(K$2:K$95))*100))</f>
        <v/>
      </c>
      <c r="AA31" s="18" t="str">
        <f>IF(BC31="","",IF(((BC31/MIN(L$2:L$95))*100)&gt;=100,100,(BC31/MIN(L$2:L$95))*100))</f>
        <v/>
      </c>
      <c r="AB31" s="17">
        <f>IF(BD31="","",IF(((BD31/MIN(M$2:M$95))*100)&gt;=100,100,(BD31/MIN(M$2:M$95))*100))</f>
        <v>14.66909256311121</v>
      </c>
      <c r="AC31" s="15">
        <f>IF(BE31="","",IF(((BE31/MIN(N$2:N$95))*100)&gt;=100,100,(BE31/MIN(N$2:N$95))*100))</f>
        <v>45.115681233933159</v>
      </c>
      <c r="AD31" s="12" t="str">
        <f>IF(ISBLANK(AZ31),"",PERCENTRANK(AZ$2:AZ$95,AZ31,)*100)</f>
        <v/>
      </c>
      <c r="AE31" s="12" t="str">
        <f>IF(ISBLANK(BA31),"",PERCENTRANK(BA$2:BA$95,BA31,)*100)</f>
        <v/>
      </c>
      <c r="AF31" s="12" t="str">
        <f>IF(ISBLANK(BB31),"",PERCENTRANK(BB$2:BB$95,BB31,)*100)</f>
        <v/>
      </c>
      <c r="AG31" s="12" t="str">
        <f>IF(ISBLANK(BC31),"",PERCENTRANK(BC$2:BC$95,BC31,)*100)</f>
        <v/>
      </c>
      <c r="AH31" s="12">
        <f>IF(ISBLANK(BD31),"",PERCENTRANK(BD$2:BD$95,BD31,)*100)</f>
        <v>28.999999999999996</v>
      </c>
      <c r="AI31" s="12">
        <f>IF(ISBLANK(BE31),"",PERCENTRANK(BE$2:BE$95,BE31,)*100)</f>
        <v>30.099999999999998</v>
      </c>
      <c r="AJ31" s="18">
        <f>IF(VLOOKUP(TRUE,$V$2:$AY$95,COUNTA($V$1:AR$1),FALSE)="",AR31,IF(AR31="","",(AR31/VLOOKUP(TRUE,$V$2:$AY$95,COUNTA($V$1:AR$1),FALSE))*100))</f>
        <v>66.707563400268555</v>
      </c>
      <c r="AK31" s="12">
        <f>IF(VLOOKUP(TRUE,$V$2:$AY$95,COUNTA($V$1:AS$1),FALSE)="",AS31,IF(AS31="","",(AS31/VLOOKUP(TRUE,$V$2:$AY$95,COUNTA($V$1:AS$1),FALSE))*100))</f>
        <v>41.868641972541809</v>
      </c>
      <c r="AL31" s="12">
        <f>IF(VLOOKUP(TRUE,$V$2:$AY$95,COUNTA($V$1:AT$1),FALSE)="",AT31,IF(AT31="","",(AT31/VLOOKUP(TRUE,$V$2:$AY$95,COUNTA($V$1:AT$1),FALSE))*100))</f>
        <v>60</v>
      </c>
      <c r="AM31" s="12">
        <f>IF(VLOOKUP(TRUE,$V$2:$AY$95,COUNTA($V$1:AU$1),FALSE)="",AU31,IF(AU31="","",(AU31/VLOOKUP(TRUE,$V$2:$AY$95,COUNTA($V$1:AU$1),FALSE))*100))</f>
        <v>55.287152528762817</v>
      </c>
      <c r="AN31" s="12">
        <f>IF(VLOOKUP(TRUE,$V$2:$AY$95,COUNTA($V$1:AV$1),FALSE)="",AV31,IF(AV31="","",(AV31/VLOOKUP(TRUE,$V$2:$AY$95,COUNTA($V$1:AV$1),FALSE))*100))</f>
        <v>61.416828632354736</v>
      </c>
      <c r="AO31" s="12">
        <f>IF(VLOOKUP(TRUE,$V$2:$AY$95,COUNTA($V$1:AW$1),FALSE)="",AW31,IF(AW31="","",(AW31/VLOOKUP(TRUE,$V$2:$AY$95,COUNTA($V$1:AW$1),FALSE))*100))</f>
        <v>73.419046401977539</v>
      </c>
      <c r="AP31" s="12">
        <f>IF(VLOOKUP(TRUE,$V$2:$AY$95,COUNTA($V$1:AX$1),FALSE)="",AX31,IF(AX31="","",(AX31/VLOOKUP(TRUE,$V$2:$AY$95,COUNTA($V$1:AX$1),FALSE))*100))</f>
        <v>75</v>
      </c>
      <c r="AQ31" s="19">
        <f>IF(VLOOKUP(TRUE,$V$2:$AY$95,COUNTA($V$1:AY$1),FALSE)="",AY31,IF(AY31="","",(AY31/VLOOKUP(TRUE,$V$2:$AY$95,COUNTA($V$1:AY$1),FALSE))*100))</f>
        <v>65.855725606282562</v>
      </c>
      <c r="AR31" s="66">
        <f>IF(BS31="","",BS31*VLOOKUP("UQ",IndexCalc[],3,FALSE))</f>
        <v>66.707563400268555</v>
      </c>
      <c r="AS31" s="62">
        <f>IF(BT31="","",BT31*VLOOKUP("Fneg",IndexCalc[],3,FALSE))</f>
        <v>41.868641972541809</v>
      </c>
      <c r="AT31" s="62">
        <f>IF(BU31="","",BU31*VLOOKUP("ABS",IndexCalc[],3,FALSE))</f>
        <v>60</v>
      </c>
      <c r="AU31" s="62">
        <f>IF(BV31="","",BV31*VLOOKUP("Cnrs",IndexCalc[],3,FALSE))</f>
        <v>55.287152528762817</v>
      </c>
      <c r="AV31" s="62">
        <f>IF(BO31="","",BO31*VLOOKUP("HEC",IndexCalc[],3,FALSE))</f>
        <v>61.416828632354736</v>
      </c>
      <c r="AW31" s="62">
        <f>IF(BP31="","",BP31*VLOOKUP("Aeres",IndexCalc[],3,FALSE))</f>
        <v>73.419046401977539</v>
      </c>
      <c r="AX31" s="62">
        <f>IF(BQ31="","",BQ31*VLOOKUP("Abdc",IndexCalc[],3,FALSE))</f>
        <v>75</v>
      </c>
      <c r="AY31" s="65">
        <f>IF(BR31="","",BR31*VLOOKUP("Vhb",IndexCalc[],3,FALSE))</f>
        <v>65.855725606282562</v>
      </c>
      <c r="AZ31" s="12"/>
      <c r="BA31" s="12"/>
      <c r="BB31" s="12"/>
      <c r="BC31" s="12"/>
      <c r="BD31" s="12">
        <v>0.64500000000000002</v>
      </c>
      <c r="BE31" s="19">
        <v>1.0529999999999999</v>
      </c>
      <c r="BF31" s="18"/>
      <c r="BG31" s="12"/>
      <c r="BH31" s="12" t="s">
        <v>127</v>
      </c>
      <c r="BI31" s="12"/>
      <c r="BJ31" s="19"/>
      <c r="BK31" s="18"/>
      <c r="BL31" s="12"/>
      <c r="BM31" s="12">
        <v>3</v>
      </c>
      <c r="BN31" s="12"/>
      <c r="BO31" s="257">
        <v>2.4566731452941895</v>
      </c>
      <c r="BP31" s="258">
        <v>2.2025713920593262</v>
      </c>
      <c r="BQ31" s="92">
        <v>3</v>
      </c>
      <c r="BR31" s="258">
        <v>3.9513435363769531</v>
      </c>
      <c r="BS31" s="258">
        <v>2.6683025360107422</v>
      </c>
      <c r="BT31" s="258">
        <v>1.6747456789016724</v>
      </c>
      <c r="BU31" s="258">
        <v>3</v>
      </c>
      <c r="BV31" s="261">
        <v>2.2114861011505127</v>
      </c>
    </row>
    <row r="32" spans="1:74" x14ac:dyDescent="0.25">
      <c r="A32" s="76" t="s">
        <v>1168</v>
      </c>
      <c r="B32" s="195"/>
      <c r="C32" s="147" t="s">
        <v>1117</v>
      </c>
      <c r="D32" s="28" t="s">
        <v>885</v>
      </c>
      <c r="E32" s="29">
        <f>IF(R32=0,"",RANK($R32,$R$2:$R$95,0))</f>
        <v>85</v>
      </c>
      <c r="F32" s="61">
        <f>COUNT($AH32:$AI32,$AR32:$AY32)</f>
        <v>10</v>
      </c>
      <c r="G32" s="68">
        <f>IF($F32&lt;=1,"",STDEV($AB32:$AC32,$AJ32:$AQ32))</f>
        <v>15.884533564306823</v>
      </c>
      <c r="H32" s="99" t="b">
        <f>IF($Q32=0,FALSE,IF(OR($V32=TRUE,AVERAGE($AJ32:$AQ32)=100),TRUE,FALSE))</f>
        <v>0</v>
      </c>
      <c r="I32" s="108">
        <f>IF($H32=TRUE,IF(ISBLANK(AZ32),10000,AZ32),10000)</f>
        <v>10000</v>
      </c>
      <c r="J32" s="108">
        <f>IF($H32=TRUE,IF(ISBLANK(BA32),10000,BA32),10000)</f>
        <v>10000</v>
      </c>
      <c r="K32" s="108">
        <f>IF($H32=TRUE,IF(ISBLANK(BB32),10000,BB32),10000)</f>
        <v>10000</v>
      </c>
      <c r="L32" s="108">
        <f>IF($H32=TRUE,IF(ISBLANK(BC32),10000,BC32),10000)</f>
        <v>10000</v>
      </c>
      <c r="M32" s="108">
        <f>IF($H32=TRUE,IF(ISBLANK(BD32),10000,BD32),10000)</f>
        <v>10000</v>
      </c>
      <c r="N32" s="108">
        <f>IF($H32=TRUE,IF(ISBLANK(BE32),10000,BE32),10000)</f>
        <v>10000</v>
      </c>
      <c r="O32" s="63" t="b">
        <f>$V32</f>
        <v>0</v>
      </c>
      <c r="P32" s="61">
        <f>COUNT($AH32:$AI32)</f>
        <v>2</v>
      </c>
      <c r="Q32" s="61">
        <f>COUNT($AR32:$AY32)</f>
        <v>8</v>
      </c>
      <c r="R32" s="150">
        <f>IF($F32=0,0,AVERAGE($AB32:$AC32,$AR32:$AY32))</f>
        <v>39.657091846433026</v>
      </c>
      <c r="S32" s="69">
        <f>IF($P32=0,0,(AVERAGE($AB32:$AC32)))</f>
        <v>28.597963205808117</v>
      </c>
      <c r="T32" s="68">
        <f>IF($Q32=0,0,(AVERAGE($AR32:$AY32)))</f>
        <v>42.421874006589249</v>
      </c>
      <c r="U32" s="63">
        <f>IF(F32=0,"",(AVERAGE($AH32:$AI32,$AR32:$AY32)))</f>
        <v>38.767499205271399</v>
      </c>
      <c r="V32" s="68" t="b">
        <f>IF($Q32=0,FALSE,IF(OR(MAX($U$2:$U$95)=$U32,LARGE($U$2:$U$95,2)=$U32),TRUE,FALSE))</f>
        <v>0</v>
      </c>
      <c r="W32" s="121">
        <f>IF($F32=0,0,AVERAGE($AB32:$AC32,$AJ32:$AQ32))</f>
        <v>39.657091846433026</v>
      </c>
      <c r="X32" s="34" t="str">
        <f>IF(AZ32="","",IF(((AZ32/MIN(I$2:I$95))*100)&gt;=100,100,(AZ32/MIN(I$2:I$95))*100))</f>
        <v/>
      </c>
      <c r="Y32" s="34" t="str">
        <f>IF(BA32="","",IF(((BA32/MIN(J$2:J$95))*100)&gt;=100,100,(BA32/MIN(J$2:J$95))*100))</f>
        <v/>
      </c>
      <c r="Z32" s="34" t="str">
        <f>IF(BB32="","",IF(((BB32/MIN(K$2:K$95))*100)&gt;=100,100,(BB32/MIN(K$2:K$95))*100))</f>
        <v/>
      </c>
      <c r="AA32" s="34" t="str">
        <f>IF(BC32="","",IF(((BC32/MIN(L$2:L$95))*100)&gt;=100,100,(BC32/MIN(L$2:L$95))*100))</f>
        <v/>
      </c>
      <c r="AB32" s="33">
        <f>IF(BD32="","",IF(((BD32/MIN(M$2:M$95))*100)&gt;=100,100,(BD32/MIN(M$2:M$95))*100))</f>
        <v>10.666363429611097</v>
      </c>
      <c r="AC32" s="31">
        <f>IF(BE32="","",IF(((BE32/MIN(N$2:N$95))*100)&gt;=100,100,(BE32/MIN(N$2:N$95))*100))</f>
        <v>46.529562982005139</v>
      </c>
      <c r="AD32" s="12" t="str">
        <f>IF(ISBLANK(AZ32),"",PERCENTRANK(AZ$2:AZ$95,AZ32,)*100)</f>
        <v/>
      </c>
      <c r="AE32" s="12" t="str">
        <f>IF(ISBLANK(BA32),"",PERCENTRANK(BA$2:BA$95,BA32,)*100)</f>
        <v/>
      </c>
      <c r="AF32" s="12" t="str">
        <f>IF(ISBLANK(BB32),"",PERCENTRANK(BB$2:BB$95,BB32,)*100)</f>
        <v/>
      </c>
      <c r="AG32" s="12" t="str">
        <f>IF(ISBLANK(BC32),"",PERCENTRANK(BC$2:BC$95,BC32,)*100)</f>
        <v/>
      </c>
      <c r="AH32" s="12">
        <f>IF(ISBLANK(BD32),"",PERCENTRANK(BD$2:BD$95,BD32,)*100)</f>
        <v>16.100000000000001</v>
      </c>
      <c r="AI32" s="12">
        <f>IF(ISBLANK(BE32),"",PERCENTRANK(BE$2:BE$95,BE32,)*100)</f>
        <v>32.200000000000003</v>
      </c>
      <c r="AJ32" s="18">
        <f>IF(VLOOKUP(TRUE,$V$2:$AY$95,COUNTA($V$1:AR$1),FALSE)="",AR32,IF(AR32="","",(AR32/VLOOKUP(TRUE,$V$2:$AY$95,COUNTA($V$1:AR$1),FALSE))*100))</f>
        <v>50</v>
      </c>
      <c r="AK32" s="12">
        <f>IF(VLOOKUP(TRUE,$V$2:$AY$95,COUNTA($V$1:AS$1),FALSE)="",AS32,IF(AS32="","",(AS32/VLOOKUP(TRUE,$V$2:$AY$95,COUNTA($V$1:AS$1),FALSE))*100))</f>
        <v>35.86546778678894</v>
      </c>
      <c r="AL32" s="12">
        <f>IF(VLOOKUP(TRUE,$V$2:$AY$95,COUNTA($V$1:AT$1),FALSE)="",AT32,IF(AT32="","",(AT32/VLOOKUP(TRUE,$V$2:$AY$95,COUNTA($V$1:AT$1),FALSE))*100))</f>
        <v>26.816420555114746</v>
      </c>
      <c r="AM32" s="12">
        <f>IF(VLOOKUP(TRUE,$V$2:$AY$95,COUNTA($V$1:AU$1),FALSE)="",AU32,IF(AU32="","",(AU32/VLOOKUP(TRUE,$V$2:$AY$95,COUNTA($V$1:AU$1),FALSE))*100))</f>
        <v>35.754811763763428</v>
      </c>
      <c r="AN32" s="12">
        <f>IF(VLOOKUP(TRUE,$V$2:$AY$95,COUNTA($V$1:AV$1),FALSE)="",AV32,IF(AV32="","",(AV32/VLOOKUP(TRUE,$V$2:$AY$95,COUNTA($V$1:AV$1),FALSE))*100))</f>
        <v>70.151180028915405</v>
      </c>
      <c r="AO32" s="12">
        <f>IF(VLOOKUP(TRUE,$V$2:$AY$95,COUNTA($V$1:AW$1),FALSE)="",AW32,IF(AW32="","",(AW32/VLOOKUP(TRUE,$V$2:$AY$95,COUNTA($V$1:AW$1),FALSE))*100))</f>
        <v>37.453778584798179</v>
      </c>
      <c r="AP32" s="12">
        <f>IF(VLOOKUP(TRUE,$V$2:$AY$95,COUNTA($V$1:AX$1),FALSE)="",AX32,IF(AX32="","",(AX32/VLOOKUP(TRUE,$V$2:$AY$95,COUNTA($V$1:AX$1),FALSE))*100))</f>
        <v>50</v>
      </c>
      <c r="AQ32" s="19">
        <f>IF(VLOOKUP(TRUE,$V$2:$AY$95,COUNTA($V$1:AY$1),FALSE)="",AY32,IF(AY32="","",(AY32/VLOOKUP(TRUE,$V$2:$AY$95,COUNTA($V$1:AY$1),FALSE))*100))</f>
        <v>33.333333333333336</v>
      </c>
      <c r="AR32" s="69">
        <f>IF(BS32="","",BS32*VLOOKUP("UQ",IndexCalc[],3,FALSE))</f>
        <v>50</v>
      </c>
      <c r="AS32" s="63">
        <f>IF(BT32="","",BT32*VLOOKUP("Fneg",IndexCalc[],3,FALSE))</f>
        <v>35.86546778678894</v>
      </c>
      <c r="AT32" s="63">
        <f>IF(BU32="","",BU32*VLOOKUP("ABS",IndexCalc[],3,FALSE))</f>
        <v>26.816420555114746</v>
      </c>
      <c r="AU32" s="63">
        <f>IF(BV32="","",BV32*VLOOKUP("Cnrs",IndexCalc[],3,FALSE))</f>
        <v>35.754811763763428</v>
      </c>
      <c r="AV32" s="63">
        <f>IF(BO32="","",BO32*VLOOKUP("HEC",IndexCalc[],3,FALSE))</f>
        <v>70.151180028915405</v>
      </c>
      <c r="AW32" s="63">
        <f>IF(BP32="","",BP32*VLOOKUP("Aeres",IndexCalc[],3,FALSE))</f>
        <v>37.453778584798179</v>
      </c>
      <c r="AX32" s="63">
        <f>IF(BQ32="","",BQ32*VLOOKUP("Abdc",IndexCalc[],3,FALSE))</f>
        <v>50</v>
      </c>
      <c r="AY32" s="68">
        <f>IF(BR32="","",BR32*VLOOKUP("Vhb",IndexCalc[],3,FALSE))</f>
        <v>33.333333333333336</v>
      </c>
      <c r="AZ32" s="12"/>
      <c r="BA32" s="12"/>
      <c r="BB32" s="12"/>
      <c r="BC32" s="12"/>
      <c r="BD32" s="12">
        <v>0.46899999999999997</v>
      </c>
      <c r="BE32" s="19">
        <v>1.0860000000000001</v>
      </c>
      <c r="BF32" s="18"/>
      <c r="BG32" s="12"/>
      <c r="BH32" s="12" t="s">
        <v>133</v>
      </c>
      <c r="BI32" s="12" t="s">
        <v>135</v>
      </c>
      <c r="BJ32" s="19"/>
      <c r="BK32" s="18">
        <v>3</v>
      </c>
      <c r="BL32" s="12"/>
      <c r="BM32" s="12"/>
      <c r="BN32" s="12"/>
      <c r="BO32" s="259">
        <v>2.8060472011566162</v>
      </c>
      <c r="BP32" s="260">
        <v>1.1236133575439453</v>
      </c>
      <c r="BQ32" s="93">
        <v>2</v>
      </c>
      <c r="BR32" s="6">
        <v>2</v>
      </c>
      <c r="BS32" s="6">
        <v>2</v>
      </c>
      <c r="BT32" s="260">
        <v>1.4346187114715576</v>
      </c>
      <c r="BU32" s="260">
        <v>1.3408210277557373</v>
      </c>
      <c r="BV32" s="262">
        <v>1.4301924705505371</v>
      </c>
    </row>
    <row r="33" spans="1:74" x14ac:dyDescent="0.25">
      <c r="A33" s="77" t="s">
        <v>1169</v>
      </c>
      <c r="B33" s="194"/>
      <c r="C33" s="212" t="s">
        <v>1118</v>
      </c>
      <c r="D33" s="11" t="s">
        <v>885</v>
      </c>
      <c r="E33" s="12">
        <f>IF(R33=0,"",RANK($R33,$R$2:$R$95,0))</f>
        <v>22</v>
      </c>
      <c r="F33" s="59">
        <f>COUNT($AH33:$AI33,$AR33:$AY33)</f>
        <v>10</v>
      </c>
      <c r="G33" s="67">
        <f>IF($F33&lt;=1,"",STDEV($AB33:$AC33,$AJ33:$AQ33))</f>
        <v>20.67713349991287</v>
      </c>
      <c r="H33" s="98" t="b">
        <f>IF($Q33=0,FALSE,IF(OR($V33=TRUE,AVERAGE($AJ33:$AQ33)=100),TRUE,FALSE))</f>
        <v>0</v>
      </c>
      <c r="I33" s="108">
        <f>IF($H33=TRUE,IF(ISBLANK(AZ33),10000,AZ33),10000)</f>
        <v>10000</v>
      </c>
      <c r="J33" s="108">
        <f>IF($H33=TRUE,IF(ISBLANK(BA33),10000,BA33),10000)</f>
        <v>10000</v>
      </c>
      <c r="K33" s="108">
        <f>IF($H33=TRUE,IF(ISBLANK(BB33),10000,BB33),10000)</f>
        <v>10000</v>
      </c>
      <c r="L33" s="108">
        <f>IF($H33=TRUE,IF(ISBLANK(BC33),10000,BC33),10000)</f>
        <v>10000</v>
      </c>
      <c r="M33" s="108">
        <f>IF($H33=TRUE,IF(ISBLANK(BD33),10000,BD33),10000)</f>
        <v>10000</v>
      </c>
      <c r="N33" s="108">
        <f>IF($H33=TRUE,IF(ISBLANK(BE33),10000,BE33),10000)</f>
        <v>10000</v>
      </c>
      <c r="O33" s="62" t="b">
        <f>$V33</f>
        <v>0</v>
      </c>
      <c r="P33" s="59">
        <f>COUNT($AH33:$AI33)</f>
        <v>2</v>
      </c>
      <c r="Q33" s="59">
        <f>COUNT($AR33:$AY33)</f>
        <v>8</v>
      </c>
      <c r="R33" s="149">
        <f>IF($F33=0,0,AVERAGE($AB33:$AC33,$AR33:$AY33))</f>
        <v>63.071746166244075</v>
      </c>
      <c r="S33" s="66">
        <f>IF($P33=0,0,(AVERAGE($AB33:$AC33)))</f>
        <v>40.850596505875018</v>
      </c>
      <c r="T33" s="65">
        <f>IF($Q33=0,0,(AVERAGE($AR33:$AY33)))</f>
        <v>68.627033581336335</v>
      </c>
      <c r="U33" s="62">
        <f>IF(F33=0,"",(AVERAGE($AH33:$AI33,$AR33:$AY33)))</f>
        <v>64.781626865069057</v>
      </c>
      <c r="V33" s="65" t="b">
        <f>IF($Q33=0,FALSE,IF(OR(MAX($U$2:$U$95)=$U33,LARGE($U$2:$U$95,2)=$U33),TRUE,FALSE))</f>
        <v>0</v>
      </c>
      <c r="W33" s="120">
        <f>IF($F33=0,0,AVERAGE($AB33:$AC33,$AJ33:$AQ33))</f>
        <v>63.071746166244075</v>
      </c>
      <c r="X33" s="18" t="str">
        <f>IF(AZ33="","",IF(((AZ33/MIN(I$2:I$95))*100)&gt;=100,100,(AZ33/MIN(I$2:I$95))*100))</f>
        <v/>
      </c>
      <c r="Y33" s="18" t="str">
        <f>IF(BA33="","",IF(((BA33/MIN(J$2:J$95))*100)&gt;=100,100,(BA33/MIN(J$2:J$95))*100))</f>
        <v/>
      </c>
      <c r="Z33" s="18" t="str">
        <f>IF(BB33="","",IF(((BB33/MIN(K$2:K$95))*100)&gt;=100,100,(BB33/MIN(K$2:K$95))*100))</f>
        <v/>
      </c>
      <c r="AA33" s="18" t="str">
        <f>IF(BC33="","",IF(((BC33/MIN(L$2:L$95))*100)&gt;=100,100,(BC33/MIN(L$2:L$95))*100))</f>
        <v/>
      </c>
      <c r="AB33" s="17">
        <f>IF(BD33="","",IF(((BD33/MIN(M$2:M$95))*100)&gt;=100,100,(BD33/MIN(M$2:M$95))*100))</f>
        <v>21.332726859222195</v>
      </c>
      <c r="AC33" s="15">
        <f>IF(BE33="","",IF(((BE33/MIN(N$2:N$95))*100)&gt;=100,100,(BE33/MIN(N$2:N$95))*100))</f>
        <v>60.368466152527844</v>
      </c>
      <c r="AD33" s="22" t="str">
        <f>IF(ISBLANK(AZ33),"",PERCENTRANK(AZ$2:AZ$95,AZ33,)*100)</f>
        <v/>
      </c>
      <c r="AE33" s="22" t="str">
        <f>IF(ISBLANK(BA33),"",PERCENTRANK(BA$2:BA$95,BA33,)*100)</f>
        <v/>
      </c>
      <c r="AF33" s="22" t="str">
        <f>IF(ISBLANK(BB33),"",PERCENTRANK(BB$2:BB$95,BB33,)*100)</f>
        <v/>
      </c>
      <c r="AG33" s="22" t="str">
        <f>IF(ISBLANK(BC33),"",PERCENTRANK(BC$2:BC$95,BC33,)*100)</f>
        <v/>
      </c>
      <c r="AH33" s="22">
        <f>IF(ISBLANK(BD33),"",PERCENTRANK(BD$2:BD$95,BD33,)*100)</f>
        <v>48.3</v>
      </c>
      <c r="AI33" s="22">
        <f>IF(ISBLANK(BE33),"",PERCENTRANK(BE$2:BE$95,BE33,)*100)</f>
        <v>50.5</v>
      </c>
      <c r="AJ33" s="24">
        <f>IF(VLOOKUP(TRUE,$V$2:$AY$95,COUNTA($V$1:AR$1),FALSE)="",AR33,IF(AR33="","",(AR33/VLOOKUP(TRUE,$V$2:$AY$95,COUNTA($V$1:AR$1),FALSE))*100))</f>
        <v>72.349601984024048</v>
      </c>
      <c r="AK33" s="22">
        <f>IF(VLOOKUP(TRUE,$V$2:$AY$95,COUNTA($V$1:AS$1),FALSE)="",AS33,IF(AS33="","",(AS33/VLOOKUP(TRUE,$V$2:$AY$95,COUNTA($V$1:AS$1),FALSE))*100))</f>
        <v>75</v>
      </c>
      <c r="AL33" s="22">
        <f>IF(VLOOKUP(TRUE,$V$2:$AY$95,COUNTA($V$1:AT$1),FALSE)="",AT33,IF(AT33="","",(AT33/VLOOKUP(TRUE,$V$2:$AY$95,COUNTA($V$1:AT$1),FALSE))*100))</f>
        <v>60</v>
      </c>
      <c r="AM33" s="22">
        <f>IF(VLOOKUP(TRUE,$V$2:$AY$95,COUNTA($V$1:AU$1),FALSE)="",AU33,IF(AU33="","",(AU33/VLOOKUP(TRUE,$V$2:$AY$95,COUNTA($V$1:AU$1),FALSE))*100))</f>
        <v>50</v>
      </c>
      <c r="AN33" s="22">
        <f>IF(VLOOKUP(TRUE,$V$2:$AY$95,COUNTA($V$1:AV$1),FALSE)="",AV33,IF(AV33="","",(AV33/VLOOKUP(TRUE,$V$2:$AY$95,COUNTA($V$1:AV$1),FALSE))*100))</f>
        <v>50</v>
      </c>
      <c r="AO33" s="22">
        <f>IF(VLOOKUP(TRUE,$V$2:$AY$95,COUNTA($V$1:AW$1),FALSE)="",AW33,IF(AW33="","",(AW33/VLOOKUP(TRUE,$V$2:$AY$95,COUNTA($V$1:AW$1),FALSE))*100))</f>
        <v>100</v>
      </c>
      <c r="AP33" s="22">
        <f>IF(VLOOKUP(TRUE,$V$2:$AY$95,COUNTA($V$1:AX$1),FALSE)="",AX33,IF(AX33="","",(AX33/VLOOKUP(TRUE,$V$2:$AY$95,COUNTA($V$1:AX$1),FALSE))*100))</f>
        <v>75</v>
      </c>
      <c r="AQ33" s="40">
        <f>IF(VLOOKUP(TRUE,$V$2:$AY$95,COUNTA($V$1:AY$1),FALSE)="",AY33,IF(AY33="","",(AY33/VLOOKUP(TRUE,$V$2:$AY$95,COUNTA($V$1:AY$1),FALSE))*100))</f>
        <v>66.666666666666671</v>
      </c>
      <c r="AR33" s="66">
        <f>IF(BS33="","",BS33*VLOOKUP("UQ",IndexCalc[],3,FALSE))</f>
        <v>72.349601984024048</v>
      </c>
      <c r="AS33" s="62">
        <f>IF(BT33="","",BT33*VLOOKUP("Fneg",IndexCalc[],3,FALSE))</f>
        <v>75</v>
      </c>
      <c r="AT33" s="62">
        <f>IF(BU33="","",BU33*VLOOKUP("ABS",IndexCalc[],3,FALSE))</f>
        <v>60</v>
      </c>
      <c r="AU33" s="62">
        <f>IF(BV33="","",BV33*VLOOKUP("Cnrs",IndexCalc[],3,FALSE))</f>
        <v>50</v>
      </c>
      <c r="AV33" s="62">
        <f>IF(BO33="","",BO33*VLOOKUP("HEC",IndexCalc[],3,FALSE))</f>
        <v>50</v>
      </c>
      <c r="AW33" s="62">
        <f>IF(BP33="","",BP33*VLOOKUP("Aeres",IndexCalc[],3,FALSE))</f>
        <v>100</v>
      </c>
      <c r="AX33" s="62">
        <f>IF(BQ33="","",BQ33*VLOOKUP("Abdc",IndexCalc[],3,FALSE))</f>
        <v>75</v>
      </c>
      <c r="AY33" s="65">
        <f>IF(BR33="","",BR33*VLOOKUP("Vhb",IndexCalc[],3,FALSE))</f>
        <v>66.666666666666671</v>
      </c>
      <c r="AZ33" s="22"/>
      <c r="BA33" s="22"/>
      <c r="BB33" s="22"/>
      <c r="BC33" s="22"/>
      <c r="BD33" s="22">
        <v>0.93799999999999994</v>
      </c>
      <c r="BE33" s="40">
        <v>1.409</v>
      </c>
      <c r="BF33" s="24" t="s">
        <v>133</v>
      </c>
      <c r="BG33" s="22" t="s">
        <v>133</v>
      </c>
      <c r="BH33" s="22" t="s">
        <v>127</v>
      </c>
      <c r="BI33" s="22"/>
      <c r="BJ33" s="40"/>
      <c r="BK33" s="24"/>
      <c r="BL33" s="22">
        <v>3</v>
      </c>
      <c r="BM33" s="22">
        <v>3</v>
      </c>
      <c r="BN33" s="22">
        <v>3</v>
      </c>
      <c r="BO33" s="7">
        <v>2</v>
      </c>
      <c r="BP33" s="5">
        <v>3</v>
      </c>
      <c r="BQ33" s="92">
        <v>3</v>
      </c>
      <c r="BR33" s="258">
        <v>4</v>
      </c>
      <c r="BS33" s="258">
        <v>2.8939840793609619</v>
      </c>
      <c r="BT33" s="5">
        <v>3</v>
      </c>
      <c r="BU33" s="5">
        <v>3</v>
      </c>
      <c r="BV33" s="8">
        <v>2</v>
      </c>
    </row>
    <row r="34" spans="1:74" x14ac:dyDescent="0.25">
      <c r="A34" s="76" t="s">
        <v>1170</v>
      </c>
      <c r="B34" s="195"/>
      <c r="C34" s="147" t="s">
        <v>1119</v>
      </c>
      <c r="D34" s="11" t="s">
        <v>885</v>
      </c>
      <c r="E34" s="12">
        <f>IF(R34=0,"",RANK($R34,$R$2:$R$95,0))</f>
        <v>76</v>
      </c>
      <c r="F34" s="59">
        <f>COUNT($AH34:$AI34,$AR34:$AY34)</f>
        <v>10</v>
      </c>
      <c r="G34" s="65">
        <f>IF($F34&lt;=1,"",STDEV($AB34:$AC34,$AJ34:$AQ34))</f>
        <v>14.701097262560376</v>
      </c>
      <c r="H34" s="98" t="b">
        <f>IF($Q34=0,FALSE,IF(OR($V34=TRUE,AVERAGE($AJ34:$AQ34)=100),TRUE,FALSE))</f>
        <v>0</v>
      </c>
      <c r="I34" s="108">
        <f>IF($H34=TRUE,IF(ISBLANK(AZ34),10000,AZ34),10000)</f>
        <v>10000</v>
      </c>
      <c r="J34" s="108">
        <f>IF($H34=TRUE,IF(ISBLANK(BA34),10000,BA34),10000)</f>
        <v>10000</v>
      </c>
      <c r="K34" s="108">
        <f>IF($H34=TRUE,IF(ISBLANK(BB34),10000,BB34),10000)</f>
        <v>10000</v>
      </c>
      <c r="L34" s="108">
        <f>IF($H34=TRUE,IF(ISBLANK(BC34),10000,BC34),10000)</f>
        <v>10000</v>
      </c>
      <c r="M34" s="108">
        <f>IF($H34=TRUE,IF(ISBLANK(BD34),10000,BD34),10000)</f>
        <v>10000</v>
      </c>
      <c r="N34" s="108">
        <f>IF($H34=TRUE,IF(ISBLANK(BE34),10000,BE34),10000)</f>
        <v>10000</v>
      </c>
      <c r="O34" s="62" t="b">
        <f>$V34</f>
        <v>0</v>
      </c>
      <c r="P34" s="59">
        <f>COUNT($AH34:$AI34)</f>
        <v>2</v>
      </c>
      <c r="Q34" s="59">
        <f>COUNT($AR34:$AY34)</f>
        <v>8</v>
      </c>
      <c r="R34" s="149">
        <f>IF($F34=0,0,AVERAGE($AB34:$AC34,$AR34:$AY34))</f>
        <v>44.617039396545358</v>
      </c>
      <c r="S34" s="66">
        <f>IF($P34=0,0,(AVERAGE($AB34:$AC34)))</f>
        <v>38.23603438427579</v>
      </c>
      <c r="T34" s="65">
        <f>IF($Q34=0,0,(AVERAGE($AR34:$AY34)))</f>
        <v>46.212290649612747</v>
      </c>
      <c r="U34" s="62">
        <f>IF(F34=0,"",(AVERAGE($AH34:$AI34,$AR34:$AY34)))</f>
        <v>46.099832519690196</v>
      </c>
      <c r="V34" s="65" t="b">
        <f>IF($Q34=0,FALSE,IF(OR(MAX($U$2:$U$95)=$U34,LARGE($U$2:$U$95,2)=$U34),TRUE,FALSE))</f>
        <v>0</v>
      </c>
      <c r="W34" s="120">
        <f>IF($F34=0,0,AVERAGE($AB34:$AC34,$AJ34:$AQ34))</f>
        <v>44.617039396545358</v>
      </c>
      <c r="X34" s="18" t="str">
        <f>IF(AZ34="","",IF(((AZ34/MIN(I$2:I$95))*100)&gt;=100,100,(AZ34/MIN(I$2:I$95))*100))</f>
        <v/>
      </c>
      <c r="Y34" s="18" t="str">
        <f>IF(BA34="","",IF(((BA34/MIN(J$2:J$95))*100)&gt;=100,100,(BA34/MIN(J$2:J$95))*100))</f>
        <v/>
      </c>
      <c r="Z34" s="18" t="str">
        <f>IF(BB34="","",IF(((BB34/MIN(K$2:K$95))*100)&gt;=100,100,(BB34/MIN(K$2:K$95))*100))</f>
        <v/>
      </c>
      <c r="AA34" s="18" t="str">
        <f>IF(BC34="","",IF(((BC34/MIN(L$2:L$95))*100)&gt;=100,100,(BC34/MIN(L$2:L$95))*100))</f>
        <v/>
      </c>
      <c r="AB34" s="17">
        <f>IF(BD34="","",IF(((BD34/MIN(M$2:M$95))*100)&gt;=100,100,(BD34/MIN(M$2:M$95))*100))</f>
        <v>20.559472367523309</v>
      </c>
      <c r="AC34" s="15">
        <f>IF(BE34="","",IF(((BE34/MIN(N$2:N$95))*100)&gt;=100,100,(BE34/MIN(N$2:N$95))*100))</f>
        <v>55.912596401028267</v>
      </c>
      <c r="AD34" s="12" t="str">
        <f>IF(ISBLANK(AZ34),"",PERCENTRANK(AZ$2:AZ$95,AZ34,)*100)</f>
        <v/>
      </c>
      <c r="AE34" s="12" t="str">
        <f>IF(ISBLANK(BA34),"",PERCENTRANK(BA$2:BA$95,BA34,)*100)</f>
        <v/>
      </c>
      <c r="AF34" s="12" t="str">
        <f>IF(ISBLANK(BB34),"",PERCENTRANK(BB$2:BB$95,BB34,)*100)</f>
        <v/>
      </c>
      <c r="AG34" s="12" t="str">
        <f>IF(ISBLANK(BC34),"",PERCENTRANK(BC$2:BC$95,BC34,)*100)</f>
        <v/>
      </c>
      <c r="AH34" s="12">
        <f>IF(ISBLANK(BD34),"",PERCENTRANK(BD$2:BD$95,BD34,)*100)</f>
        <v>47.3</v>
      </c>
      <c r="AI34" s="12">
        <f>IF(ISBLANK(BE34),"",PERCENTRANK(BE$2:BE$95,BE34,)*100)</f>
        <v>44</v>
      </c>
      <c r="AJ34" s="18">
        <f>IF(VLOOKUP(TRUE,$V$2:$AY$95,COUNTA($V$1:AR$1),FALSE)="",AR34,IF(AR34="","",(AR34/VLOOKUP(TRUE,$V$2:$AY$95,COUNTA($V$1:AR$1),FALSE))*100))</f>
        <v>54.810476303100586</v>
      </c>
      <c r="AK34" s="12">
        <f>IF(VLOOKUP(TRUE,$V$2:$AY$95,COUNTA($V$1:AS$1),FALSE)="",AS34,IF(AS34="","",(AS34/VLOOKUP(TRUE,$V$2:$AY$95,COUNTA($V$1:AS$1),FALSE))*100))</f>
        <v>33.192861080169678</v>
      </c>
      <c r="AL34" s="12">
        <f>IF(VLOOKUP(TRUE,$V$2:$AY$95,COUNTA($V$1:AT$1),FALSE)="",AT34,IF(AT34="","",(AT34/VLOOKUP(TRUE,$V$2:$AY$95,COUNTA($V$1:AT$1),FALSE))*100))</f>
        <v>40</v>
      </c>
      <c r="AM34" s="12">
        <f>IF(VLOOKUP(TRUE,$V$2:$AY$95,COUNTA($V$1:AU$1),FALSE)="",AU34,IF(AU34="","",(AU34/VLOOKUP(TRUE,$V$2:$AY$95,COUNTA($V$1:AU$1),FALSE))*100))</f>
        <v>48.071536421775818</v>
      </c>
      <c r="AN34" s="12">
        <f>IF(VLOOKUP(TRUE,$V$2:$AY$95,COUNTA($V$1:AV$1),FALSE)="",AV34,IF(AV34="","",(AV34/VLOOKUP(TRUE,$V$2:$AY$95,COUNTA($V$1:AV$1),FALSE))*100))</f>
        <v>25</v>
      </c>
      <c r="AO34" s="12">
        <f>IF(VLOOKUP(TRUE,$V$2:$AY$95,COUNTA($V$1:AW$1),FALSE)="",AW34,IF(AW34="","",(AW34/VLOOKUP(TRUE,$V$2:$AY$95,COUNTA($V$1:AW$1),FALSE))*100))</f>
        <v>67.230168978373214</v>
      </c>
      <c r="AP34" s="12">
        <f>IF(VLOOKUP(TRUE,$V$2:$AY$95,COUNTA($V$1:AX$1),FALSE)="",AX34,IF(AX34="","",(AX34/VLOOKUP(TRUE,$V$2:$AY$95,COUNTA($V$1:AX$1),FALSE))*100))</f>
        <v>50</v>
      </c>
      <c r="AQ34" s="19">
        <f>IF(VLOOKUP(TRUE,$V$2:$AY$95,COUNTA($V$1:AY$1),FALSE)="",AY34,IF(AY34="","",(AY34/VLOOKUP(TRUE,$V$2:$AY$95,COUNTA($V$1:AY$1),FALSE))*100))</f>
        <v>51.39328241348268</v>
      </c>
      <c r="AR34" s="66">
        <f>IF(BS34="","",BS34*VLOOKUP("UQ",IndexCalc[],3,FALSE))</f>
        <v>54.810476303100586</v>
      </c>
      <c r="AS34" s="62">
        <f>IF(BT34="","",BT34*VLOOKUP("Fneg",IndexCalc[],3,FALSE))</f>
        <v>33.192861080169678</v>
      </c>
      <c r="AT34" s="62">
        <f>IF(BU34="","",BU34*VLOOKUP("ABS",IndexCalc[],3,FALSE))</f>
        <v>40</v>
      </c>
      <c r="AU34" s="62">
        <f>IF(BV34="","",BV34*VLOOKUP("Cnrs",IndexCalc[],3,FALSE))</f>
        <v>48.071536421775818</v>
      </c>
      <c r="AV34" s="62">
        <f>IF(BO34="","",BO34*VLOOKUP("HEC",IndexCalc[],3,FALSE))</f>
        <v>25</v>
      </c>
      <c r="AW34" s="62">
        <f>IF(BP34="","",BP34*VLOOKUP("Aeres",IndexCalc[],3,FALSE))</f>
        <v>67.230168978373214</v>
      </c>
      <c r="AX34" s="62">
        <f>IF(BQ34="","",BQ34*VLOOKUP("Abdc",IndexCalc[],3,FALSE))</f>
        <v>50</v>
      </c>
      <c r="AY34" s="65">
        <f>IF(BR34="","",BR34*VLOOKUP("Vhb",IndexCalc[],3,FALSE))</f>
        <v>51.393282413482673</v>
      </c>
      <c r="AZ34" s="12"/>
      <c r="BA34" s="12"/>
      <c r="BB34" s="12"/>
      <c r="BC34" s="12"/>
      <c r="BD34" s="12">
        <v>0.90400000000000003</v>
      </c>
      <c r="BE34" s="19">
        <v>1.3049999999999999</v>
      </c>
      <c r="BF34" s="18" t="s">
        <v>135</v>
      </c>
      <c r="BG34" s="12"/>
      <c r="BH34" s="12" t="s">
        <v>133</v>
      </c>
      <c r="BI34" s="12"/>
      <c r="BJ34" s="19"/>
      <c r="BK34" s="18"/>
      <c r="BL34" s="12"/>
      <c r="BM34" s="12">
        <v>2</v>
      </c>
      <c r="BN34" s="12"/>
      <c r="BO34" s="7">
        <v>1</v>
      </c>
      <c r="BP34" s="258">
        <v>2.0169050693511963</v>
      </c>
      <c r="BQ34" s="92">
        <v>2</v>
      </c>
      <c r="BR34" s="258">
        <v>3.08359694480896</v>
      </c>
      <c r="BS34" s="258">
        <v>2.1924190521240234</v>
      </c>
      <c r="BT34" s="258">
        <v>1.3277144432067871</v>
      </c>
      <c r="BU34" s="258">
        <v>2</v>
      </c>
      <c r="BV34" s="261">
        <v>1.9228614568710327</v>
      </c>
    </row>
    <row r="35" spans="1:74" x14ac:dyDescent="0.25">
      <c r="A35" s="76" t="s">
        <v>1171</v>
      </c>
      <c r="B35" s="195" t="s">
        <v>1420</v>
      </c>
      <c r="C35" s="147" t="s">
        <v>1120</v>
      </c>
      <c r="D35" s="28" t="s">
        <v>885</v>
      </c>
      <c r="E35" s="29">
        <f>IF(R35=0,"",RANK($R35,$R$2:$R$95,0))</f>
        <v>93</v>
      </c>
      <c r="F35" s="61">
        <f>COUNT($AH35:$AI35,$AR35:$AY35)</f>
        <v>10</v>
      </c>
      <c r="G35" s="68">
        <f>IF($F35&lt;=1,"",STDEV($AB35:$AC35,$AJ35:$AQ35))</f>
        <v>22.918629215798521</v>
      </c>
      <c r="H35" s="99" t="b">
        <f>IF($Q35=0,FALSE,IF(OR($V35=TRUE,AVERAGE($AJ35:$AQ35)=100),TRUE,FALSE))</f>
        <v>0</v>
      </c>
      <c r="I35" s="108">
        <f>IF($H35=TRUE,IF(ISBLANK(AZ35),10000,AZ35),10000)</f>
        <v>10000</v>
      </c>
      <c r="J35" s="108">
        <f>IF($H35=TRUE,IF(ISBLANK(BA35),10000,BA35),10000)</f>
        <v>10000</v>
      </c>
      <c r="K35" s="108">
        <f>IF($H35=TRUE,IF(ISBLANK(BB35),10000,BB35),10000)</f>
        <v>10000</v>
      </c>
      <c r="L35" s="108">
        <f>IF($H35=TRUE,IF(ISBLANK(BC35),10000,BC35),10000)</f>
        <v>10000</v>
      </c>
      <c r="M35" s="108">
        <f>IF($H35=TRUE,IF(ISBLANK(BD35),10000,BD35),10000)</f>
        <v>10000</v>
      </c>
      <c r="N35" s="108">
        <f>IF($H35=TRUE,IF(ISBLANK(BE35),10000,BE35),10000)</f>
        <v>10000</v>
      </c>
      <c r="O35" s="63" t="b">
        <f>$V35</f>
        <v>0</v>
      </c>
      <c r="P35" s="61">
        <f>COUNT($AH35:$AI35)</f>
        <v>2</v>
      </c>
      <c r="Q35" s="61">
        <f>COUNT($AR35:$AY35)</f>
        <v>8</v>
      </c>
      <c r="R35" s="150">
        <f>IF($F35=0,0,AVERAGE($AB35:$AC35,$AR35:$AY35))</f>
        <v>30.797790955161538</v>
      </c>
      <c r="S35" s="69">
        <f>IF($P35=0,0,(AVERAGE($AB35:$AC35)))</f>
        <v>5.8976099424336796</v>
      </c>
      <c r="T35" s="68">
        <f>IF($Q35=0,0,(AVERAGE($AR35:$AY35)))</f>
        <v>37.022836208343506</v>
      </c>
      <c r="U35" s="63">
        <f>IF(F35=0,"",(AVERAGE($AH35:$AI35,$AR35:$AY35)))</f>
        <v>30.038268966674803</v>
      </c>
      <c r="V35" s="68" t="b">
        <f>IF($Q35=0,FALSE,IF(OR(MAX($U$2:$U$95)=$U35,LARGE($U$2:$U$95,2)=$U35),TRUE,FALSE))</f>
        <v>0</v>
      </c>
      <c r="W35" s="121">
        <f>IF($F35=0,0,AVERAGE($AB35:$AC35,$AJ35:$AQ35))</f>
        <v>30.797790955161538</v>
      </c>
      <c r="X35" s="34" t="str">
        <f>IF(AZ35="","",IF(((AZ35/MIN(I$2:I$95))*100)&gt;=100,100,(AZ35/MIN(I$2:I$95))*100))</f>
        <v/>
      </c>
      <c r="Y35" s="34" t="str">
        <f>IF(BA35="","",IF(((BA35/MIN(J$2:J$95))*100)&gt;=100,100,(BA35/MIN(J$2:J$95))*100))</f>
        <v/>
      </c>
      <c r="Z35" s="34" t="str">
        <f>IF(BB35="","",IF(((BB35/MIN(K$2:K$95))*100)&gt;=100,100,(BB35/MIN(K$2:K$95))*100))</f>
        <v/>
      </c>
      <c r="AA35" s="34" t="str">
        <f>IF(BC35="","",IF(((BC35/MIN(L$2:L$95))*100)&gt;=100,100,(BC35/MIN(L$2:L$95))*100))</f>
        <v/>
      </c>
      <c r="AB35" s="33">
        <f>IF(BD35="","",IF(((BD35/MIN(M$2:M$95))*100)&gt;=100,100,(BD35/MIN(M$2:M$95))*100))</f>
        <v>3.9117580168296562</v>
      </c>
      <c r="AC35" s="31">
        <f>IF(BE35="","",IF(((BE35/MIN(N$2:N$95))*100)&gt;=100,100,(BE35/MIN(N$2:N$95))*100))</f>
        <v>7.8834618680377027</v>
      </c>
      <c r="AD35" s="12" t="str">
        <f>IF(ISBLANK(AZ35),"",PERCENTRANK(AZ$2:AZ$95,AZ35,)*100)</f>
        <v/>
      </c>
      <c r="AE35" s="12" t="str">
        <f>IF(ISBLANK(BA35),"",PERCENTRANK(BA$2:BA$95,BA35,)*100)</f>
        <v/>
      </c>
      <c r="AF35" s="12" t="str">
        <f>IF(ISBLANK(BB35),"",PERCENTRANK(BB$2:BB$95,BB35,)*100)</f>
        <v/>
      </c>
      <c r="AG35" s="12" t="str">
        <f>IF(ISBLANK(BC35),"",PERCENTRANK(BC$2:BC$95,BC35,)*100)</f>
        <v/>
      </c>
      <c r="AH35" s="12">
        <f>IF(ISBLANK(BD35),"",PERCENTRANK(BD$2:BD$95,BD35,)*100)</f>
        <v>3.2</v>
      </c>
      <c r="AI35" s="12">
        <f>IF(ISBLANK(BE35),"",PERCENTRANK(BE$2:BE$95,BE35,)*100)</f>
        <v>1</v>
      </c>
      <c r="AJ35" s="18">
        <f>IF(VLOOKUP(TRUE,$V$2:$AY$95,COUNTA($V$1:AR$1),FALSE)="",AR35,IF(AR35="","",(AR35/VLOOKUP(TRUE,$V$2:$AY$95,COUNTA($V$1:AR$1),FALSE))*100))</f>
        <v>25</v>
      </c>
      <c r="AK35" s="12">
        <f>IF(VLOOKUP(TRUE,$V$2:$AY$95,COUNTA($V$1:AS$1),FALSE)="",AS35,IF(AS35="","",(AS35/VLOOKUP(TRUE,$V$2:$AY$95,COUNTA($V$1:AS$1),FALSE))*100))</f>
        <v>29.521802067756653</v>
      </c>
      <c r="AL35" s="12">
        <f>IF(VLOOKUP(TRUE,$V$2:$AY$95,COUNTA($V$1:AT$1),FALSE)="",AT35,IF(AT35="","",(AT35/VLOOKUP(TRUE,$V$2:$AY$95,COUNTA($V$1:AT$1),FALSE))*100))</f>
        <v>24.125776290893555</v>
      </c>
      <c r="AM35" s="12">
        <f>IF(VLOOKUP(TRUE,$V$2:$AY$95,COUNTA($V$1:AU$1),FALSE)="",AU35,IF(AU35="","",(AU35/VLOOKUP(TRUE,$V$2:$AY$95,COUNTA($V$1:AU$1),FALSE))*100))</f>
        <v>35.208842158317566</v>
      </c>
      <c r="AN35" s="12">
        <f>IF(VLOOKUP(TRUE,$V$2:$AY$95,COUNTA($V$1:AV$1),FALSE)="",AV35,IF(AV35="","",(AV35/VLOOKUP(TRUE,$V$2:$AY$95,COUNTA($V$1:AV$1),FALSE))*100))</f>
        <v>88.392233848571777</v>
      </c>
      <c r="AO35" s="12">
        <f>IF(VLOOKUP(TRUE,$V$2:$AY$95,COUNTA($V$1:AW$1),FALSE)="",AW35,IF(AW35="","",(AW35/VLOOKUP(TRUE,$V$2:$AY$95,COUNTA($V$1:AW$1),FALSE))*100))</f>
        <v>35.600701967875167</v>
      </c>
      <c r="AP35" s="12">
        <f>IF(VLOOKUP(TRUE,$V$2:$AY$95,COUNTA($V$1:AX$1),FALSE)="",AX35,IF(AX35="","",(AX35/VLOOKUP(TRUE,$V$2:$AY$95,COUNTA($V$1:AX$1),FALSE))*100))</f>
        <v>25</v>
      </c>
      <c r="AQ35" s="19">
        <f>IF(VLOOKUP(TRUE,$V$2:$AY$95,COUNTA($V$1:AY$1),FALSE)="",AY35,IF(AY35="","",(AY35/VLOOKUP(TRUE,$V$2:$AY$95,COUNTA($V$1:AY$1),FALSE))*100))</f>
        <v>33.333333333333336</v>
      </c>
      <c r="AR35" s="69">
        <f>IF(BS35="","",BS35*VLOOKUP("UQ",IndexCalc[],3,FALSE))</f>
        <v>25</v>
      </c>
      <c r="AS35" s="63">
        <f>IF(BT35="","",BT35*VLOOKUP("Fneg",IndexCalc[],3,FALSE))</f>
        <v>29.521802067756653</v>
      </c>
      <c r="AT35" s="63">
        <f>IF(BU35="","",BU35*VLOOKUP("ABS",IndexCalc[],3,FALSE))</f>
        <v>24.125776290893555</v>
      </c>
      <c r="AU35" s="63">
        <f>IF(BV35="","",BV35*VLOOKUP("Cnrs",IndexCalc[],3,FALSE))</f>
        <v>35.208842158317566</v>
      </c>
      <c r="AV35" s="63">
        <f>IF(BO35="","",BO35*VLOOKUP("HEC",IndexCalc[],3,FALSE))</f>
        <v>88.392233848571777</v>
      </c>
      <c r="AW35" s="63">
        <f>IF(BP35="","",BP35*VLOOKUP("Aeres",IndexCalc[],3,FALSE))</f>
        <v>35.600701967875167</v>
      </c>
      <c r="AX35" s="63">
        <f>IF(BQ35="","",BQ35*VLOOKUP("Abdc",IndexCalc[],3,FALSE))</f>
        <v>25</v>
      </c>
      <c r="AY35" s="68">
        <f>IF(BR35="","",BR35*VLOOKUP("Vhb",IndexCalc[],3,FALSE))</f>
        <v>33.333333333333336</v>
      </c>
      <c r="AZ35" s="12"/>
      <c r="BA35" s="12"/>
      <c r="BB35" s="12"/>
      <c r="BC35" s="12"/>
      <c r="BD35" s="12">
        <v>0.17199999999999999</v>
      </c>
      <c r="BE35" s="19">
        <v>0.184</v>
      </c>
      <c r="BF35" s="18"/>
      <c r="BG35" s="12"/>
      <c r="BH35" s="12" t="s">
        <v>135</v>
      </c>
      <c r="BI35" s="12" t="s">
        <v>135</v>
      </c>
      <c r="BJ35" s="19"/>
      <c r="BK35" s="18">
        <v>4</v>
      </c>
      <c r="BL35" s="12"/>
      <c r="BM35" s="12"/>
      <c r="BN35" s="12"/>
      <c r="BO35" s="259">
        <v>3.5356893539428711</v>
      </c>
      <c r="BP35" s="260">
        <v>1.0680210590362549</v>
      </c>
      <c r="BQ35" s="93">
        <v>1</v>
      </c>
      <c r="BR35" s="6">
        <v>2</v>
      </c>
      <c r="BS35" s="6">
        <v>1</v>
      </c>
      <c r="BT35" s="260">
        <v>1.1808720827102661</v>
      </c>
      <c r="BU35" s="260">
        <v>1.2062888145446777</v>
      </c>
      <c r="BV35" s="262">
        <v>1.4083536863327026</v>
      </c>
    </row>
    <row r="36" spans="1:74" x14ac:dyDescent="0.25">
      <c r="A36" s="77" t="s">
        <v>1172</v>
      </c>
      <c r="B36" s="194"/>
      <c r="C36" s="212" t="s">
        <v>1121</v>
      </c>
      <c r="D36" s="11" t="s">
        <v>885</v>
      </c>
      <c r="E36" s="12">
        <f>IF(R36=0,"",RANK($R36,$R$2:$R$95,0))</f>
        <v>53</v>
      </c>
      <c r="F36" s="59">
        <f>COUNT($AH36:$AI36,$AR36:$AY36)</f>
        <v>10</v>
      </c>
      <c r="G36" s="67">
        <f>IF($F36&lt;=1,"",STDEV($AB36:$AC36,$AJ36:$AQ36))</f>
        <v>23.230799047182927</v>
      </c>
      <c r="H36" s="98" t="b">
        <f>IF($Q36=0,FALSE,IF(OR($V36=TRUE,AVERAGE($AJ36:$AQ36)=100),TRUE,FALSE))</f>
        <v>0</v>
      </c>
      <c r="I36" s="108">
        <f>IF($H36=TRUE,IF(ISBLANK(AZ36),10000,AZ36),10000)</f>
        <v>10000</v>
      </c>
      <c r="J36" s="108">
        <f>IF($H36=TRUE,IF(ISBLANK(BA36),10000,BA36),10000)</f>
        <v>10000</v>
      </c>
      <c r="K36" s="108">
        <f>IF($H36=TRUE,IF(ISBLANK(BB36),10000,BB36),10000)</f>
        <v>10000</v>
      </c>
      <c r="L36" s="108">
        <f>IF($H36=TRUE,IF(ISBLANK(BC36),10000,BC36),10000)</f>
        <v>10000</v>
      </c>
      <c r="M36" s="108">
        <f>IF($H36=TRUE,IF(ISBLANK(BD36),10000,BD36),10000)</f>
        <v>10000</v>
      </c>
      <c r="N36" s="108">
        <f>IF($H36=TRUE,IF(ISBLANK(BE36),10000,BE36),10000)</f>
        <v>10000</v>
      </c>
      <c r="O36" s="62" t="b">
        <f>$V36</f>
        <v>0</v>
      </c>
      <c r="P36" s="59">
        <f>COUNT($AH36:$AI36)</f>
        <v>2</v>
      </c>
      <c r="Q36" s="59">
        <f>COUNT($AR36:$AY36)</f>
        <v>8</v>
      </c>
      <c r="R36" s="149">
        <f>IF($F36=0,0,AVERAGE($AB36:$AC36,$AR36:$AY36))</f>
        <v>52.590404803790321</v>
      </c>
      <c r="S36" s="66">
        <f>IF($P36=0,0,(AVERAGE($AB36:$AC36)))</f>
        <v>64.236979758926537</v>
      </c>
      <c r="T36" s="65">
        <f>IF($Q36=0,0,(AVERAGE($AR36:$AY36)))</f>
        <v>49.678761065006256</v>
      </c>
      <c r="U36" s="62">
        <f>IF(F36=0,"",(AVERAGE($AH36:$AI36,$AR36:$AY36)))</f>
        <v>55.00300885200501</v>
      </c>
      <c r="V36" s="65" t="b">
        <f>IF($Q36=0,FALSE,IF(OR(MAX($U$2:$U$95)=$U36,LARGE($U$2:$U$95,2)=$U36),TRUE,FALSE))</f>
        <v>0</v>
      </c>
      <c r="W36" s="120">
        <f>IF($F36=0,0,AVERAGE($AB36:$AC36,$AJ36:$AQ36))</f>
        <v>52.590404803790321</v>
      </c>
      <c r="X36" s="18" t="str">
        <f>IF(AZ36="","",IF(((AZ36/MIN(I$2:I$95))*100)&gt;=100,100,(AZ36/MIN(I$2:I$95))*100))</f>
        <v/>
      </c>
      <c r="Y36" s="18" t="str">
        <f>IF(BA36="","",IF(((BA36/MIN(J$2:J$95))*100)&gt;=100,100,(BA36/MIN(J$2:J$95))*100))</f>
        <v/>
      </c>
      <c r="Z36" s="18" t="str">
        <f>IF(BB36="","",IF(((BB36/MIN(K$2:K$95))*100)&gt;=100,100,(BB36/MIN(K$2:K$95))*100))</f>
        <v/>
      </c>
      <c r="AA36" s="18" t="str">
        <f>IF(BC36="","",IF(((BC36/MIN(L$2:L$95))*100)&gt;=100,100,(BC36/MIN(L$2:L$95))*100))</f>
        <v/>
      </c>
      <c r="AB36" s="17">
        <f>IF(BD36="","",IF(((BD36/MIN(M$2:M$95))*100)&gt;=100,100,(BD36/MIN(M$2:M$95))*100))</f>
        <v>28.473959517853082</v>
      </c>
      <c r="AC36" s="15">
        <f>IF(BE36="","",IF(((BE36/MIN(N$2:N$95))*100)&gt;=100,100,(BE36/MIN(N$2:N$95))*100))</f>
        <v>100</v>
      </c>
      <c r="AD36" s="22" t="str">
        <f>IF(ISBLANK(AZ36),"",PERCENTRANK(AZ$2:AZ$95,AZ36,)*100)</f>
        <v/>
      </c>
      <c r="AE36" s="22" t="str">
        <f>IF(ISBLANK(BA36),"",PERCENTRANK(BA$2:BA$95,BA36,)*100)</f>
        <v/>
      </c>
      <c r="AF36" s="22" t="str">
        <f>IF(ISBLANK(BB36),"",PERCENTRANK(BB$2:BB$95,BB36,)*100)</f>
        <v/>
      </c>
      <c r="AG36" s="22" t="str">
        <f>IF(ISBLANK(BC36),"",PERCENTRANK(BC$2:BC$95,BC36,)*100)</f>
        <v/>
      </c>
      <c r="AH36" s="22">
        <f>IF(ISBLANK(BD36),"",PERCENTRANK(BD$2:BD$95,BD36,)*100)</f>
        <v>63.4</v>
      </c>
      <c r="AI36" s="22">
        <f>IF(ISBLANK(BE36),"",PERCENTRANK(BE$2:BE$95,BE36,)*100)</f>
        <v>89.2</v>
      </c>
      <c r="AJ36" s="24">
        <f>IF(VLOOKUP(TRUE,$V$2:$AY$95,COUNTA($V$1:AR$1),FALSE)="",AR36,IF(AR36="","",(AR36/VLOOKUP(TRUE,$V$2:$AY$95,COUNTA($V$1:AR$1),FALSE))*100))</f>
        <v>25</v>
      </c>
      <c r="AK36" s="22">
        <f>IF(VLOOKUP(TRUE,$V$2:$AY$95,COUNTA($V$1:AS$1),FALSE)="",AS36,IF(AS36="","",(AS36/VLOOKUP(TRUE,$V$2:$AY$95,COUNTA($V$1:AS$1),FALSE))*100))</f>
        <v>50</v>
      </c>
      <c r="AL36" s="22">
        <f>IF(VLOOKUP(TRUE,$V$2:$AY$95,COUNTA($V$1:AT$1),FALSE)="",AT36,IF(AT36="","",(AT36/VLOOKUP(TRUE,$V$2:$AY$95,COUNTA($V$1:AT$1),FALSE))*100))</f>
        <v>40</v>
      </c>
      <c r="AM36" s="22">
        <f>IF(VLOOKUP(TRUE,$V$2:$AY$95,COUNTA($V$1:AU$1),FALSE)="",AU36,IF(AU36="","",(AU36/VLOOKUP(TRUE,$V$2:$AY$95,COUNTA($V$1:AU$1),FALSE))*100))</f>
        <v>50</v>
      </c>
      <c r="AN36" s="22">
        <f>IF(VLOOKUP(TRUE,$V$2:$AY$95,COUNTA($V$1:AV$1),FALSE)="",AV36,IF(AV36="","",(AV36/VLOOKUP(TRUE,$V$2:$AY$95,COUNTA($V$1:AV$1),FALSE))*100))</f>
        <v>57.430088520050049</v>
      </c>
      <c r="AO36" s="22">
        <f>IF(VLOOKUP(TRUE,$V$2:$AY$95,COUNTA($V$1:AW$1),FALSE)="",AW36,IF(AW36="","",(AW36/VLOOKUP(TRUE,$V$2:$AY$95,COUNTA($V$1:AW$1),FALSE))*100))</f>
        <v>66.666666666666671</v>
      </c>
      <c r="AP36" s="22">
        <f>IF(VLOOKUP(TRUE,$V$2:$AY$95,COUNTA($V$1:AX$1),FALSE)="",AX36,IF(AX36="","",(AX36/VLOOKUP(TRUE,$V$2:$AY$95,COUNTA($V$1:AX$1),FALSE))*100))</f>
        <v>75</v>
      </c>
      <c r="AQ36" s="40">
        <f>IF(VLOOKUP(TRUE,$V$2:$AY$95,COUNTA($V$1:AY$1),FALSE)="",AY36,IF(AY36="","",(AY36/VLOOKUP(TRUE,$V$2:$AY$95,COUNTA($V$1:AY$1),FALSE))*100))</f>
        <v>33.333333333333336</v>
      </c>
      <c r="AR36" s="66">
        <f>IF(BS36="","",BS36*VLOOKUP("UQ",IndexCalc[],3,FALSE))</f>
        <v>25</v>
      </c>
      <c r="AS36" s="62">
        <f>IF(BT36="","",BT36*VLOOKUP("Fneg",IndexCalc[],3,FALSE))</f>
        <v>50</v>
      </c>
      <c r="AT36" s="62">
        <f>IF(BU36="","",BU36*VLOOKUP("ABS",IndexCalc[],3,FALSE))</f>
        <v>40</v>
      </c>
      <c r="AU36" s="62">
        <f>IF(BV36="","",BV36*VLOOKUP("Cnrs",IndexCalc[],3,FALSE))</f>
        <v>50</v>
      </c>
      <c r="AV36" s="62">
        <f>IF(BO36="","",BO36*VLOOKUP("HEC",IndexCalc[],3,FALSE))</f>
        <v>57.430088520050049</v>
      </c>
      <c r="AW36" s="62">
        <f>IF(BP36="","",BP36*VLOOKUP("Aeres",IndexCalc[],3,FALSE))</f>
        <v>66.666666666666671</v>
      </c>
      <c r="AX36" s="62">
        <f>IF(BQ36="","",BQ36*VLOOKUP("Abdc",IndexCalc[],3,FALSE))</f>
        <v>75</v>
      </c>
      <c r="AY36" s="65">
        <f>IF(BR36="","",BR36*VLOOKUP("Vhb",IndexCalc[],3,FALSE))</f>
        <v>33.333333333333336</v>
      </c>
      <c r="AZ36" s="22"/>
      <c r="BA36" s="22"/>
      <c r="BB36" s="22"/>
      <c r="BC36" s="22"/>
      <c r="BD36" s="22">
        <v>1.252</v>
      </c>
      <c r="BE36" s="40">
        <v>2.8279999999999998</v>
      </c>
      <c r="BF36" s="24"/>
      <c r="BG36" s="22" t="s">
        <v>133</v>
      </c>
      <c r="BH36" s="22" t="s">
        <v>127</v>
      </c>
      <c r="BI36" s="22" t="s">
        <v>135</v>
      </c>
      <c r="BJ36" s="40" t="s">
        <v>298</v>
      </c>
      <c r="BK36" s="24">
        <v>4</v>
      </c>
      <c r="BL36" s="22">
        <v>3</v>
      </c>
      <c r="BM36" s="22">
        <v>2</v>
      </c>
      <c r="BN36" s="22">
        <v>3</v>
      </c>
      <c r="BO36" s="257">
        <v>2.297203540802002</v>
      </c>
      <c r="BP36" s="5">
        <v>2</v>
      </c>
      <c r="BQ36" s="92">
        <v>3</v>
      </c>
      <c r="BR36" s="5">
        <v>2</v>
      </c>
      <c r="BS36" s="5">
        <v>1</v>
      </c>
      <c r="BT36" s="5">
        <v>2</v>
      </c>
      <c r="BU36" s="5">
        <v>2</v>
      </c>
      <c r="BV36" s="8">
        <v>2</v>
      </c>
    </row>
    <row r="37" spans="1:74" x14ac:dyDescent="0.25">
      <c r="A37" s="76" t="s">
        <v>1173</v>
      </c>
      <c r="B37" s="195" t="s">
        <v>1415</v>
      </c>
      <c r="C37" s="147" t="s">
        <v>1122</v>
      </c>
      <c r="D37" s="11" t="s">
        <v>885</v>
      </c>
      <c r="E37" s="12">
        <f>IF(R37=0,"",RANK($R37,$R$2:$R$95,0))</f>
        <v>87</v>
      </c>
      <c r="F37" s="59">
        <f>COUNT($AH37:$AI37,$AR37:$AY37)</f>
        <v>10</v>
      </c>
      <c r="G37" s="65">
        <f>IF($F37&lt;=1,"",STDEV($AB37:$AC37,$AJ37:$AQ37))</f>
        <v>18.23747065590711</v>
      </c>
      <c r="H37" s="98" t="b">
        <f>IF($Q37=0,FALSE,IF(OR($V37=TRUE,AVERAGE($AJ37:$AQ37)=100),TRUE,FALSE))</f>
        <v>0</v>
      </c>
      <c r="I37" s="108">
        <f>IF($H37=TRUE,IF(ISBLANK(AZ37),10000,AZ37),10000)</f>
        <v>10000</v>
      </c>
      <c r="J37" s="108">
        <f>IF($H37=TRUE,IF(ISBLANK(BA37),10000,BA37),10000)</f>
        <v>10000</v>
      </c>
      <c r="K37" s="108">
        <f>IF($H37=TRUE,IF(ISBLANK(BB37),10000,BB37),10000)</f>
        <v>10000</v>
      </c>
      <c r="L37" s="108">
        <f>IF($H37=TRUE,IF(ISBLANK(BC37),10000,BC37),10000)</f>
        <v>10000</v>
      </c>
      <c r="M37" s="108">
        <f>IF($H37=TRUE,IF(ISBLANK(BD37),10000,BD37),10000)</f>
        <v>10000</v>
      </c>
      <c r="N37" s="108">
        <f>IF($H37=TRUE,IF(ISBLANK(BE37),10000,BE37),10000)</f>
        <v>10000</v>
      </c>
      <c r="O37" s="62" t="b">
        <f>$V37</f>
        <v>0</v>
      </c>
      <c r="P37" s="59">
        <f>COUNT($AH37:$AI37)</f>
        <v>2</v>
      </c>
      <c r="Q37" s="59">
        <f>COUNT($AR37:$AY37)</f>
        <v>8</v>
      </c>
      <c r="R37" s="149">
        <f>IF($F37=0,0,AVERAGE($AB37:$AC37,$AR37:$AY37))</f>
        <v>38.779432920809953</v>
      </c>
      <c r="S37" s="66">
        <f>IF($P37=0,0,(AVERAGE($AB37:$AC37)))</f>
        <v>48.376858374458394</v>
      </c>
      <c r="T37" s="65">
        <f>IF($Q37=0,0,(AVERAGE($AR37:$AY37)))</f>
        <v>36.380076557397842</v>
      </c>
      <c r="U37" s="62">
        <f>IF(F37=0,"",(AVERAGE($AH37:$AI37,$AR37:$AY37)))</f>
        <v>39.314061245918275</v>
      </c>
      <c r="V37" s="65" t="b">
        <f>IF($Q37=0,FALSE,IF(OR(MAX($U$2:$U$95)=$U37,LARGE($U$2:$U$95,2)=$U37),TRUE,FALSE))</f>
        <v>0</v>
      </c>
      <c r="W37" s="120">
        <f>IF($F37=0,0,AVERAGE($AB37:$AC37,$AJ37:$AQ37))</f>
        <v>38.779432920809953</v>
      </c>
      <c r="X37" s="18" t="str">
        <f>IF(AZ37="","",IF(((AZ37/MIN(I$2:I$95))*100)&gt;=100,100,(AZ37/MIN(I$2:I$95))*100))</f>
        <v/>
      </c>
      <c r="Y37" s="18" t="str">
        <f>IF(BA37="","",IF(((BA37/MIN(J$2:J$95))*100)&gt;=100,100,(BA37/MIN(J$2:J$95))*100))</f>
        <v/>
      </c>
      <c r="Z37" s="18" t="str">
        <f>IF(BB37="","",IF(((BB37/MIN(K$2:K$95))*100)&gt;=100,100,(BB37/MIN(K$2:K$95))*100))</f>
        <v/>
      </c>
      <c r="AA37" s="18" t="str">
        <f>IF(BC37="","",IF(((BC37/MIN(L$2:L$95))*100)&gt;=100,100,(BC37/MIN(L$2:L$95))*100))</f>
        <v/>
      </c>
      <c r="AB37" s="17">
        <f>IF(BD37="","",IF(((BD37/MIN(M$2:M$95))*100)&gt;=100,100,(BD37/MIN(M$2:M$95))*100))</f>
        <v>18.990220604957926</v>
      </c>
      <c r="AC37" s="15">
        <f>IF(BE37="","",IF(((BE37/MIN(N$2:N$95))*100)&gt;=100,100,(BE37/MIN(N$2:N$95))*100))</f>
        <v>77.763496143958861</v>
      </c>
      <c r="AD37" s="12" t="str">
        <f>IF(ISBLANK(AZ37),"",PERCENTRANK(AZ$2:AZ$95,AZ37,)*100)</f>
        <v/>
      </c>
      <c r="AE37" s="12" t="str">
        <f>IF(ISBLANK(BA37),"",PERCENTRANK(BA$2:BA$95,BA37,)*100)</f>
        <v/>
      </c>
      <c r="AF37" s="12" t="str">
        <f>IF(ISBLANK(BB37),"",PERCENTRANK(BB$2:BB$95,BB37,)*100)</f>
        <v/>
      </c>
      <c r="AG37" s="12" t="str">
        <f>IF(ISBLANK(BC37),"",PERCENTRANK(BC$2:BC$95,BC37,)*100)</f>
        <v/>
      </c>
      <c r="AH37" s="12">
        <f>IF(ISBLANK(BD37),"",PERCENTRANK(BD$2:BD$95,BD37,)*100)</f>
        <v>41.9</v>
      </c>
      <c r="AI37" s="12">
        <f>IF(ISBLANK(BE37),"",PERCENTRANK(BE$2:BE$95,BE37,)*100)</f>
        <v>60.199999999999996</v>
      </c>
      <c r="AJ37" s="18">
        <f>IF(VLOOKUP(TRUE,$V$2:$AY$95,COUNTA($V$1:AR$1),FALSE)="",AR37,IF(AR37="","",(AR37/VLOOKUP(TRUE,$V$2:$AY$95,COUNTA($V$1:AR$1),FALSE))*100))</f>
        <v>50</v>
      </c>
      <c r="AK37" s="12">
        <f>IF(VLOOKUP(TRUE,$V$2:$AY$95,COUNTA($V$1:AS$1),FALSE)="",AS37,IF(AS37="","",(AS37/VLOOKUP(TRUE,$V$2:$AY$95,COUNTA($V$1:AS$1),FALSE))*100))</f>
        <v>27.087691426277161</v>
      </c>
      <c r="AL37" s="12">
        <f>IF(VLOOKUP(TRUE,$V$2:$AY$95,COUNTA($V$1:AT$1),FALSE)="",AT37,IF(AT37="","",(AT37/VLOOKUP(TRUE,$V$2:$AY$95,COUNTA($V$1:AT$1),FALSE))*100))</f>
        <v>20</v>
      </c>
      <c r="AM37" s="12">
        <f>IF(VLOOKUP(TRUE,$V$2:$AY$95,COUNTA($V$1:AU$1),FALSE)="",AU37,IF(AU37="","",(AU37/VLOOKUP(TRUE,$V$2:$AY$95,COUNTA($V$1:AU$1),FALSE))*100))</f>
        <v>25.733712315559387</v>
      </c>
      <c r="AN37" s="12">
        <f>IF(VLOOKUP(TRUE,$V$2:$AY$95,COUNTA($V$1:AV$1),FALSE)="",AV37,IF(AV37="","",(AV37/VLOOKUP(TRUE,$V$2:$AY$95,COUNTA($V$1:AV$1),FALSE))*100))</f>
        <v>50</v>
      </c>
      <c r="AO37" s="12">
        <f>IF(VLOOKUP(TRUE,$V$2:$AY$95,COUNTA($V$1:AW$1),FALSE)="",AW37,IF(AW37="","",(AW37/VLOOKUP(TRUE,$V$2:$AY$95,COUNTA($V$1:AW$1),FALSE))*100))</f>
        <v>34.885875384012863</v>
      </c>
      <c r="AP37" s="12">
        <f>IF(VLOOKUP(TRUE,$V$2:$AY$95,COUNTA($V$1:AX$1),FALSE)="",AX37,IF(AX37="","",(AX37/VLOOKUP(TRUE,$V$2:$AY$95,COUNTA($V$1:AX$1),FALSE))*100))</f>
        <v>50</v>
      </c>
      <c r="AQ37" s="19">
        <f>IF(VLOOKUP(TRUE,$V$2:$AY$95,COUNTA($V$1:AY$1),FALSE)="",AY37,IF(AY37="","",(AY37/VLOOKUP(TRUE,$V$2:$AY$95,COUNTA($V$1:AY$1),FALSE))*100))</f>
        <v>33.333333333333336</v>
      </c>
      <c r="AR37" s="66">
        <f>IF(BS37="","",BS37*VLOOKUP("UQ",IndexCalc[],3,FALSE))</f>
        <v>50</v>
      </c>
      <c r="AS37" s="62">
        <f>IF(BT37="","",BT37*VLOOKUP("Fneg",IndexCalc[],3,FALSE))</f>
        <v>27.087691426277161</v>
      </c>
      <c r="AT37" s="62">
        <f>IF(BU37="","",BU37*VLOOKUP("ABS",IndexCalc[],3,FALSE))</f>
        <v>20</v>
      </c>
      <c r="AU37" s="62">
        <f>IF(BV37="","",BV37*VLOOKUP("Cnrs",IndexCalc[],3,FALSE))</f>
        <v>25.733712315559387</v>
      </c>
      <c r="AV37" s="62">
        <f>IF(BO37="","",BO37*VLOOKUP("HEC",IndexCalc[],3,FALSE))</f>
        <v>50</v>
      </c>
      <c r="AW37" s="62">
        <f>IF(BP37="","",BP37*VLOOKUP("Aeres",IndexCalc[],3,FALSE))</f>
        <v>34.885875384012863</v>
      </c>
      <c r="AX37" s="62">
        <f>IF(BQ37="","",BQ37*VLOOKUP("Abdc",IndexCalc[],3,FALSE))</f>
        <v>50</v>
      </c>
      <c r="AY37" s="65">
        <f>IF(BR37="","",BR37*VLOOKUP("Vhb",IndexCalc[],3,FALSE))</f>
        <v>33.333333333333336</v>
      </c>
      <c r="AZ37" s="12"/>
      <c r="BA37" s="12"/>
      <c r="BB37" s="12"/>
      <c r="BC37" s="12"/>
      <c r="BD37" s="12">
        <v>0.83499999999999996</v>
      </c>
      <c r="BE37" s="19">
        <v>1.8149999999999999</v>
      </c>
      <c r="BF37" s="18" t="s">
        <v>133</v>
      </c>
      <c r="BG37" s="12"/>
      <c r="BH37" s="12" t="s">
        <v>133</v>
      </c>
      <c r="BI37" s="12" t="s">
        <v>135</v>
      </c>
      <c r="BJ37" s="19"/>
      <c r="BK37" s="18">
        <v>3</v>
      </c>
      <c r="BL37" s="12"/>
      <c r="BM37" s="12">
        <v>1</v>
      </c>
      <c r="BN37" s="12"/>
      <c r="BO37" s="7">
        <v>2</v>
      </c>
      <c r="BP37" s="258">
        <v>1.0465762615203857</v>
      </c>
      <c r="BQ37" s="92">
        <v>2</v>
      </c>
      <c r="BR37" s="5">
        <v>2</v>
      </c>
      <c r="BS37" s="5">
        <v>2</v>
      </c>
      <c r="BT37" s="258">
        <v>1.0835076570510864</v>
      </c>
      <c r="BU37" s="258">
        <v>1</v>
      </c>
      <c r="BV37" s="261">
        <v>1.0293484926223755</v>
      </c>
    </row>
    <row r="38" spans="1:74" x14ac:dyDescent="0.25">
      <c r="A38" s="76" t="s">
        <v>1174</v>
      </c>
      <c r="B38" s="195" t="s">
        <v>1421</v>
      </c>
      <c r="C38" s="147" t="s">
        <v>1123</v>
      </c>
      <c r="D38" s="11" t="s">
        <v>885</v>
      </c>
      <c r="E38" s="12">
        <f>IF(R38=0,"",RANK($R38,$R$2:$R$95,0))</f>
        <v>71</v>
      </c>
      <c r="F38" s="59">
        <f>COUNT($AH38:$AI38,$AR38:$AY38)</f>
        <v>10</v>
      </c>
      <c r="G38" s="65">
        <f>IF($F38&lt;=1,"",STDEV($AB38:$AC38,$AJ38:$AQ38))</f>
        <v>12.681130619645991</v>
      </c>
      <c r="H38" s="98" t="b">
        <f>IF($Q38=0,FALSE,IF(OR($V38=TRUE,AVERAGE($AJ38:$AQ38)=100),TRUE,FALSE))</f>
        <v>0</v>
      </c>
      <c r="I38" s="108">
        <f>IF($H38=TRUE,IF(ISBLANK(AZ38),10000,AZ38),10000)</f>
        <v>10000</v>
      </c>
      <c r="J38" s="108">
        <f>IF($H38=TRUE,IF(ISBLANK(BA38),10000,BA38),10000)</f>
        <v>10000</v>
      </c>
      <c r="K38" s="108">
        <f>IF($H38=TRUE,IF(ISBLANK(BB38),10000,BB38),10000)</f>
        <v>10000</v>
      </c>
      <c r="L38" s="108">
        <f>IF($H38=TRUE,IF(ISBLANK(BC38),10000,BC38),10000)</f>
        <v>10000</v>
      </c>
      <c r="M38" s="108">
        <f>IF($H38=TRUE,IF(ISBLANK(BD38),10000,BD38),10000)</f>
        <v>10000</v>
      </c>
      <c r="N38" s="108">
        <f>IF($H38=TRUE,IF(ISBLANK(BE38),10000,BE38),10000)</f>
        <v>10000</v>
      </c>
      <c r="O38" s="62" t="b">
        <f>$V38</f>
        <v>0</v>
      </c>
      <c r="P38" s="59">
        <f>COUNT($AH38:$AI38)</f>
        <v>2</v>
      </c>
      <c r="Q38" s="59">
        <f>COUNT($AR38:$AY38)</f>
        <v>8</v>
      </c>
      <c r="R38" s="149">
        <f>IF($F38=0,0,AVERAGE($AB38:$AC38,$AR38:$AY38))</f>
        <v>46.089279076998466</v>
      </c>
      <c r="S38" s="66">
        <f>IF($P38=0,0,(AVERAGE($AB38:$AC38)))</f>
        <v>28.334955580756244</v>
      </c>
      <c r="T38" s="65">
        <f>IF($Q38=0,0,(AVERAGE($AR38:$AY38)))</f>
        <v>50.527859951059021</v>
      </c>
      <c r="U38" s="62">
        <f>IF(F38=0,"",(AVERAGE($AH38:$AI38,$AR38:$AY38)))</f>
        <v>47.832287960847218</v>
      </c>
      <c r="V38" s="65" t="b">
        <f>IF($Q38=0,FALSE,IF(OR(MAX($U$2:$U$95)=$U38,LARGE($U$2:$U$95,2)=$U38),TRUE,FALSE))</f>
        <v>0</v>
      </c>
      <c r="W38" s="120">
        <f>IF($F38=0,0,AVERAGE($AB38:$AC38,$AJ38:$AQ38))</f>
        <v>46.089279076998466</v>
      </c>
      <c r="X38" s="18" t="str">
        <f>IF(AZ38="","",IF(((AZ38/MIN(I$2:I$95))*100)&gt;=100,100,(AZ38/MIN(I$2:I$95))*100))</f>
        <v/>
      </c>
      <c r="Y38" s="18" t="str">
        <f>IF(BA38="","",IF(((BA38/MIN(J$2:J$95))*100)&gt;=100,100,(BA38/MIN(J$2:J$95))*100))</f>
        <v/>
      </c>
      <c r="Z38" s="18" t="str">
        <f>IF(BB38="","",IF(((BB38/MIN(K$2:K$95))*100)&gt;=100,100,(BB38/MIN(K$2:K$95))*100))</f>
        <v/>
      </c>
      <c r="AA38" s="18" t="str">
        <f>IF(BC38="","",IF(((BC38/MIN(L$2:L$95))*100)&gt;=100,100,(BC38/MIN(L$2:L$95))*100))</f>
        <v/>
      </c>
      <c r="AB38" s="17">
        <f>IF(BD38="","",IF(((BD38/MIN(M$2:M$95))*100)&gt;=100,100,(BD38/MIN(M$2:M$95))*100))</f>
        <v>27.302682250636472</v>
      </c>
      <c r="AC38" s="15">
        <f>IF(BE38="","",IF(((BE38/MIN(N$2:N$95))*100)&gt;=100,100,(BE38/MIN(N$2:N$95))*100))</f>
        <v>29.367228910876015</v>
      </c>
      <c r="AD38" s="12" t="str">
        <f>IF(ISBLANK(AZ38),"",PERCENTRANK(AZ$2:AZ$95,AZ38,)*100)</f>
        <v/>
      </c>
      <c r="AE38" s="12" t="str">
        <f>IF(ISBLANK(BA38),"",PERCENTRANK(BA$2:BA$95,BA38,)*100)</f>
        <v/>
      </c>
      <c r="AF38" s="12" t="str">
        <f>IF(ISBLANK(BB38),"",PERCENTRANK(BB$2:BB$95,BB38,)*100)</f>
        <v/>
      </c>
      <c r="AG38" s="12" t="str">
        <f>IF(ISBLANK(BC38),"",PERCENTRANK(BC$2:BC$95,BC38,)*100)</f>
        <v/>
      </c>
      <c r="AH38" s="12">
        <f>IF(ISBLANK(BD38),"",PERCENTRANK(BD$2:BD$95,BD38,)*100)</f>
        <v>57.999999999999993</v>
      </c>
      <c r="AI38" s="12">
        <f>IF(ISBLANK(BE38),"",PERCENTRANK(BE$2:BE$95,BE38,)*100)</f>
        <v>16.100000000000001</v>
      </c>
      <c r="AJ38" s="18">
        <f>IF(VLOOKUP(TRUE,$V$2:$AY$95,COUNTA($V$1:AR$1),FALSE)="",AR38,IF(AR38="","",(AR38/VLOOKUP(TRUE,$V$2:$AY$95,COUNTA($V$1:AR$1),FALSE))*100))</f>
        <v>50</v>
      </c>
      <c r="AK38" s="12">
        <f>IF(VLOOKUP(TRUE,$V$2:$AY$95,COUNTA($V$1:AS$1),FALSE)="",AS38,IF(AS38="","",(AS38/VLOOKUP(TRUE,$V$2:$AY$95,COUNTA($V$1:AS$1),FALSE))*100))</f>
        <v>50.43146014213562</v>
      </c>
      <c r="AL38" s="12">
        <f>IF(VLOOKUP(TRUE,$V$2:$AY$95,COUNTA($V$1:AT$1),FALSE)="",AT38,IF(AT38="","",(AT38/VLOOKUP(TRUE,$V$2:$AY$95,COUNTA($V$1:AT$1),FALSE))*100))</f>
        <v>35.925023555755615</v>
      </c>
      <c r="AM38" s="12">
        <f>IF(VLOOKUP(TRUE,$V$2:$AY$95,COUNTA($V$1:AU$1),FALSE)="",AU38,IF(AU38="","",(AU38/VLOOKUP(TRUE,$V$2:$AY$95,COUNTA($V$1:AU$1),FALSE))*100))</f>
        <v>43.163135647773743</v>
      </c>
      <c r="AN38" s="12">
        <f>IF(VLOOKUP(TRUE,$V$2:$AY$95,COUNTA($V$1:AV$1),FALSE)="",AV38,IF(AV38="","",(AV38/VLOOKUP(TRUE,$V$2:$AY$95,COUNTA($V$1:AV$1),FALSE))*100))</f>
        <v>65.371769666671753</v>
      </c>
      <c r="AO38" s="12">
        <f>IF(VLOOKUP(TRUE,$V$2:$AY$95,COUNTA($V$1:AW$1),FALSE)="",AW38,IF(AW38="","",(AW38/VLOOKUP(TRUE,$V$2:$AY$95,COUNTA($V$1:AW$1),FALSE))*100))</f>
        <v>60.052442550659194</v>
      </c>
      <c r="AP38" s="12">
        <f>IF(VLOOKUP(TRUE,$V$2:$AY$95,COUNTA($V$1:AX$1),FALSE)="",AX38,IF(AX38="","",(AX38/VLOOKUP(TRUE,$V$2:$AY$95,COUNTA($V$1:AX$1),FALSE))*100))</f>
        <v>55.833107233047485</v>
      </c>
      <c r="AQ38" s="19">
        <f>IF(VLOOKUP(TRUE,$V$2:$AY$95,COUNTA($V$1:AY$1),FALSE)="",AY38,IF(AY38="","",(AY38/VLOOKUP(TRUE,$V$2:$AY$95,COUNTA($V$1:AY$1),FALSE))*100))</f>
        <v>43.445940812428795</v>
      </c>
      <c r="AR38" s="66">
        <f>IF(BS38="","",BS38*VLOOKUP("UQ",IndexCalc[],3,FALSE))</f>
        <v>50</v>
      </c>
      <c r="AS38" s="62">
        <f>IF(BT38="","",BT38*VLOOKUP("Fneg",IndexCalc[],3,FALSE))</f>
        <v>50.43146014213562</v>
      </c>
      <c r="AT38" s="62">
        <f>IF(BU38="","",BU38*VLOOKUP("ABS",IndexCalc[],3,FALSE))</f>
        <v>35.925023555755615</v>
      </c>
      <c r="AU38" s="62">
        <f>IF(BV38="","",BV38*VLOOKUP("Cnrs",IndexCalc[],3,FALSE))</f>
        <v>43.163135647773743</v>
      </c>
      <c r="AV38" s="62">
        <f>IF(BO38="","",BO38*VLOOKUP("HEC",IndexCalc[],3,FALSE))</f>
        <v>65.371769666671753</v>
      </c>
      <c r="AW38" s="62">
        <f>IF(BP38="","",BP38*VLOOKUP("Aeres",IndexCalc[],3,FALSE))</f>
        <v>60.052442550659187</v>
      </c>
      <c r="AX38" s="62">
        <f>IF(BQ38="","",BQ38*VLOOKUP("Abdc",IndexCalc[],3,FALSE))</f>
        <v>55.833107233047485</v>
      </c>
      <c r="AY38" s="65">
        <f>IF(BR38="","",BR38*VLOOKUP("Vhb",IndexCalc[],3,FALSE))</f>
        <v>43.445940812428795</v>
      </c>
      <c r="AZ38" s="12"/>
      <c r="BA38" s="12"/>
      <c r="BB38" s="12"/>
      <c r="BC38" s="12"/>
      <c r="BD38" s="255">
        <v>1.2004989385604858</v>
      </c>
      <c r="BE38" s="256">
        <v>0.68543112277984619</v>
      </c>
      <c r="BF38" s="18"/>
      <c r="BG38" s="12"/>
      <c r="BH38" s="12"/>
      <c r="BI38" s="12"/>
      <c r="BJ38" s="19"/>
      <c r="BK38" s="18">
        <v>3</v>
      </c>
      <c r="BL38" s="12"/>
      <c r="BM38" s="12"/>
      <c r="BN38" s="12"/>
      <c r="BO38" s="257">
        <v>2.6148707866668701</v>
      </c>
      <c r="BP38" s="258">
        <v>1.8015732765197754</v>
      </c>
      <c r="BQ38" s="258">
        <v>2.2333242893218994</v>
      </c>
      <c r="BR38" s="258">
        <v>2.6067564487457275</v>
      </c>
      <c r="BS38" s="5">
        <v>2</v>
      </c>
      <c r="BT38" s="258">
        <v>2.0172584056854248</v>
      </c>
      <c r="BU38" s="258">
        <v>1.7962511777877808</v>
      </c>
      <c r="BV38" s="261">
        <v>1.7265254259109497</v>
      </c>
    </row>
    <row r="39" spans="1:74" x14ac:dyDescent="0.25">
      <c r="A39" s="76" t="s">
        <v>1175</v>
      </c>
      <c r="B39" s="195" t="s">
        <v>1422</v>
      </c>
      <c r="C39" s="147" t="s">
        <v>1124</v>
      </c>
      <c r="D39" s="11" t="s">
        <v>885</v>
      </c>
      <c r="E39" s="12">
        <f>IF(R39=0,"",RANK($R39,$R$2:$R$95,0))</f>
        <v>91</v>
      </c>
      <c r="F39" s="59">
        <f>COUNT($AH39:$AI39,$AR39:$AY39)</f>
        <v>10</v>
      </c>
      <c r="G39" s="65">
        <f>IF($F39&lt;=1,"",STDEV($AB39:$AC39,$AJ39:$AQ39))</f>
        <v>12.729577527483441</v>
      </c>
      <c r="H39" s="98" t="b">
        <f>IF($Q39=0,FALSE,IF(OR($V39=TRUE,AVERAGE($AJ39:$AQ39)=100),TRUE,FALSE))</f>
        <v>0</v>
      </c>
      <c r="I39" s="108">
        <f>IF($H39=TRUE,IF(ISBLANK(AZ39),10000,AZ39),10000)</f>
        <v>10000</v>
      </c>
      <c r="J39" s="108">
        <f>IF($H39=TRUE,IF(ISBLANK(BA39),10000,BA39),10000)</f>
        <v>10000</v>
      </c>
      <c r="K39" s="108">
        <f>IF($H39=TRUE,IF(ISBLANK(BB39),10000,BB39),10000)</f>
        <v>10000</v>
      </c>
      <c r="L39" s="108">
        <f>IF($H39=TRUE,IF(ISBLANK(BC39),10000,BC39),10000)</f>
        <v>10000</v>
      </c>
      <c r="M39" s="108">
        <f>IF($H39=TRUE,IF(ISBLANK(BD39),10000,BD39),10000)</f>
        <v>10000</v>
      </c>
      <c r="N39" s="108">
        <f>IF($H39=TRUE,IF(ISBLANK(BE39),10000,BE39),10000)</f>
        <v>10000</v>
      </c>
      <c r="O39" s="62" t="b">
        <f>$V39</f>
        <v>0</v>
      </c>
      <c r="P39" s="59">
        <f>COUNT($AH39:$AI39)</f>
        <v>2</v>
      </c>
      <c r="Q39" s="59">
        <f>COUNT($AR39:$AY39)</f>
        <v>8</v>
      </c>
      <c r="R39" s="149">
        <f>IF($F39=0,0,AVERAGE($AB39:$AC39,$AR39:$AY39))</f>
        <v>33.631620811569221</v>
      </c>
      <c r="S39" s="66">
        <f>IF($P39=0,0,(AVERAGE($AB39:$AC39)))</f>
        <v>29.867597853876763</v>
      </c>
      <c r="T39" s="65">
        <f>IF($Q39=0,0,(AVERAGE($AR39:$AY39)))</f>
        <v>34.572626550992332</v>
      </c>
      <c r="U39" s="62">
        <f>IF(F39=0,"",(AVERAGE($AH39:$AI39,$AR39:$AY39)))</f>
        <v>33.458101240793866</v>
      </c>
      <c r="V39" s="65" t="b">
        <f>IF($Q39=0,FALSE,IF(OR(MAX($U$2:$U$95)=$U39,LARGE($U$2:$U$95,2)=$U39),TRUE,FALSE))</f>
        <v>0</v>
      </c>
      <c r="W39" s="120">
        <f>IF($F39=0,0,AVERAGE($AB39:$AC39,$AJ39:$AQ39))</f>
        <v>33.631620811569221</v>
      </c>
      <c r="X39" s="18" t="str">
        <f>IF(AZ39="","",IF(((AZ39/MIN(I$2:I$95))*100)&gt;=100,100,(AZ39/MIN(I$2:I$95))*100))</f>
        <v/>
      </c>
      <c r="Y39" s="18" t="str">
        <f>IF(BA39="","",IF(((BA39/MIN(J$2:J$95))*100)&gt;=100,100,(BA39/MIN(J$2:J$95))*100))</f>
        <v/>
      </c>
      <c r="Z39" s="18" t="str">
        <f>IF(BB39="","",IF(((BB39/MIN(K$2:K$95))*100)&gt;=100,100,(BB39/MIN(K$2:K$95))*100))</f>
        <v/>
      </c>
      <c r="AA39" s="18" t="str">
        <f>IF(BC39="","",IF(((BC39/MIN(L$2:L$95))*100)&gt;=100,100,(BC39/MIN(L$2:L$95))*100))</f>
        <v/>
      </c>
      <c r="AB39" s="17">
        <f>IF(BD39="","",IF(((BD39/MIN(M$2:M$95))*100)&gt;=100,100,(BD39/MIN(M$2:M$95))*100))</f>
        <v>13.077098021378211</v>
      </c>
      <c r="AC39" s="15">
        <f>IF(BE39="","",IF(((BE39/MIN(N$2:N$95))*100)&gt;=100,100,(BE39/MIN(N$2:N$95))*100))</f>
        <v>46.658097686375314</v>
      </c>
      <c r="AD39" s="12" t="str">
        <f>IF(ISBLANK(AZ39),"",PERCENTRANK(AZ$2:AZ$95,AZ39,)*100)</f>
        <v/>
      </c>
      <c r="AE39" s="12" t="str">
        <f>IF(ISBLANK(BA39),"",PERCENTRANK(BA$2:BA$95,BA39,)*100)</f>
        <v/>
      </c>
      <c r="AF39" s="12" t="str">
        <f>IF(ISBLANK(BB39),"",PERCENTRANK(BB$2:BB$95,BB39,)*100)</f>
        <v/>
      </c>
      <c r="AG39" s="12" t="str">
        <f>IF(ISBLANK(BC39),"",PERCENTRANK(BC$2:BC$95,BC39,)*100)</f>
        <v/>
      </c>
      <c r="AH39" s="12">
        <f>IF(ISBLANK(BD39),"",PERCENTRANK(BD$2:BD$95,BD39,)*100)</f>
        <v>23.599999999999998</v>
      </c>
      <c r="AI39" s="12">
        <f>IF(ISBLANK(BE39),"",PERCENTRANK(BE$2:BE$95,BE39,)*100)</f>
        <v>34.4</v>
      </c>
      <c r="AJ39" s="18">
        <f>IF(VLOOKUP(TRUE,$V$2:$AY$95,COUNTA($V$1:AR$1),FALSE)="",AR39,IF(AR39="","",(AR39/VLOOKUP(TRUE,$V$2:$AY$95,COUNTA($V$1:AR$1),FALSE))*100))</f>
        <v>43.122383952140808</v>
      </c>
      <c r="AK39" s="12">
        <f>IF(VLOOKUP(TRUE,$V$2:$AY$95,COUNTA($V$1:AS$1),FALSE)="",AS39,IF(AS39="","",(AS39/VLOOKUP(TRUE,$V$2:$AY$95,COUNTA($V$1:AS$1),FALSE))*100))</f>
        <v>25</v>
      </c>
      <c r="AL39" s="12">
        <f>IF(VLOOKUP(TRUE,$V$2:$AY$95,COUNTA($V$1:AT$1),FALSE)="",AT39,IF(AT39="","",(AT39/VLOOKUP(TRUE,$V$2:$AY$95,COUNTA($V$1:AT$1),FALSE))*100))</f>
        <v>20</v>
      </c>
      <c r="AM39" s="12">
        <f>IF(VLOOKUP(TRUE,$V$2:$AY$95,COUNTA($V$1:AU$1),FALSE)="",AU39,IF(AU39="","",(AU39/VLOOKUP(TRUE,$V$2:$AY$95,COUNTA($V$1:AU$1),FALSE))*100))</f>
        <v>25</v>
      </c>
      <c r="AN39" s="12">
        <f>IF(VLOOKUP(TRUE,$V$2:$AY$95,COUNTA($V$1:AV$1),FALSE)="",AV39,IF(AV39="","",(AV39/VLOOKUP(TRUE,$V$2:$AY$95,COUNTA($V$1:AV$1),FALSE))*100))</f>
        <v>46.791961789131165</v>
      </c>
      <c r="AO39" s="12">
        <f>IF(VLOOKUP(TRUE,$V$2:$AY$95,COUNTA($V$1:AW$1),FALSE)="",AW39,IF(AW39="","",(AW39/VLOOKUP(TRUE,$V$2:$AY$95,COUNTA($V$1:AW$1),FALSE))*100))</f>
        <v>33.333333333333336</v>
      </c>
      <c r="AP39" s="12">
        <f>IF(VLOOKUP(TRUE,$V$2:$AY$95,COUNTA($V$1:AX$1),FALSE)="",AX39,IF(AX39="","",(AX39/VLOOKUP(TRUE,$V$2:$AY$95,COUNTA($V$1:AX$1),FALSE))*100))</f>
        <v>50</v>
      </c>
      <c r="AQ39" s="19">
        <f>IF(VLOOKUP(TRUE,$V$2:$AY$95,COUNTA($V$1:AY$1),FALSE)="",AY39,IF(AY39="","",(AY39/VLOOKUP(TRUE,$V$2:$AY$95,COUNTA($V$1:AY$1),FALSE))*100))</f>
        <v>33.333333333333336</v>
      </c>
      <c r="AR39" s="66">
        <f>IF(BS39="","",BS39*VLOOKUP("UQ",IndexCalc[],3,FALSE))</f>
        <v>43.122383952140808</v>
      </c>
      <c r="AS39" s="62">
        <f>IF(BT39="","",BT39*VLOOKUP("Fneg",IndexCalc[],3,FALSE))</f>
        <v>25</v>
      </c>
      <c r="AT39" s="62">
        <f>IF(BU39="","",BU39*VLOOKUP("ABS",IndexCalc[],3,FALSE))</f>
        <v>20</v>
      </c>
      <c r="AU39" s="62">
        <f>IF(BV39="","",BV39*VLOOKUP("Cnrs",IndexCalc[],3,FALSE))</f>
        <v>25</v>
      </c>
      <c r="AV39" s="62">
        <f>IF(BO39="","",BO39*VLOOKUP("HEC",IndexCalc[],3,FALSE))</f>
        <v>46.791961789131165</v>
      </c>
      <c r="AW39" s="62">
        <f>IF(BP39="","",BP39*VLOOKUP("Aeres",IndexCalc[],3,FALSE))</f>
        <v>33.333333333333336</v>
      </c>
      <c r="AX39" s="62">
        <f>IF(BQ39="","",BQ39*VLOOKUP("Abdc",IndexCalc[],3,FALSE))</f>
        <v>50</v>
      </c>
      <c r="AY39" s="65">
        <f>IF(BR39="","",BR39*VLOOKUP("Vhb",IndexCalc[],3,FALSE))</f>
        <v>33.333333333333336</v>
      </c>
      <c r="AZ39" s="12"/>
      <c r="BA39" s="12"/>
      <c r="BB39" s="12"/>
      <c r="BC39" s="12"/>
      <c r="BD39" s="12">
        <v>0.57499999999999996</v>
      </c>
      <c r="BE39" s="19">
        <v>1.089</v>
      </c>
      <c r="BF39" s="18"/>
      <c r="BG39" s="12" t="s">
        <v>135</v>
      </c>
      <c r="BH39" s="12" t="s">
        <v>133</v>
      </c>
      <c r="BI39" s="12" t="s">
        <v>135</v>
      </c>
      <c r="BJ39" s="19"/>
      <c r="BK39" s="18"/>
      <c r="BL39" s="12">
        <v>4</v>
      </c>
      <c r="BM39" s="12">
        <v>1</v>
      </c>
      <c r="BN39" s="12">
        <v>4</v>
      </c>
      <c r="BO39" s="257">
        <v>1.8716784715652466</v>
      </c>
      <c r="BP39" s="5">
        <v>1</v>
      </c>
      <c r="BQ39" s="92">
        <v>2</v>
      </c>
      <c r="BR39" s="5">
        <v>2</v>
      </c>
      <c r="BS39" s="258">
        <v>1.7248953580856323</v>
      </c>
      <c r="BT39" s="5">
        <v>1</v>
      </c>
      <c r="BU39" s="5">
        <v>1</v>
      </c>
      <c r="BV39" s="8">
        <v>1</v>
      </c>
    </row>
    <row r="40" spans="1:74" x14ac:dyDescent="0.25">
      <c r="A40" s="76" t="s">
        <v>580</v>
      </c>
      <c r="B40" s="195" t="s">
        <v>851</v>
      </c>
      <c r="C40" s="147" t="s">
        <v>1125</v>
      </c>
      <c r="D40" s="11" t="s">
        <v>885</v>
      </c>
      <c r="E40" s="12">
        <f>IF(R40=0,"",RANK($R40,$R$2:$R$95,0))</f>
        <v>44</v>
      </c>
      <c r="F40" s="59">
        <f>COUNT($AH40:$AI40,$AR40:$AY40)</f>
        <v>10</v>
      </c>
      <c r="G40" s="65">
        <f>IF($F40&lt;=1,"",STDEV($AB40:$AC40,$AJ40:$AQ40))</f>
        <v>28.751281375985926</v>
      </c>
      <c r="H40" s="98" t="b">
        <f>IF($Q40=0,FALSE,IF(OR($V40=TRUE,AVERAGE($AJ40:$AQ40)=100),TRUE,FALSE))</f>
        <v>0</v>
      </c>
      <c r="I40" s="108">
        <f>IF($H40=TRUE,IF(ISBLANK(AZ40),10000,AZ40),10000)</f>
        <v>10000</v>
      </c>
      <c r="J40" s="108">
        <f>IF($H40=TRUE,IF(ISBLANK(BA40),10000,BA40),10000)</f>
        <v>10000</v>
      </c>
      <c r="K40" s="108">
        <f>IF($H40=TRUE,IF(ISBLANK(BB40),10000,BB40),10000)</f>
        <v>10000</v>
      </c>
      <c r="L40" s="108">
        <f>IF($H40=TRUE,IF(ISBLANK(BC40),10000,BC40),10000)</f>
        <v>10000</v>
      </c>
      <c r="M40" s="108">
        <f>IF($H40=TRUE,IF(ISBLANK(BD40),10000,BD40),10000)</f>
        <v>10000</v>
      </c>
      <c r="N40" s="108">
        <f>IF($H40=TRUE,IF(ISBLANK(BE40),10000,BE40),10000)</f>
        <v>10000</v>
      </c>
      <c r="O40" s="62" t="b">
        <f>$V40</f>
        <v>0</v>
      </c>
      <c r="P40" s="59">
        <f>COUNT($AH40:$AI40)</f>
        <v>2</v>
      </c>
      <c r="Q40" s="59">
        <f>COUNT($AR40:$AY40)</f>
        <v>8</v>
      </c>
      <c r="R40" s="149">
        <f>IF($F40=0,0,AVERAGE($AB40:$AC40,$AR40:$AY40))</f>
        <v>54.983247690993416</v>
      </c>
      <c r="S40" s="66">
        <f>IF($P40=0,0,(AVERAGE($AB40:$AC40)))</f>
        <v>11.229588258255854</v>
      </c>
      <c r="T40" s="65">
        <f>IF($Q40=0,0,(AVERAGE($AR40:$AY40)))</f>
        <v>65.92166254917781</v>
      </c>
      <c r="U40" s="62">
        <f>IF(F40=0,"",(AVERAGE($AH40:$AI40,$AR40:$AY40)))</f>
        <v>54.347330039342253</v>
      </c>
      <c r="V40" s="65" t="b">
        <f>IF($Q40=0,FALSE,IF(OR(MAX($U$2:$U$95)=$U40,LARGE($U$2:$U$95,2)=$U40),TRUE,FALSE))</f>
        <v>0</v>
      </c>
      <c r="W40" s="120">
        <f>IF($F40=0,0,AVERAGE($AB40:$AC40,$AJ40:$AQ40))</f>
        <v>54.983247690993416</v>
      </c>
      <c r="X40" s="18" t="str">
        <f>IF(AZ40="","",IF(((AZ40/MIN(I$2:I$95))*100)&gt;=100,100,(AZ40/MIN(I$2:I$95))*100))</f>
        <v/>
      </c>
      <c r="Y40" s="18" t="str">
        <f>IF(BA40="","",IF(((BA40/MIN(J$2:J$95))*100)&gt;=100,100,(BA40/MIN(J$2:J$95))*100))</f>
        <v/>
      </c>
      <c r="Z40" s="18" t="str">
        <f>IF(BB40="","",IF(((BB40/MIN(K$2:K$95))*100)&gt;=100,100,(BB40/MIN(K$2:K$95))*100))</f>
        <v/>
      </c>
      <c r="AA40" s="18" t="str">
        <f>IF(BC40="","",IF(((BC40/MIN(L$2:L$95))*100)&gt;=100,100,(BC40/MIN(L$2:L$95))*100))</f>
        <v/>
      </c>
      <c r="AB40" s="17">
        <f>IF(BD40="","",IF(((BD40/MIN(M$2:M$95))*100)&gt;=100,100,(BD40/MIN(M$2:M$95))*100))</f>
        <v>6.0495792585853989</v>
      </c>
      <c r="AC40" s="15">
        <f>IF(BE40="","",IF(((BE40/MIN(N$2:N$95))*100)&gt;=100,100,(BE40/MIN(N$2:N$95))*100))</f>
        <v>16.409597257926308</v>
      </c>
      <c r="AD40" s="12" t="str">
        <f>IF(ISBLANK(AZ40),"",PERCENTRANK(AZ$2:AZ$95,AZ40,)*100)</f>
        <v/>
      </c>
      <c r="AE40" s="12" t="str">
        <f>IF(ISBLANK(BA40),"",PERCENTRANK(BA$2:BA$95,BA40,)*100)</f>
        <v/>
      </c>
      <c r="AF40" s="12" t="str">
        <f>IF(ISBLANK(BB40),"",PERCENTRANK(BB$2:BB$95,BB40,)*100)</f>
        <v/>
      </c>
      <c r="AG40" s="12" t="str">
        <f>IF(ISBLANK(BC40),"",PERCENTRANK(BC$2:BC$95,BC40,)*100)</f>
        <v/>
      </c>
      <c r="AH40" s="12">
        <f>IF(ISBLANK(BD40),"",PERCENTRANK(BD$2:BD$95,BD40,)*100)</f>
        <v>8.6</v>
      </c>
      <c r="AI40" s="12">
        <f>IF(ISBLANK(BE40),"",PERCENTRANK(BE$2:BE$95,BE40,)*100)</f>
        <v>7.5</v>
      </c>
      <c r="AJ40" s="18">
        <f>IF(VLOOKUP(TRUE,$V$2:$AY$95,COUNTA($V$1:AR$1),FALSE)="",AR40,IF(AR40="","",(AR40/VLOOKUP(TRUE,$V$2:$AY$95,COUNTA($V$1:AR$1),FALSE))*100))</f>
        <v>50</v>
      </c>
      <c r="AK40" s="12">
        <f>IF(VLOOKUP(TRUE,$V$2:$AY$95,COUNTA($V$1:AS$1),FALSE)="",AS40,IF(AS40="","",(AS40/VLOOKUP(TRUE,$V$2:$AY$95,COUNTA($V$1:AS$1),FALSE))*100))</f>
        <v>50</v>
      </c>
      <c r="AL40" s="12">
        <f>IF(VLOOKUP(TRUE,$V$2:$AY$95,COUNTA($V$1:AT$1),FALSE)="",AT40,IF(AT40="","",(AT40/VLOOKUP(TRUE,$V$2:$AY$95,COUNTA($V$1:AT$1),FALSE))*100))</f>
        <v>40</v>
      </c>
      <c r="AM40" s="12">
        <f>IF(VLOOKUP(TRUE,$V$2:$AY$95,COUNTA($V$1:AU$1),FALSE)="",AU40,IF(AU40="","",(AU40/VLOOKUP(TRUE,$V$2:$AY$95,COUNTA($V$1:AU$1),FALSE))*100))</f>
        <v>75</v>
      </c>
      <c r="AN40" s="12">
        <f>IF(VLOOKUP(TRUE,$V$2:$AY$95,COUNTA($V$1:AV$1),FALSE)="",AV40,IF(AV40="","",(AV40/VLOOKUP(TRUE,$V$2:$AY$95,COUNTA($V$1:AV$1),FALSE))*100))</f>
        <v>75</v>
      </c>
      <c r="AO40" s="12">
        <f>IF(VLOOKUP(TRUE,$V$2:$AY$95,COUNTA($V$1:AW$1),FALSE)="",AW40,IF(AW40="","",(AW40/VLOOKUP(TRUE,$V$2:$AY$95,COUNTA($V$1:AW$1),FALSE))*100))</f>
        <v>100</v>
      </c>
      <c r="AP40" s="12">
        <f>IF(VLOOKUP(TRUE,$V$2:$AY$95,COUNTA($V$1:AX$1),FALSE)="",AX40,IF(AX40="","",(AX40/VLOOKUP(TRUE,$V$2:$AY$95,COUNTA($V$1:AX$1),FALSE))*100))</f>
        <v>75</v>
      </c>
      <c r="AQ40" s="19">
        <f>IF(VLOOKUP(TRUE,$V$2:$AY$95,COUNTA($V$1:AY$1),FALSE)="",AY40,IF(AY40="","",(AY40/VLOOKUP(TRUE,$V$2:$AY$95,COUNTA($V$1:AY$1),FALSE))*100))</f>
        <v>62.373300393422447</v>
      </c>
      <c r="AR40" s="66">
        <f>IF(BS40="","",BS40*VLOOKUP("UQ",IndexCalc[],3,FALSE))</f>
        <v>50</v>
      </c>
      <c r="AS40" s="62">
        <f>IF(BT40="","",BT40*VLOOKUP("Fneg",IndexCalc[],3,FALSE))</f>
        <v>50</v>
      </c>
      <c r="AT40" s="62">
        <f>IF(BU40="","",BU40*VLOOKUP("ABS",IndexCalc[],3,FALSE))</f>
        <v>40</v>
      </c>
      <c r="AU40" s="62">
        <f>IF(BV40="","",BV40*VLOOKUP("Cnrs",IndexCalc[],3,FALSE))</f>
        <v>75</v>
      </c>
      <c r="AV40" s="62">
        <f>IF(BO40="","",BO40*VLOOKUP("HEC",IndexCalc[],3,FALSE))</f>
        <v>75</v>
      </c>
      <c r="AW40" s="62">
        <f>IF(BP40="","",BP40*VLOOKUP("Aeres",IndexCalc[],3,FALSE))</f>
        <v>100</v>
      </c>
      <c r="AX40" s="62">
        <f>IF(BQ40="","",BQ40*VLOOKUP("Abdc",IndexCalc[],3,FALSE))</f>
        <v>75</v>
      </c>
      <c r="AY40" s="65">
        <f>IF(BR40="","",BR40*VLOOKUP("Vhb",IndexCalc[],3,FALSE))</f>
        <v>62.373300393422447</v>
      </c>
      <c r="AZ40" s="12"/>
      <c r="BA40" s="12"/>
      <c r="BB40" s="12"/>
      <c r="BC40" s="12"/>
      <c r="BD40" s="12">
        <v>0.26600000000000001</v>
      </c>
      <c r="BE40" s="19">
        <v>0.38300000000000001</v>
      </c>
      <c r="BF40" s="18" t="s">
        <v>134</v>
      </c>
      <c r="BG40" s="12" t="s">
        <v>127</v>
      </c>
      <c r="BH40" s="12" t="s">
        <v>127</v>
      </c>
      <c r="BI40" s="12"/>
      <c r="BJ40" s="19"/>
      <c r="BK40" s="18">
        <v>3</v>
      </c>
      <c r="BL40" s="12">
        <v>2</v>
      </c>
      <c r="BM40" s="12">
        <v>2</v>
      </c>
      <c r="BN40" s="12">
        <v>2</v>
      </c>
      <c r="BO40" s="7">
        <v>3</v>
      </c>
      <c r="BP40" s="5">
        <v>3</v>
      </c>
      <c r="BQ40" s="92">
        <v>3</v>
      </c>
      <c r="BR40" s="258">
        <v>3.7423980236053467</v>
      </c>
      <c r="BS40" s="5">
        <v>2</v>
      </c>
      <c r="BT40" s="5">
        <v>2</v>
      </c>
      <c r="BU40" s="5">
        <v>2</v>
      </c>
      <c r="BV40" s="8">
        <v>3</v>
      </c>
    </row>
    <row r="41" spans="1:74" x14ac:dyDescent="0.25">
      <c r="A41" s="76" t="s">
        <v>1176</v>
      </c>
      <c r="B41" s="195" t="s">
        <v>1423</v>
      </c>
      <c r="C41" s="147" t="s">
        <v>1126</v>
      </c>
      <c r="D41" s="28" t="s">
        <v>885</v>
      </c>
      <c r="E41" s="29">
        <f>IF(R41=0,"",RANK($R41,$R$2:$R$95,0))</f>
        <v>60</v>
      </c>
      <c r="F41" s="61">
        <f>COUNT($AH41:$AI41,$AR41:$AY41)</f>
        <v>10</v>
      </c>
      <c r="G41" s="68">
        <f>IF($F41&lt;=1,"",STDEV($AB41:$AC41,$AJ41:$AQ41))</f>
        <v>18.600329018277975</v>
      </c>
      <c r="H41" s="99" t="b">
        <f>IF($Q41=0,FALSE,IF(OR($V41=TRUE,AVERAGE($AJ41:$AQ41)=100),TRUE,FALSE))</f>
        <v>0</v>
      </c>
      <c r="I41" s="108">
        <f>IF($H41=TRUE,IF(ISBLANK(AZ41),10000,AZ41),10000)</f>
        <v>10000</v>
      </c>
      <c r="J41" s="108">
        <f>IF($H41=TRUE,IF(ISBLANK(BA41),10000,BA41),10000)</f>
        <v>10000</v>
      </c>
      <c r="K41" s="108">
        <f>IF($H41=TRUE,IF(ISBLANK(BB41),10000,BB41),10000)</f>
        <v>10000</v>
      </c>
      <c r="L41" s="108">
        <f>IF($H41=TRUE,IF(ISBLANK(BC41),10000,BC41),10000)</f>
        <v>10000</v>
      </c>
      <c r="M41" s="108">
        <f>IF($H41=TRUE,IF(ISBLANK(BD41),10000,BD41),10000)</f>
        <v>10000</v>
      </c>
      <c r="N41" s="108">
        <f>IF($H41=TRUE,IF(ISBLANK(BE41),10000,BE41),10000)</f>
        <v>10000</v>
      </c>
      <c r="O41" s="63" t="b">
        <f>$V41</f>
        <v>0</v>
      </c>
      <c r="P41" s="61">
        <f>COUNT($AH41:$AI41)</f>
        <v>2</v>
      </c>
      <c r="Q41" s="61">
        <f>COUNT($AR41:$AY41)</f>
        <v>8</v>
      </c>
      <c r="R41" s="150">
        <f>IF($F41=0,0,AVERAGE($AB41:$AC41,$AR41:$AY41))</f>
        <v>50.312426875562188</v>
      </c>
      <c r="S41" s="69">
        <f>IF($P41=0,0,(AVERAGE($AB41:$AC41)))</f>
        <v>27.400220684859718</v>
      </c>
      <c r="T41" s="68">
        <f>IF($Q41=0,0,(AVERAGE($AR41:$AY41)))</f>
        <v>56.040478423237801</v>
      </c>
      <c r="U41" s="63">
        <f>IF(F41=0,"",(AVERAGE($AH41:$AI41,$AR41:$AY41)))</f>
        <v>49.33238273859024</v>
      </c>
      <c r="V41" s="68" t="b">
        <f>IF($Q41=0,FALSE,IF(OR(MAX($U$2:$U$95)=$U41,LARGE($U$2:$U$95,2)=$U41),TRUE,FALSE))</f>
        <v>0</v>
      </c>
      <c r="W41" s="121">
        <f>IF($F41=0,0,AVERAGE($AB41:$AC41,$AJ41:$AQ41))</f>
        <v>50.312426875562188</v>
      </c>
      <c r="X41" s="34" t="str">
        <f>IF(AZ41="","",IF(((AZ41/MIN(I$2:I$95))*100)&gt;=100,100,(AZ41/MIN(I$2:I$95))*100))</f>
        <v/>
      </c>
      <c r="Y41" s="34" t="str">
        <f>IF(BA41="","",IF(((BA41/MIN(J$2:J$95))*100)&gt;=100,100,(BA41/MIN(J$2:J$95))*100))</f>
        <v/>
      </c>
      <c r="Z41" s="34" t="str">
        <f>IF(BB41="","",IF(((BB41/MIN(K$2:K$95))*100)&gt;=100,100,(BB41/MIN(K$2:K$95))*100))</f>
        <v/>
      </c>
      <c r="AA41" s="34" t="str">
        <f>IF(BC41="","",IF(((BC41/MIN(L$2:L$95))*100)&gt;=100,100,(BC41/MIN(L$2:L$95))*100))</f>
        <v/>
      </c>
      <c r="AB41" s="33">
        <f>IF(BD41="","",IF(((BD41/MIN(M$2:M$95))*100)&gt;=100,100,(BD41/MIN(M$2:M$95))*100))</f>
        <v>9.2563111212190119</v>
      </c>
      <c r="AC41" s="31">
        <f>IF(BE41="","",IF(((BE41/MIN(N$2:N$95))*100)&gt;=100,100,(BE41/MIN(N$2:N$95))*100))</f>
        <v>45.544130248500423</v>
      </c>
      <c r="AD41" s="12" t="str">
        <f>IF(ISBLANK(AZ41),"",PERCENTRANK(AZ$2:AZ$95,AZ41,)*100)</f>
        <v/>
      </c>
      <c r="AE41" s="12" t="str">
        <f>IF(ISBLANK(BA41),"",PERCENTRANK(BA$2:BA$95,BA41,)*100)</f>
        <v/>
      </c>
      <c r="AF41" s="12" t="str">
        <f>IF(ISBLANK(BB41),"",PERCENTRANK(BB$2:BB$95,BB41,)*100)</f>
        <v/>
      </c>
      <c r="AG41" s="12" t="str">
        <f>IF(ISBLANK(BC41),"",PERCENTRANK(BC$2:BC$95,BC41,)*100)</f>
        <v/>
      </c>
      <c r="AH41" s="12">
        <f>IF(ISBLANK(BD41),"",PERCENTRANK(BD$2:BD$95,BD41,)*100)</f>
        <v>13.900000000000002</v>
      </c>
      <c r="AI41" s="12">
        <f>IF(ISBLANK(BE41),"",PERCENTRANK(BE$2:BE$95,BE41,)*100)</f>
        <v>31.1</v>
      </c>
      <c r="AJ41" s="18">
        <f>IF(VLOOKUP(TRUE,$V$2:$AY$95,COUNTA($V$1:AR$1),FALSE)="",AR41,IF(AR41="","",(AR41/VLOOKUP(TRUE,$V$2:$AY$95,COUNTA($V$1:AR$1),FALSE))*100))</f>
        <v>54.527443647384644</v>
      </c>
      <c r="AK41" s="12">
        <f>IF(VLOOKUP(TRUE,$V$2:$AY$95,COUNTA($V$1:AS$1),FALSE)="",AS41,IF(AS41="","",(AS41/VLOOKUP(TRUE,$V$2:$AY$95,COUNTA($V$1:AS$1),FALSE))*100))</f>
        <v>51.191139221191406</v>
      </c>
      <c r="AL41" s="12">
        <f>IF(VLOOKUP(TRUE,$V$2:$AY$95,COUNTA($V$1:AT$1),FALSE)="",AT41,IF(AT41="","",(AT41/VLOOKUP(TRUE,$V$2:$AY$95,COUNTA($V$1:AT$1),FALSE))*100))</f>
        <v>40</v>
      </c>
      <c r="AM41" s="12">
        <f>IF(VLOOKUP(TRUE,$V$2:$AY$95,COUNTA($V$1:AU$1),FALSE)="",AU41,IF(AU41="","",(AU41/VLOOKUP(TRUE,$V$2:$AY$95,COUNTA($V$1:AU$1),FALSE))*100))</f>
        <v>54.170024394989014</v>
      </c>
      <c r="AN41" s="12">
        <f>IF(VLOOKUP(TRUE,$V$2:$AY$95,COUNTA($V$1:AV$1),FALSE)="",AV41,IF(AV41="","",(AV41/VLOOKUP(TRUE,$V$2:$AY$95,COUNTA($V$1:AV$1),FALSE))*100))</f>
        <v>47.758272290229797</v>
      </c>
      <c r="AO41" s="12">
        <f>IF(VLOOKUP(TRUE,$V$2:$AY$95,COUNTA($V$1:AW$1),FALSE)="",AW41,IF(AW41="","",(AW41/VLOOKUP(TRUE,$V$2:$AY$95,COUNTA($V$1:AW$1),FALSE))*100))</f>
        <v>83.597803115844727</v>
      </c>
      <c r="AP41" s="12">
        <f>IF(VLOOKUP(TRUE,$V$2:$AY$95,COUNTA($V$1:AX$1),FALSE)="",AX41,IF(AX41="","",(AX41/VLOOKUP(TRUE,$V$2:$AY$95,COUNTA($V$1:AX$1),FALSE))*100))</f>
        <v>55.726093053817749</v>
      </c>
      <c r="AQ41" s="19">
        <f>IF(VLOOKUP(TRUE,$V$2:$AY$95,COUNTA($V$1:AY$1),FALSE)="",AY41,IF(AY41="","",(AY41/VLOOKUP(TRUE,$V$2:$AY$95,COUNTA($V$1:AY$1),FALSE))*100))</f>
        <v>61.353051662445083</v>
      </c>
      <c r="AR41" s="69">
        <f>IF(BS41="","",BS41*VLOOKUP("UQ",IndexCalc[],3,FALSE))</f>
        <v>54.527443647384644</v>
      </c>
      <c r="AS41" s="63">
        <f>IF(BT41="","",BT41*VLOOKUP("Fneg",IndexCalc[],3,FALSE))</f>
        <v>51.191139221191406</v>
      </c>
      <c r="AT41" s="63">
        <f>IF(BU41="","",BU41*VLOOKUP("ABS",IndexCalc[],3,FALSE))</f>
        <v>40</v>
      </c>
      <c r="AU41" s="63">
        <f>IF(BV41="","",BV41*VLOOKUP("Cnrs",IndexCalc[],3,FALSE))</f>
        <v>54.170024394989014</v>
      </c>
      <c r="AV41" s="63">
        <f>IF(BO41="","",BO41*VLOOKUP("HEC",IndexCalc[],3,FALSE))</f>
        <v>47.758272290229797</v>
      </c>
      <c r="AW41" s="63">
        <f>IF(BP41="","",BP41*VLOOKUP("Aeres",IndexCalc[],3,FALSE))</f>
        <v>83.597803115844727</v>
      </c>
      <c r="AX41" s="63">
        <f>IF(BQ41="","",BQ41*VLOOKUP("Abdc",IndexCalc[],3,FALSE))</f>
        <v>55.726093053817749</v>
      </c>
      <c r="AY41" s="68">
        <f>IF(BR41="","",BR41*VLOOKUP("Vhb",IndexCalc[],3,FALSE))</f>
        <v>61.353051662445075</v>
      </c>
      <c r="AZ41" s="12"/>
      <c r="BA41" s="12"/>
      <c r="BB41" s="12"/>
      <c r="BC41" s="12"/>
      <c r="BD41" s="12">
        <v>0.40699999999999997</v>
      </c>
      <c r="BE41" s="19">
        <v>1.0629999999999999</v>
      </c>
      <c r="BF41" s="18"/>
      <c r="BG41" s="12"/>
      <c r="BH41" s="12"/>
      <c r="BI41" s="12"/>
      <c r="BJ41" s="19"/>
      <c r="BK41" s="18"/>
      <c r="BL41" s="12"/>
      <c r="BM41" s="12">
        <v>2</v>
      </c>
      <c r="BN41" s="12"/>
      <c r="BO41" s="259">
        <v>1.9103308916091919</v>
      </c>
      <c r="BP41" s="260">
        <v>2.5079340934753418</v>
      </c>
      <c r="BQ41" s="260">
        <v>2.22904372215271</v>
      </c>
      <c r="BR41" s="260">
        <v>3.6811830997467041</v>
      </c>
      <c r="BS41" s="260">
        <v>2.1810977458953857</v>
      </c>
      <c r="BT41" s="260">
        <v>2.0476455688476563</v>
      </c>
      <c r="BU41" s="260">
        <v>2</v>
      </c>
      <c r="BV41" s="262">
        <v>2.1668009757995605</v>
      </c>
    </row>
    <row r="42" spans="1:74" x14ac:dyDescent="0.25">
      <c r="A42" s="77" t="s">
        <v>603</v>
      </c>
      <c r="B42" s="194" t="s">
        <v>872</v>
      </c>
      <c r="C42" s="212" t="s">
        <v>1127</v>
      </c>
      <c r="D42" s="11" t="s">
        <v>885</v>
      </c>
      <c r="E42" s="12">
        <f>IF(R42=0,"",RANK($R42,$R$2:$R$95,0))</f>
        <v>80</v>
      </c>
      <c r="F42" s="59">
        <f>COUNT($AH42:$AI42,$AR42:$AY42)</f>
        <v>10</v>
      </c>
      <c r="G42" s="67">
        <f>IF($F42&lt;=1,"",STDEV($AB42:$AC42,$AJ42:$AQ42))</f>
        <v>21.700658616737883</v>
      </c>
      <c r="H42" s="98" t="b">
        <f>IF($Q42=0,FALSE,IF(OR($V42=TRUE,AVERAGE($AJ42:$AQ42)=100),TRUE,FALSE))</f>
        <v>0</v>
      </c>
      <c r="I42" s="108">
        <f>IF($H42=TRUE,IF(ISBLANK(AZ42),10000,AZ42),10000)</f>
        <v>10000</v>
      </c>
      <c r="J42" s="108">
        <f>IF($H42=TRUE,IF(ISBLANK(BA42),10000,BA42),10000)</f>
        <v>10000</v>
      </c>
      <c r="K42" s="108">
        <f>IF($H42=TRUE,IF(ISBLANK(BB42),10000,BB42),10000)</f>
        <v>10000</v>
      </c>
      <c r="L42" s="108">
        <f>IF($H42=TRUE,IF(ISBLANK(BC42),10000,BC42),10000)</f>
        <v>10000</v>
      </c>
      <c r="M42" s="108">
        <f>IF($H42=TRUE,IF(ISBLANK(BD42),10000,BD42),10000)</f>
        <v>10000</v>
      </c>
      <c r="N42" s="108">
        <f>IF($H42=TRUE,IF(ISBLANK(BE42),10000,BE42),10000)</f>
        <v>10000</v>
      </c>
      <c r="O42" s="62" t="b">
        <f>$V42</f>
        <v>0</v>
      </c>
      <c r="P42" s="59">
        <f>COUNT($AH42:$AI42)</f>
        <v>2</v>
      </c>
      <c r="Q42" s="59">
        <f>COUNT($AR42:$AY42)</f>
        <v>8</v>
      </c>
      <c r="R42" s="149">
        <f>IF($F42=0,0,AVERAGE($AB42:$AC42,$AR42:$AY42))</f>
        <v>44.305731698775631</v>
      </c>
      <c r="S42" s="66">
        <f>IF($P42=0,0,(AVERAGE($AB42:$AC42)))</f>
        <v>41.048119589211225</v>
      </c>
      <c r="T42" s="65">
        <f>IF($Q42=0,0,(AVERAGE($AR42:$AY42)))</f>
        <v>45.120134726166725</v>
      </c>
      <c r="U42" s="62">
        <f>IF(F42=0,"",(AVERAGE($AH42:$AI42,$AR42:$AY42)))</f>
        <v>44.686107780933376</v>
      </c>
      <c r="V42" s="62" t="b">
        <f>IF($Q42=0,FALSE,IF(OR(MAX($U$2:$U$95)=$U42,LARGE($U$2:$U$95,2)=$U42),TRUE,FALSE))</f>
        <v>0</v>
      </c>
      <c r="W42" s="120">
        <f>IF($F42=0,0,AVERAGE($AB42:$AC42,$AJ42:$AQ42))</f>
        <v>44.305731698775631</v>
      </c>
      <c r="X42" s="18" t="str">
        <f>IF(AZ42="","",IF(((AZ42/MIN(I$2:I$95))*100)&gt;=100,100,(AZ42/MIN(I$2:I$95))*100))</f>
        <v/>
      </c>
      <c r="Y42" s="18" t="str">
        <f>IF(BA42="","",IF(((BA42/MIN(J$2:J$95))*100)&gt;=100,100,(BA42/MIN(J$2:J$95))*100))</f>
        <v/>
      </c>
      <c r="Z42" s="18" t="str">
        <f>IF(BB42="","",IF(((BB42/MIN(K$2:K$95))*100)&gt;=100,100,(BB42/MIN(K$2:K$95))*100))</f>
        <v/>
      </c>
      <c r="AA42" s="18" t="str">
        <f>IF(BC42="","",IF(((BC42/MIN(L$2:L$95))*100)&gt;=100,100,(BC42/MIN(L$2:L$95))*100))</f>
        <v/>
      </c>
      <c r="AB42" s="17">
        <f>IF(BD42="","",IF(((BD42/MIN(M$2:M$95))*100)&gt;=100,100,(BD42/MIN(M$2:M$95))*100))</f>
        <v>16.329315442347053</v>
      </c>
      <c r="AC42" s="15">
        <f>IF(BE42="","",IF(((BE42/MIN(N$2:N$95))*100)&gt;=100,100,(BE42/MIN(N$2:N$95))*100))</f>
        <v>65.766923736075398</v>
      </c>
      <c r="AD42" s="22" t="str">
        <f>IF(ISBLANK(AZ42),"",PERCENTRANK(AZ$2:AZ$95,AZ42,)*100)</f>
        <v/>
      </c>
      <c r="AE42" s="22" t="str">
        <f>IF(ISBLANK(BA42),"",PERCENTRANK(BA$2:BA$95,BA42,)*100)</f>
        <v/>
      </c>
      <c r="AF42" s="22" t="str">
        <f>IF(ISBLANK(BB42),"",PERCENTRANK(BB$2:BB$95,BB42,)*100)</f>
        <v/>
      </c>
      <c r="AG42" s="22" t="str">
        <f>IF(ISBLANK(BC42),"",PERCENTRANK(BC$2:BC$95,BC42,)*100)</f>
        <v/>
      </c>
      <c r="AH42" s="22">
        <f>IF(ISBLANK(BD42),"",PERCENTRANK(BD$2:BD$95,BD42,)*100)</f>
        <v>32.200000000000003</v>
      </c>
      <c r="AI42" s="22">
        <f>IF(ISBLANK(BE42),"",PERCENTRANK(BE$2:BE$95,BE42,)*100)</f>
        <v>53.7</v>
      </c>
      <c r="AJ42" s="24">
        <f>IF(VLOOKUP(TRUE,$V$2:$AY$95,COUNTA($V$1:AR$1),FALSE)="",AR42,IF(AR42="","",(AR42/VLOOKUP(TRUE,$V$2:$AY$95,COUNTA($V$1:AR$1),FALSE))*100))</f>
        <v>75</v>
      </c>
      <c r="AK42" s="22">
        <f>IF(VLOOKUP(TRUE,$V$2:$AY$95,COUNTA($V$1:AS$1),FALSE)="",AS42,IF(AS42="","",(AS42/VLOOKUP(TRUE,$V$2:$AY$95,COUNTA($V$1:AS$1),FALSE))*100))</f>
        <v>33.470228314399719</v>
      </c>
      <c r="AL42" s="22">
        <f>IF(VLOOKUP(TRUE,$V$2:$AY$95,COUNTA($V$1:AT$1),FALSE)="",AT42,IF(AT42="","",(AT42/VLOOKUP(TRUE,$V$2:$AY$95,COUNTA($V$1:AT$1),FALSE))*100))</f>
        <v>20</v>
      </c>
      <c r="AM42" s="22">
        <f>IF(VLOOKUP(TRUE,$V$2:$AY$95,COUNTA($V$1:AU$1),FALSE)="",AU42,IF(AU42="","",(AU42/VLOOKUP(TRUE,$V$2:$AY$95,COUNTA($V$1:AU$1),FALSE))*100))</f>
        <v>28.555989265441895</v>
      </c>
      <c r="AN42" s="22">
        <f>IF(VLOOKUP(TRUE,$V$2:$AY$95,COUNTA($V$1:AV$1),FALSE)="",AV42,IF(AV42="","",(AV42/VLOOKUP(TRUE,$V$2:$AY$95,COUNTA($V$1:AV$1),FALSE))*100))</f>
        <v>50</v>
      </c>
      <c r="AO42" s="22">
        <f>IF(VLOOKUP(TRUE,$V$2:$AY$95,COUNTA($V$1:AW$1),FALSE)="",AW42,IF(AW42="","",(AW42/VLOOKUP(TRUE,$V$2:$AY$95,COUNTA($V$1:AW$1),FALSE))*100))</f>
        <v>45.601526896158859</v>
      </c>
      <c r="AP42" s="22">
        <f>IF(VLOOKUP(TRUE,$V$2:$AY$95,COUNTA($V$1:AX$1),FALSE)="",AX42,IF(AX42="","",(AX42/VLOOKUP(TRUE,$V$2:$AY$95,COUNTA($V$1:AX$1),FALSE))*100))</f>
        <v>75</v>
      </c>
      <c r="AQ42" s="40">
        <f>IF(VLOOKUP(TRUE,$V$2:$AY$95,COUNTA($V$1:AY$1),FALSE)="",AY42,IF(AY42="","",(AY42/VLOOKUP(TRUE,$V$2:$AY$95,COUNTA($V$1:AY$1),FALSE))*100))</f>
        <v>33.333333333333336</v>
      </c>
      <c r="AR42" s="66">
        <f>IF(BS42="","",BS42*VLOOKUP("UQ",IndexCalc[],3,FALSE))</f>
        <v>75</v>
      </c>
      <c r="AS42" s="62">
        <f>IF(BT42="","",BT42*VLOOKUP("Fneg",IndexCalc[],3,FALSE))</f>
        <v>33.470228314399719</v>
      </c>
      <c r="AT42" s="62">
        <f>IF(BU42="","",BU42*VLOOKUP("ABS",IndexCalc[],3,FALSE))</f>
        <v>20</v>
      </c>
      <c r="AU42" s="62">
        <f>IF(BV42="","",BV42*VLOOKUP("Cnrs",IndexCalc[],3,FALSE))</f>
        <v>28.555989265441895</v>
      </c>
      <c r="AV42" s="62">
        <f>IF(BO42="","",BO42*VLOOKUP("HEC",IndexCalc[],3,FALSE))</f>
        <v>50</v>
      </c>
      <c r="AW42" s="62">
        <f>IF(BP42="","",BP42*VLOOKUP("Aeres",IndexCalc[],3,FALSE))</f>
        <v>45.601526896158859</v>
      </c>
      <c r="AX42" s="62">
        <f>IF(BQ42="","",BQ42*VLOOKUP("Abdc",IndexCalc[],3,FALSE))</f>
        <v>75</v>
      </c>
      <c r="AY42" s="65">
        <f>IF(BR42="","",BR42*VLOOKUP("Vhb",IndexCalc[],3,FALSE))</f>
        <v>33.333333333333336</v>
      </c>
      <c r="AZ42" s="24"/>
      <c r="BA42" s="22"/>
      <c r="BB42" s="22"/>
      <c r="BC42" s="22"/>
      <c r="BD42" s="22">
        <v>0.71799999999999997</v>
      </c>
      <c r="BE42" s="40">
        <v>1.5349999999999999</v>
      </c>
      <c r="BF42" s="24" t="s">
        <v>133</v>
      </c>
      <c r="BG42" s="22"/>
      <c r="BH42" s="22" t="s">
        <v>127</v>
      </c>
      <c r="BI42" s="22" t="s">
        <v>135</v>
      </c>
      <c r="BJ42" s="40"/>
      <c r="BK42" s="24">
        <v>2</v>
      </c>
      <c r="BL42" s="22"/>
      <c r="BM42" s="22">
        <v>1</v>
      </c>
      <c r="BN42" s="40"/>
      <c r="BO42" s="7">
        <v>2</v>
      </c>
      <c r="BP42" s="258">
        <v>1.3680458068847656</v>
      </c>
      <c r="BQ42" s="92">
        <v>3</v>
      </c>
      <c r="BR42" s="5">
        <v>2</v>
      </c>
      <c r="BS42" s="5">
        <v>3</v>
      </c>
      <c r="BT42" s="258">
        <v>1.3388091325759888</v>
      </c>
      <c r="BU42" s="258">
        <v>1</v>
      </c>
      <c r="BV42" s="261">
        <v>1.1422395706176758</v>
      </c>
    </row>
    <row r="43" spans="1:74" x14ac:dyDescent="0.25">
      <c r="A43" s="76" t="s">
        <v>1177</v>
      </c>
      <c r="B43" s="195"/>
      <c r="C43" s="147" t="s">
        <v>1128</v>
      </c>
      <c r="D43" s="11" t="s">
        <v>885</v>
      </c>
      <c r="E43" s="12">
        <f>IF(R43=0,"",RANK($R43,$R$2:$R$95,0))</f>
        <v>88</v>
      </c>
      <c r="F43" s="59">
        <f>COUNT($AH43:$AI43,$AR43:$AY43)</f>
        <v>10</v>
      </c>
      <c r="G43" s="65">
        <f>IF($F43&lt;=1,"",STDEV($AB43:$AC43,$AJ43:$AQ43))</f>
        <v>15.428441219828411</v>
      </c>
      <c r="H43" s="98" t="b">
        <f>IF($Q43=0,FALSE,IF(OR($V43=TRUE,AVERAGE($AJ43:$AQ43)=100),TRUE,FALSE))</f>
        <v>0</v>
      </c>
      <c r="I43" s="108">
        <f>IF($H43=TRUE,IF(ISBLANK(AZ43),10000,AZ43),10000)</f>
        <v>10000</v>
      </c>
      <c r="J43" s="108">
        <f>IF($H43=TRUE,IF(ISBLANK(BA43),10000,BA43),10000)</f>
        <v>10000</v>
      </c>
      <c r="K43" s="108">
        <f>IF($H43=TRUE,IF(ISBLANK(BB43),10000,BB43),10000)</f>
        <v>10000</v>
      </c>
      <c r="L43" s="108">
        <f>IF($H43=TRUE,IF(ISBLANK(BC43),10000,BC43),10000)</f>
        <v>10000</v>
      </c>
      <c r="M43" s="108">
        <f>IF($H43=TRUE,IF(ISBLANK(BD43),10000,BD43),10000)</f>
        <v>10000</v>
      </c>
      <c r="N43" s="108">
        <f>IF($H43=TRUE,IF(ISBLANK(BE43),10000,BE43),10000)</f>
        <v>10000</v>
      </c>
      <c r="O43" s="62" t="b">
        <f>$V43</f>
        <v>0</v>
      </c>
      <c r="P43" s="59">
        <f>COUNT($AH43:$AI43)</f>
        <v>2</v>
      </c>
      <c r="Q43" s="59">
        <f>COUNT($AR43:$AY43)</f>
        <v>8</v>
      </c>
      <c r="R43" s="149">
        <f>IF($F43=0,0,AVERAGE($AB43:$AC43,$AR43:$AY43))</f>
        <v>38.375001896714608</v>
      </c>
      <c r="S43" s="66">
        <f>IF($P43=0,0,(AVERAGE($AB43:$AC43)))</f>
        <v>27.410962528464374</v>
      </c>
      <c r="T43" s="65">
        <f>IF($Q43=0,0,(AVERAGE($AR43:$AY43)))</f>
        <v>41.116011738777161</v>
      </c>
      <c r="U43" s="62">
        <f>IF(F43=0,"",(AVERAGE($AH43:$AI43,$AR43:$AY43)))</f>
        <v>40.192809391021726</v>
      </c>
      <c r="V43" s="62" t="b">
        <f>IF($Q43=0,FALSE,IF(OR(MAX($U$2:$U$95)=$U43,LARGE($U$2:$U$95,2)=$U43),TRUE,FALSE))</f>
        <v>0</v>
      </c>
      <c r="W43" s="120">
        <f>IF($F43=0,0,AVERAGE($AB43:$AC43,$AJ43:$AQ43))</f>
        <v>38.375001896714608</v>
      </c>
      <c r="X43" s="18" t="str">
        <f>IF(AZ43="","",IF(((AZ43/MIN(I$2:I$95))*100)&gt;=100,100,(AZ43/MIN(I$2:I$95))*100))</f>
        <v/>
      </c>
      <c r="Y43" s="18" t="str">
        <f>IF(BA43="","",IF(((BA43/MIN(J$2:J$95))*100)&gt;=100,100,(BA43/MIN(J$2:J$95))*100))</f>
        <v/>
      </c>
      <c r="Z43" s="18" t="str">
        <f>IF(BB43="","",IF(((BB43/MIN(K$2:K$95))*100)&gt;=100,100,(BB43/MIN(K$2:K$95))*100))</f>
        <v/>
      </c>
      <c r="AA43" s="18" t="str">
        <f>IF(BC43="","",IF(((BC43/MIN(L$2:L$95))*100)&gt;=100,100,(BC43/MIN(L$2:L$95))*100))</f>
        <v/>
      </c>
      <c r="AB43" s="17">
        <f>IF(BD43="","",IF(((BD43/MIN(M$2:M$95))*100)&gt;=100,100,(BD43/MIN(M$2:M$95))*100))</f>
        <v>28.189898133684565</v>
      </c>
      <c r="AC43" s="15">
        <f>IF(BE43="","",IF(((BE43/MIN(N$2:N$95))*100)&gt;=100,100,(BE43/MIN(N$2:N$95))*100))</f>
        <v>26.632026923244183</v>
      </c>
      <c r="AD43" s="12" t="str">
        <f>IF(ISBLANK(AZ43),"",PERCENTRANK(AZ$2:AZ$95,AZ43,)*100)</f>
        <v/>
      </c>
      <c r="AE43" s="12" t="str">
        <f>IF(ISBLANK(BA43),"",PERCENTRANK(BA$2:BA$95,BA43,)*100)</f>
        <v/>
      </c>
      <c r="AF43" s="12" t="str">
        <f>IF(ISBLANK(BB43),"",PERCENTRANK(BB$2:BB$95,BB43,)*100)</f>
        <v/>
      </c>
      <c r="AG43" s="12" t="str">
        <f>IF(ISBLANK(BC43),"",PERCENTRANK(BC$2:BC$95,BC43,)*100)</f>
        <v/>
      </c>
      <c r="AH43" s="12">
        <f>IF(ISBLANK(BD43),"",PERCENTRANK(BD$2:BD$95,BD43,)*100)</f>
        <v>61.199999999999996</v>
      </c>
      <c r="AI43" s="12">
        <f>IF(ISBLANK(BE43),"",PERCENTRANK(BE$2:BE$95,BE43,)*100)</f>
        <v>11.799999999999999</v>
      </c>
      <c r="AJ43" s="18">
        <f>IF(VLOOKUP(TRUE,$V$2:$AY$95,COUNTA($V$1:AR$1),FALSE)="",AR43,IF(AR43="","",(AR43/VLOOKUP(TRUE,$V$2:$AY$95,COUNTA($V$1:AR$1),FALSE))*100))</f>
        <v>50</v>
      </c>
      <c r="AK43" s="12">
        <f>IF(VLOOKUP(TRUE,$V$2:$AY$95,COUNTA($V$1:AS$1),FALSE)="",AS43,IF(AS43="","",(AS43/VLOOKUP(TRUE,$V$2:$AY$95,COUNTA($V$1:AS$1),FALSE))*100))</f>
        <v>26.121574640274048</v>
      </c>
      <c r="AL43" s="12">
        <f>IF(VLOOKUP(TRUE,$V$2:$AY$95,COUNTA($V$1:AT$1),FALSE)="",AT43,IF(AT43="","",(AT43/VLOOKUP(TRUE,$V$2:$AY$95,COUNTA($V$1:AT$1),FALSE))*100))</f>
        <v>30.992488861083984</v>
      </c>
      <c r="AM43" s="12">
        <f>IF(VLOOKUP(TRUE,$V$2:$AY$95,COUNTA($V$1:AU$1),FALSE)="",AU43,IF(AU43="","",(AU43/VLOOKUP(TRUE,$V$2:$AY$95,COUNTA($V$1:AU$1),FALSE))*100))</f>
        <v>37.543946504592896</v>
      </c>
      <c r="AN43" s="12">
        <f>IF(VLOOKUP(TRUE,$V$2:$AY$95,COUNTA($V$1:AV$1),FALSE)="",AV43,IF(AV43="","",(AV43/VLOOKUP(TRUE,$V$2:$AY$95,COUNTA($V$1:AV$1),FALSE))*100))</f>
        <v>75.123918056488037</v>
      </c>
      <c r="AO43" s="12">
        <f>IF(VLOOKUP(TRUE,$V$2:$AY$95,COUNTA($V$1:AW$1),FALSE)="",AW43,IF(AW43="","",(AW43/VLOOKUP(TRUE,$V$2:$AY$95,COUNTA($V$1:AW$1),FALSE))*100))</f>
        <v>40.751520792643234</v>
      </c>
      <c r="AP43" s="12">
        <f>IF(VLOOKUP(TRUE,$V$2:$AY$95,COUNTA($V$1:AX$1),FALSE)="",AX43,IF(AX43="","",(AX43/VLOOKUP(TRUE,$V$2:$AY$95,COUNTA($V$1:AX$1),FALSE))*100))</f>
        <v>25</v>
      </c>
      <c r="AQ43" s="19">
        <f>IF(VLOOKUP(TRUE,$V$2:$AY$95,COUNTA($V$1:AY$1),FALSE)="",AY43,IF(AY43="","",(AY43/VLOOKUP(TRUE,$V$2:$AY$95,COUNTA($V$1:AY$1),FALSE))*100))</f>
        <v>43.394645055135094</v>
      </c>
      <c r="AR43" s="66">
        <f>IF(BS43="","",BS43*VLOOKUP("UQ",IndexCalc[],3,FALSE))</f>
        <v>50</v>
      </c>
      <c r="AS43" s="62">
        <f>IF(BT43="","",BT43*VLOOKUP("Fneg",IndexCalc[],3,FALSE))</f>
        <v>26.121574640274048</v>
      </c>
      <c r="AT43" s="62">
        <f>IF(BU43="","",BU43*VLOOKUP("ABS",IndexCalc[],3,FALSE))</f>
        <v>30.992488861083984</v>
      </c>
      <c r="AU43" s="62">
        <f>IF(BV43="","",BV43*VLOOKUP("Cnrs",IndexCalc[],3,FALSE))</f>
        <v>37.543946504592896</v>
      </c>
      <c r="AV43" s="62">
        <f>IF(BO43="","",BO43*VLOOKUP("HEC",IndexCalc[],3,FALSE))</f>
        <v>75.123918056488037</v>
      </c>
      <c r="AW43" s="62">
        <f>IF(BP43="","",BP43*VLOOKUP("Aeres",IndexCalc[],3,FALSE))</f>
        <v>40.751520792643234</v>
      </c>
      <c r="AX43" s="62">
        <f>IF(BQ43="","",BQ43*VLOOKUP("Abdc",IndexCalc[],3,FALSE))</f>
        <v>25</v>
      </c>
      <c r="AY43" s="65">
        <f>IF(BR43="","",BR43*VLOOKUP("Vhb",IndexCalc[],3,FALSE))</f>
        <v>43.394645055135094</v>
      </c>
      <c r="AZ43" s="18"/>
      <c r="BA43" s="12"/>
      <c r="BB43" s="12"/>
      <c r="BC43" s="12"/>
      <c r="BD43" s="255">
        <v>1.2395098209381104</v>
      </c>
      <c r="BE43" s="256">
        <v>0.62159150838851929</v>
      </c>
      <c r="BF43" s="18"/>
      <c r="BG43" s="12"/>
      <c r="BH43" s="12" t="s">
        <v>135</v>
      </c>
      <c r="BI43" s="12"/>
      <c r="BJ43" s="19"/>
      <c r="BK43" s="18">
        <v>3</v>
      </c>
      <c r="BL43" s="12"/>
      <c r="BM43" s="12"/>
      <c r="BN43" s="19"/>
      <c r="BO43" s="257">
        <v>3.0049567222595215</v>
      </c>
      <c r="BP43" s="258">
        <v>1.2225456237792969</v>
      </c>
      <c r="BQ43" s="92">
        <v>1</v>
      </c>
      <c r="BR43" s="258">
        <v>2.6036787033081055</v>
      </c>
      <c r="BS43" s="5">
        <v>2</v>
      </c>
      <c r="BT43" s="258">
        <v>1.0448629856109619</v>
      </c>
      <c r="BU43" s="258">
        <v>1.5496244430541992</v>
      </c>
      <c r="BV43" s="261">
        <v>1.5017578601837158</v>
      </c>
    </row>
    <row r="44" spans="1:74" x14ac:dyDescent="0.25">
      <c r="A44" s="76" t="s">
        <v>1178</v>
      </c>
      <c r="B44" s="195"/>
      <c r="C44" s="147" t="s">
        <v>1129</v>
      </c>
      <c r="D44" s="11" t="s">
        <v>885</v>
      </c>
      <c r="E44" s="12">
        <f>IF(R44=0,"",RANK($R44,$R$2:$R$95,0))</f>
        <v>88</v>
      </c>
      <c r="F44" s="59">
        <f>COUNT($AH44:$AI44,$AR44:$AY44)</f>
        <v>10</v>
      </c>
      <c r="G44" s="65">
        <f>IF($F44&lt;=1,"",STDEV($AB44:$AC44,$AJ44:$AQ44))</f>
        <v>15.428441219828411</v>
      </c>
      <c r="H44" s="98" t="b">
        <f>IF($Q44=0,FALSE,IF(OR($V44=TRUE,AVERAGE($AJ44:$AQ44)=100),TRUE,FALSE))</f>
        <v>0</v>
      </c>
      <c r="I44" s="108">
        <f>IF($H44=TRUE,IF(ISBLANK(AZ44),10000,AZ44),10000)</f>
        <v>10000</v>
      </c>
      <c r="J44" s="108">
        <f>IF($H44=TRUE,IF(ISBLANK(BA44),10000,BA44),10000)</f>
        <v>10000</v>
      </c>
      <c r="K44" s="108">
        <f>IF($H44=TRUE,IF(ISBLANK(BB44),10000,BB44),10000)</f>
        <v>10000</v>
      </c>
      <c r="L44" s="108">
        <f>IF($H44=TRUE,IF(ISBLANK(BC44),10000,BC44),10000)</f>
        <v>10000</v>
      </c>
      <c r="M44" s="108">
        <f>IF($H44=TRUE,IF(ISBLANK(BD44),10000,BD44),10000)</f>
        <v>10000</v>
      </c>
      <c r="N44" s="108">
        <f>IF($H44=TRUE,IF(ISBLANK(BE44),10000,BE44),10000)</f>
        <v>10000</v>
      </c>
      <c r="O44" s="62" t="b">
        <f>$V44</f>
        <v>0</v>
      </c>
      <c r="P44" s="59">
        <f>COUNT($AH44:$AI44)</f>
        <v>2</v>
      </c>
      <c r="Q44" s="59">
        <f>COUNT($AR44:$AY44)</f>
        <v>8</v>
      </c>
      <c r="R44" s="149">
        <f>IF($F44=0,0,AVERAGE($AB44:$AC44,$AR44:$AY44))</f>
        <v>38.375001896714608</v>
      </c>
      <c r="S44" s="66">
        <f>IF($P44=0,0,(AVERAGE($AB44:$AC44)))</f>
        <v>27.410962528464374</v>
      </c>
      <c r="T44" s="65">
        <f>IF($Q44=0,0,(AVERAGE($AR44:$AY44)))</f>
        <v>41.116011738777161</v>
      </c>
      <c r="U44" s="62">
        <f>IF(F44=0,"",(AVERAGE($AH44:$AI44,$AR44:$AY44)))</f>
        <v>40.192809391021726</v>
      </c>
      <c r="V44" s="62" t="b">
        <f>IF($Q44=0,FALSE,IF(OR(MAX($U$2:$U$95)=$U44,LARGE($U$2:$U$95,2)=$U44),TRUE,FALSE))</f>
        <v>0</v>
      </c>
      <c r="W44" s="120">
        <f>IF($F44=0,0,AVERAGE($AB44:$AC44,$AJ44:$AQ44))</f>
        <v>38.375001896714608</v>
      </c>
      <c r="X44" s="18" t="str">
        <f>IF(AZ44="","",IF(((AZ44/MIN(I$2:I$95))*100)&gt;=100,100,(AZ44/MIN(I$2:I$95))*100))</f>
        <v/>
      </c>
      <c r="Y44" s="18" t="str">
        <f>IF(BA44="","",IF(((BA44/MIN(J$2:J$95))*100)&gt;=100,100,(BA44/MIN(J$2:J$95))*100))</f>
        <v/>
      </c>
      <c r="Z44" s="18" t="str">
        <f>IF(BB44="","",IF(((BB44/MIN(K$2:K$95))*100)&gt;=100,100,(BB44/MIN(K$2:K$95))*100))</f>
        <v/>
      </c>
      <c r="AA44" s="18" t="str">
        <f>IF(BC44="","",IF(((BC44/MIN(L$2:L$95))*100)&gt;=100,100,(BC44/MIN(L$2:L$95))*100))</f>
        <v/>
      </c>
      <c r="AB44" s="17">
        <f>IF(BD44="","",IF(((BD44/MIN(M$2:M$95))*100)&gt;=100,100,(BD44/MIN(M$2:M$95))*100))</f>
        <v>28.189898133684565</v>
      </c>
      <c r="AC44" s="15">
        <f>IF(BE44="","",IF(((BE44/MIN(N$2:N$95))*100)&gt;=100,100,(BE44/MIN(N$2:N$95))*100))</f>
        <v>26.632026923244183</v>
      </c>
      <c r="AD44" s="12" t="str">
        <f>IF(ISBLANK(AZ44),"",PERCENTRANK(AZ$2:AZ$95,AZ44,)*100)</f>
        <v/>
      </c>
      <c r="AE44" s="12" t="str">
        <f>IF(ISBLANK(BA44),"",PERCENTRANK(BA$2:BA$95,BA44,)*100)</f>
        <v/>
      </c>
      <c r="AF44" s="12" t="str">
        <f>IF(ISBLANK(BB44),"",PERCENTRANK(BB$2:BB$95,BB44,)*100)</f>
        <v/>
      </c>
      <c r="AG44" s="12" t="str">
        <f>IF(ISBLANK(BC44),"",PERCENTRANK(BC$2:BC$95,BC44,)*100)</f>
        <v/>
      </c>
      <c r="AH44" s="12">
        <f>IF(ISBLANK(BD44),"",PERCENTRANK(BD$2:BD$95,BD44,)*100)</f>
        <v>61.199999999999996</v>
      </c>
      <c r="AI44" s="12">
        <f>IF(ISBLANK(BE44),"",PERCENTRANK(BE$2:BE$95,BE44,)*100)</f>
        <v>11.799999999999999</v>
      </c>
      <c r="AJ44" s="18">
        <f>IF(VLOOKUP(TRUE,$V$2:$AY$95,COUNTA($V$1:AR$1),FALSE)="",AR44,IF(AR44="","",(AR44/VLOOKUP(TRUE,$V$2:$AY$95,COUNTA($V$1:AR$1),FALSE))*100))</f>
        <v>50</v>
      </c>
      <c r="AK44" s="12">
        <f>IF(VLOOKUP(TRUE,$V$2:$AY$95,COUNTA($V$1:AS$1),FALSE)="",AS44,IF(AS44="","",(AS44/VLOOKUP(TRUE,$V$2:$AY$95,COUNTA($V$1:AS$1),FALSE))*100))</f>
        <v>26.121574640274048</v>
      </c>
      <c r="AL44" s="12">
        <f>IF(VLOOKUP(TRUE,$V$2:$AY$95,COUNTA($V$1:AT$1),FALSE)="",AT44,IF(AT44="","",(AT44/VLOOKUP(TRUE,$V$2:$AY$95,COUNTA($V$1:AT$1),FALSE))*100))</f>
        <v>30.992488861083984</v>
      </c>
      <c r="AM44" s="12">
        <f>IF(VLOOKUP(TRUE,$V$2:$AY$95,COUNTA($V$1:AU$1),FALSE)="",AU44,IF(AU44="","",(AU44/VLOOKUP(TRUE,$V$2:$AY$95,COUNTA($V$1:AU$1),FALSE))*100))</f>
        <v>37.543946504592896</v>
      </c>
      <c r="AN44" s="12">
        <f>IF(VLOOKUP(TRUE,$V$2:$AY$95,COUNTA($V$1:AV$1),FALSE)="",AV44,IF(AV44="","",(AV44/VLOOKUP(TRUE,$V$2:$AY$95,COUNTA($V$1:AV$1),FALSE))*100))</f>
        <v>75.123918056488037</v>
      </c>
      <c r="AO44" s="12">
        <f>IF(VLOOKUP(TRUE,$V$2:$AY$95,COUNTA($V$1:AW$1),FALSE)="",AW44,IF(AW44="","",(AW44/VLOOKUP(TRUE,$V$2:$AY$95,COUNTA($V$1:AW$1),FALSE))*100))</f>
        <v>40.751520792643234</v>
      </c>
      <c r="AP44" s="12">
        <f>IF(VLOOKUP(TRUE,$V$2:$AY$95,COUNTA($V$1:AX$1),FALSE)="",AX44,IF(AX44="","",(AX44/VLOOKUP(TRUE,$V$2:$AY$95,COUNTA($V$1:AX$1),FALSE))*100))</f>
        <v>25</v>
      </c>
      <c r="AQ44" s="19">
        <f>IF(VLOOKUP(TRUE,$V$2:$AY$95,COUNTA($V$1:AY$1),FALSE)="",AY44,IF(AY44="","",(AY44/VLOOKUP(TRUE,$V$2:$AY$95,COUNTA($V$1:AY$1),FALSE))*100))</f>
        <v>43.394645055135094</v>
      </c>
      <c r="AR44" s="66">
        <f>IF(BS44="","",BS44*VLOOKUP("UQ",IndexCalc[],3,FALSE))</f>
        <v>50</v>
      </c>
      <c r="AS44" s="62">
        <f>IF(BT44="","",BT44*VLOOKUP("Fneg",IndexCalc[],3,FALSE))</f>
        <v>26.121574640274048</v>
      </c>
      <c r="AT44" s="62">
        <f>IF(BU44="","",BU44*VLOOKUP("ABS",IndexCalc[],3,FALSE))</f>
        <v>30.992488861083984</v>
      </c>
      <c r="AU44" s="62">
        <f>IF(BV44="","",BV44*VLOOKUP("Cnrs",IndexCalc[],3,FALSE))</f>
        <v>37.543946504592896</v>
      </c>
      <c r="AV44" s="62">
        <f>IF(BO44="","",BO44*VLOOKUP("HEC",IndexCalc[],3,FALSE))</f>
        <v>75.123918056488037</v>
      </c>
      <c r="AW44" s="62">
        <f>IF(BP44="","",BP44*VLOOKUP("Aeres",IndexCalc[],3,FALSE))</f>
        <v>40.751520792643234</v>
      </c>
      <c r="AX44" s="62">
        <f>IF(BQ44="","",BQ44*VLOOKUP("Abdc",IndexCalc[],3,FALSE))</f>
        <v>25</v>
      </c>
      <c r="AY44" s="65">
        <f>IF(BR44="","",BR44*VLOOKUP("Vhb",IndexCalc[],3,FALSE))</f>
        <v>43.394645055135094</v>
      </c>
      <c r="AZ44" s="18"/>
      <c r="BA44" s="12"/>
      <c r="BB44" s="12"/>
      <c r="BC44" s="12"/>
      <c r="BD44" s="255">
        <v>1.2395098209381104</v>
      </c>
      <c r="BE44" s="256">
        <v>0.62159150838851929</v>
      </c>
      <c r="BF44" s="18"/>
      <c r="BG44" s="12"/>
      <c r="BH44" s="12" t="s">
        <v>135</v>
      </c>
      <c r="BI44" s="12"/>
      <c r="BJ44" s="19"/>
      <c r="BK44" s="18">
        <v>3</v>
      </c>
      <c r="BL44" s="12"/>
      <c r="BM44" s="12"/>
      <c r="BN44" s="19"/>
      <c r="BO44" s="257">
        <v>3.0049567222595215</v>
      </c>
      <c r="BP44" s="258">
        <v>1.2225456237792969</v>
      </c>
      <c r="BQ44" s="92">
        <v>1</v>
      </c>
      <c r="BR44" s="258">
        <v>2.6036787033081055</v>
      </c>
      <c r="BS44" s="5">
        <v>2</v>
      </c>
      <c r="BT44" s="258">
        <v>1.0448629856109619</v>
      </c>
      <c r="BU44" s="258">
        <v>1.5496244430541992</v>
      </c>
      <c r="BV44" s="261">
        <v>1.5017578601837158</v>
      </c>
    </row>
    <row r="45" spans="1:74" x14ac:dyDescent="0.25">
      <c r="A45" s="76" t="s">
        <v>1179</v>
      </c>
      <c r="B45" s="195" t="s">
        <v>1424</v>
      </c>
      <c r="C45" s="424" t="s">
        <v>1130</v>
      </c>
      <c r="D45" s="14" t="s">
        <v>885</v>
      </c>
      <c r="E45" s="12">
        <f>IF(R45=0,"",RANK($R45,$R$2:$R$95,0))</f>
        <v>50</v>
      </c>
      <c r="F45" s="59">
        <f>COUNT($AH45:$AI45,$AR45:$AY45)</f>
        <v>10</v>
      </c>
      <c r="G45" s="65">
        <f>IF($F45&lt;=1,"",STDEV($AB45:$AC45,$AJ45:$AQ45))</f>
        <v>24.431083655131932</v>
      </c>
      <c r="H45" s="98" t="b">
        <f>IF($Q45=0,FALSE,IF(OR($V45=TRUE,AVERAGE($AJ45:$AQ45)=100),TRUE,FALSE))</f>
        <v>0</v>
      </c>
      <c r="I45" s="108">
        <f>IF($H45=TRUE,IF(ISBLANK(AZ45),10000,AZ45),10000)</f>
        <v>10000</v>
      </c>
      <c r="J45" s="108">
        <f>IF($H45=TRUE,IF(ISBLANK(BA45),10000,BA45),10000)</f>
        <v>10000</v>
      </c>
      <c r="K45" s="108">
        <f>IF($H45=TRUE,IF(ISBLANK(BB45),10000,BB45),10000)</f>
        <v>10000</v>
      </c>
      <c r="L45" s="108">
        <f>IF($H45=TRUE,IF(ISBLANK(BC45),10000,BC45),10000)</f>
        <v>10000</v>
      </c>
      <c r="M45" s="108">
        <f>IF($H45=TRUE,IF(ISBLANK(BD45),10000,BD45),10000)</f>
        <v>10000</v>
      </c>
      <c r="N45" s="108">
        <f>IF($H45=TRUE,IF(ISBLANK(BE45),10000,BE45),10000)</f>
        <v>10000</v>
      </c>
      <c r="O45" s="62" t="b">
        <f>$V45</f>
        <v>0</v>
      </c>
      <c r="P45" s="59">
        <f>COUNT($AH45:$AI45)</f>
        <v>2</v>
      </c>
      <c r="Q45" s="59">
        <f>COUNT($AR45:$AY45)</f>
        <v>8</v>
      </c>
      <c r="R45" s="149">
        <f>IF($F45=0,0,AVERAGE($AB45:$AC45,$AR45:$AY45))</f>
        <v>53.108863351704926</v>
      </c>
      <c r="S45" s="66">
        <f>IF($P45=0,0,(AVERAGE($AB45:$AC45)))</f>
        <v>70.752785990448032</v>
      </c>
      <c r="T45" s="65">
        <f>IF($Q45=0,0,(AVERAGE($AR45:$AY45)))</f>
        <v>48.697882692019149</v>
      </c>
      <c r="U45" s="62">
        <f>IF(F45=0,"",(AVERAGE($AH45:$AI45,$AR45:$AY45)))</f>
        <v>56.908306153615321</v>
      </c>
      <c r="V45" s="62" t="b">
        <f>IF($Q45=0,FALSE,IF(OR(MAX($U$2:$U$95)=$U45,LARGE($U$2:$U$95,2)=$U45),TRUE,FALSE))</f>
        <v>0</v>
      </c>
      <c r="W45" s="120">
        <f>IF($F45=0,0,AVERAGE($AB45:$AC45,$AJ45:$AQ45))</f>
        <v>53.108863351704926</v>
      </c>
      <c r="X45" s="18" t="str">
        <f>IF(AZ45="","",IF(((AZ45/MIN(I$2:I$95))*100)&gt;=100,100,(AZ45/MIN(I$2:I$95))*100))</f>
        <v/>
      </c>
      <c r="Y45" s="18" t="str">
        <f>IF(BA45="","",IF(((BA45/MIN(J$2:J$95))*100)&gt;=100,100,(BA45/MIN(J$2:J$95))*100))</f>
        <v/>
      </c>
      <c r="Z45" s="18" t="str">
        <f>IF(BB45="","",IF(((BB45/MIN(K$2:K$95))*100)&gt;=100,100,(BB45/MIN(K$2:K$95))*100))</f>
        <v/>
      </c>
      <c r="AA45" s="18" t="str">
        <f>IF(BC45="","",IF(((BC45/MIN(L$2:L$95))*100)&gt;=100,100,(BC45/MIN(L$2:L$95))*100))</f>
        <v/>
      </c>
      <c r="AB45" s="17">
        <f>IF(BD45="","",IF(((BD45/MIN(M$2:M$95))*100)&gt;=100,100,(BD45/MIN(M$2:M$95))*100))</f>
        <v>41.505571980896065</v>
      </c>
      <c r="AC45" s="15">
        <f>IF(BE45="","",IF(((BE45/MIN(N$2:N$95))*100)&gt;=100,100,(BE45/MIN(N$2:N$95))*100))</f>
        <v>100</v>
      </c>
      <c r="AD45" s="12" t="str">
        <f>IF(ISBLANK(AZ45),"",PERCENTRANK(AZ$2:AZ$95,AZ45,)*100)</f>
        <v/>
      </c>
      <c r="AE45" s="12" t="str">
        <f>IF(ISBLANK(BA45),"",PERCENTRANK(BA$2:BA$95,BA45,)*100)</f>
        <v/>
      </c>
      <c r="AF45" s="12" t="str">
        <f>IF(ISBLANK(BB45),"",PERCENTRANK(BB$2:BB$95,BB45,)*100)</f>
        <v/>
      </c>
      <c r="AG45" s="12" t="str">
        <f>IF(ISBLANK(BC45),"",PERCENTRANK(BC$2:BC$95,BC45,)*100)</f>
        <v/>
      </c>
      <c r="AH45" s="12">
        <f>IF(ISBLANK(BD45),"",PERCENTRANK(BD$2:BD$95,BD45,)*100)</f>
        <v>86</v>
      </c>
      <c r="AI45" s="12">
        <f>IF(ISBLANK(BE45),"",PERCENTRANK(BE$2:BE$95,BE45,)*100)</f>
        <v>93.5</v>
      </c>
      <c r="AJ45" s="18">
        <f>IF(VLOOKUP(TRUE,$V$2:$AY$95,COUNTA($V$1:AR$1),FALSE)="",AR45,IF(AR45="","",(AR45/VLOOKUP(TRUE,$V$2:$AY$95,COUNTA($V$1:AR$1),FALSE))*100))</f>
        <v>48.357555270195007</v>
      </c>
      <c r="AK45" s="12">
        <f>IF(VLOOKUP(TRUE,$V$2:$AY$95,COUNTA($V$1:AS$1),FALSE)="",AS45,IF(AS45="","",(AS45/VLOOKUP(TRUE,$V$2:$AY$95,COUNTA($V$1:AS$1),FALSE))*100))</f>
        <v>27.55596935749054</v>
      </c>
      <c r="AL45" s="12">
        <f>IF(VLOOKUP(TRUE,$V$2:$AY$95,COUNTA($V$1:AT$1),FALSE)="",AT45,IF(AT45="","",(AT45/VLOOKUP(TRUE,$V$2:$AY$95,COUNTA($V$1:AT$1),FALSE))*100))</f>
        <v>29.201116561889652</v>
      </c>
      <c r="AM45" s="12">
        <f>IF(VLOOKUP(TRUE,$V$2:$AY$95,COUNTA($V$1:AU$1),FALSE)="",AU45,IF(AU45="","",(AU45/VLOOKUP(TRUE,$V$2:$AY$95,COUNTA($V$1:AU$1),FALSE))*100))</f>
        <v>54.46021556854248</v>
      </c>
      <c r="AN45" s="12">
        <f>IF(VLOOKUP(TRUE,$V$2:$AY$95,COUNTA($V$1:AV$1),FALSE)="",AV45,IF(AV45="","",(AV45/VLOOKUP(TRUE,$V$2:$AY$95,COUNTA($V$1:AV$1),FALSE))*100))</f>
        <v>81.411314010620117</v>
      </c>
      <c r="AO45" s="12">
        <f>IF(VLOOKUP(TRUE,$V$2:$AY$95,COUNTA($V$1:AW$1),FALSE)="",AW45,IF(AW45="","",(AW45/VLOOKUP(TRUE,$V$2:$AY$95,COUNTA($V$1:AW$1),FALSE))*100))</f>
        <v>56.930224100748703</v>
      </c>
      <c r="AP45" s="12">
        <f>IF(VLOOKUP(TRUE,$V$2:$AY$95,COUNTA($V$1:AX$1),FALSE)="",AX45,IF(AX45="","",(AX45/VLOOKUP(TRUE,$V$2:$AY$95,COUNTA($V$1:AX$1),FALSE))*100))</f>
        <v>25</v>
      </c>
      <c r="AQ45" s="19">
        <f>IF(VLOOKUP(TRUE,$V$2:$AY$95,COUNTA($V$1:AY$1),FALSE)="",AY45,IF(AY45="","",(AY45/VLOOKUP(TRUE,$V$2:$AY$95,COUNTA($V$1:AY$1),FALSE))*100))</f>
        <v>66.666666666666671</v>
      </c>
      <c r="AR45" s="66">
        <f>IF(BS45="","",BS45*VLOOKUP("UQ",IndexCalc[],3,FALSE))</f>
        <v>48.357555270195007</v>
      </c>
      <c r="AS45" s="62">
        <f>IF(BT45="","",BT45*VLOOKUP("Fneg",IndexCalc[],3,FALSE))</f>
        <v>27.55596935749054</v>
      </c>
      <c r="AT45" s="62">
        <f>IF(BU45="","",BU45*VLOOKUP("ABS",IndexCalc[],3,FALSE))</f>
        <v>29.201116561889648</v>
      </c>
      <c r="AU45" s="62">
        <f>IF(BV45="","",BV45*VLOOKUP("Cnrs",IndexCalc[],3,FALSE))</f>
        <v>54.46021556854248</v>
      </c>
      <c r="AV45" s="62">
        <f>IF(BO45="","",BO45*VLOOKUP("HEC",IndexCalc[],3,FALSE))</f>
        <v>81.411314010620117</v>
      </c>
      <c r="AW45" s="62">
        <f>IF(BP45="","",BP45*VLOOKUP("Aeres",IndexCalc[],3,FALSE))</f>
        <v>56.930224100748703</v>
      </c>
      <c r="AX45" s="62">
        <f>IF(BQ45="","",BQ45*VLOOKUP("Abdc",IndexCalc[],3,FALSE))</f>
        <v>25</v>
      </c>
      <c r="AY45" s="65">
        <f>IF(BR45="","",BR45*VLOOKUP("Vhb",IndexCalc[],3,FALSE))</f>
        <v>66.666666666666671</v>
      </c>
      <c r="AZ45" s="18"/>
      <c r="BA45" s="12"/>
      <c r="BB45" s="12"/>
      <c r="BC45" s="12"/>
      <c r="BD45" s="12">
        <v>1.825</v>
      </c>
      <c r="BE45" s="19">
        <v>3.294</v>
      </c>
      <c r="BF45" s="18"/>
      <c r="BG45" s="12"/>
      <c r="BH45" s="12" t="s">
        <v>135</v>
      </c>
      <c r="BI45" s="12" t="s">
        <v>133</v>
      </c>
      <c r="BJ45" s="19"/>
      <c r="BK45" s="18"/>
      <c r="BL45" s="12"/>
      <c r="BM45" s="12"/>
      <c r="BN45" s="19"/>
      <c r="BO45" s="257">
        <v>3.2564525604248047</v>
      </c>
      <c r="BP45" s="258">
        <v>1.7079067230224609</v>
      </c>
      <c r="BQ45" s="92">
        <v>1</v>
      </c>
      <c r="BR45" s="5">
        <v>4</v>
      </c>
      <c r="BS45" s="258">
        <v>1.9343022108078003</v>
      </c>
      <c r="BT45" s="258">
        <v>1.1022387742996216</v>
      </c>
      <c r="BU45" s="258">
        <v>1.4600558280944824</v>
      </c>
      <c r="BV45" s="261">
        <v>2.1784086227416992</v>
      </c>
    </row>
    <row r="46" spans="1:74" x14ac:dyDescent="0.25">
      <c r="A46" s="78" t="s">
        <v>1180</v>
      </c>
      <c r="B46" s="196" t="s">
        <v>1425</v>
      </c>
      <c r="C46" s="211" t="s">
        <v>1131</v>
      </c>
      <c r="D46" s="28" t="s">
        <v>885</v>
      </c>
      <c r="E46" s="29">
        <f>IF(R46=0,"",RANK($R46,$R$2:$R$95,0))</f>
        <v>35</v>
      </c>
      <c r="F46" s="61">
        <f>COUNT($AH46:$AI46,$AR46:$AY46)</f>
        <v>10</v>
      </c>
      <c r="G46" s="68">
        <f>IF($F46&lt;=1,"",STDEV($AB46:$AC46,$AJ46:$AQ46))</f>
        <v>25.283542357736842</v>
      </c>
      <c r="H46" s="99" t="b">
        <f>IF($Q46=0,FALSE,IF(OR($V46=TRUE,AVERAGE($AJ46:$AQ46)=100),TRUE,FALSE))</f>
        <v>0</v>
      </c>
      <c r="I46" s="108">
        <f>IF($H46=TRUE,IF(ISBLANK(AZ46),10000,AZ46),10000)</f>
        <v>10000</v>
      </c>
      <c r="J46" s="108">
        <f>IF($H46=TRUE,IF(ISBLANK(BA46),10000,BA46),10000)</f>
        <v>10000</v>
      </c>
      <c r="K46" s="108">
        <f>IF($H46=TRUE,IF(ISBLANK(BB46),10000,BB46),10000)</f>
        <v>10000</v>
      </c>
      <c r="L46" s="108">
        <f>IF($H46=TRUE,IF(ISBLANK(BC46),10000,BC46),10000)</f>
        <v>10000</v>
      </c>
      <c r="M46" s="108">
        <f>IF($H46=TRUE,IF(ISBLANK(BD46),10000,BD46),10000)</f>
        <v>10000</v>
      </c>
      <c r="N46" s="108">
        <f>IF($H46=TRUE,IF(ISBLANK(BE46),10000,BE46),10000)</f>
        <v>10000</v>
      </c>
      <c r="O46" s="63" t="b">
        <f>$V46</f>
        <v>0</v>
      </c>
      <c r="P46" s="61">
        <f>COUNT($AH46:$AI46)</f>
        <v>2</v>
      </c>
      <c r="Q46" s="61">
        <f>COUNT($AR46:$AY46)</f>
        <v>8</v>
      </c>
      <c r="R46" s="150">
        <f>IF($F46=0,0,AVERAGE($AB46:$AC46,$AR46:$AY46))</f>
        <v>58.231345202261515</v>
      </c>
      <c r="S46" s="69">
        <f>IF($P46=0,0,(AVERAGE($AB46:$AC46)))</f>
        <v>23.732311654757968</v>
      </c>
      <c r="T46" s="68">
        <f>IF($Q46=0,0,(AVERAGE($AR46:$AY46)))</f>
        <v>66.856103589137405</v>
      </c>
      <c r="U46" s="63">
        <f>IF(F46=0,"",(AVERAGE($AH46:$AI46,$AR46:$AY46)))</f>
        <v>62.184882871309924</v>
      </c>
      <c r="V46" s="63" t="b">
        <f>IF($Q46=0,FALSE,IF(OR(MAX($U$2:$U$95)=$U46,LARGE($U$2:$U$95,2)=$U46),TRUE,FALSE))</f>
        <v>0</v>
      </c>
      <c r="W46" s="121">
        <f>IF($F46=0,0,AVERAGE($AB46:$AC46,$AJ46:$AQ46))</f>
        <v>58.231345202261515</v>
      </c>
      <c r="X46" s="34" t="str">
        <f>IF(AZ46="","",IF(((AZ46/MIN(I$2:I$95))*100)&gt;=100,100,(AZ46/MIN(I$2:I$95))*100))</f>
        <v/>
      </c>
      <c r="Y46" s="34" t="str">
        <f>IF(BA46="","",IF(((BA46/MIN(J$2:J$95))*100)&gt;=100,100,(BA46/MIN(J$2:J$95))*100))</f>
        <v/>
      </c>
      <c r="Z46" s="34" t="str">
        <f>IF(BB46="","",IF(((BB46/MIN(K$2:K$95))*100)&gt;=100,100,(BB46/MIN(K$2:K$95))*100))</f>
        <v/>
      </c>
      <c r="AA46" s="34" t="str">
        <f>IF(BC46="","",IF(((BC46/MIN(L$2:L$95))*100)&gt;=100,100,(BC46/MIN(L$2:L$95))*100))</f>
        <v/>
      </c>
      <c r="AB46" s="33">
        <f>IF(BD46="","",IF(((BD46/MIN(M$2:M$95))*100)&gt;=100,100,(BD46/MIN(M$2:M$95))*100))</f>
        <v>38.081251655840617</v>
      </c>
      <c r="AC46" s="31">
        <f>IF(BE46="","",IF(((BE46/MIN(N$2:N$95))*100)&gt;=100,100,(BE46/MIN(N$2:N$95))*100))</f>
        <v>9.3833716536753187</v>
      </c>
      <c r="AD46" s="29" t="str">
        <f>IF(ISBLANK(AZ46),"",PERCENTRANK(AZ$2:AZ$95,AZ46,)*100)</f>
        <v/>
      </c>
      <c r="AE46" s="29" t="str">
        <f>IF(ISBLANK(BA46),"",PERCENTRANK(BA$2:BA$95,BA46,)*100)</f>
        <v/>
      </c>
      <c r="AF46" s="29" t="str">
        <f>IF(ISBLANK(BB46),"",PERCENTRANK(BB$2:BB$95,BB46,)*100)</f>
        <v/>
      </c>
      <c r="AG46" s="29" t="str">
        <f>IF(ISBLANK(BC46),"",PERCENTRANK(BC$2:BC$95,BC46,)*100)</f>
        <v/>
      </c>
      <c r="AH46" s="29">
        <f>IF(ISBLANK(BD46),"",PERCENTRANK(BD$2:BD$95,BD46,)*100)</f>
        <v>82.699999999999989</v>
      </c>
      <c r="AI46" s="29">
        <f>IF(ISBLANK(BE46),"",PERCENTRANK(BE$2:BE$95,BE46,)*100)</f>
        <v>4.3</v>
      </c>
      <c r="AJ46" s="34">
        <f>IF(VLOOKUP(TRUE,$V$2:$AY$95,COUNTA($V$1:AR$1),FALSE)="",AR46,IF(AR46="","",(AR46/VLOOKUP(TRUE,$V$2:$AY$95,COUNTA($V$1:AR$1),FALSE))*100))</f>
        <v>77.764236927032471</v>
      </c>
      <c r="AK46" s="29">
        <f>IF(VLOOKUP(TRUE,$V$2:$AY$95,COUNTA($V$1:AS$1),FALSE)="",AS46,IF(AS46="","",(AS46/VLOOKUP(TRUE,$V$2:$AY$95,COUNTA($V$1:AS$1),FALSE))*100))</f>
        <v>43.329554796218872</v>
      </c>
      <c r="AL46" s="29">
        <f>IF(VLOOKUP(TRUE,$V$2:$AY$95,COUNTA($V$1:AT$1),FALSE)="",AT46,IF(AT46="","",(AT46/VLOOKUP(TRUE,$V$2:$AY$95,COUNTA($V$1:AT$1),FALSE))*100))</f>
        <v>60</v>
      </c>
      <c r="AM46" s="29">
        <f>IF(VLOOKUP(TRUE,$V$2:$AY$95,COUNTA($V$1:AU$1),FALSE)="",AU46,IF(AU46="","",(AU46/VLOOKUP(TRUE,$V$2:$AY$95,COUNTA($V$1:AU$1),FALSE))*100))</f>
        <v>54.758459329605103</v>
      </c>
      <c r="AN46" s="29">
        <f>IF(VLOOKUP(TRUE,$V$2:$AY$95,COUNTA($V$1:AV$1),FALSE)="",AV46,IF(AV46="","",(AV46/VLOOKUP(TRUE,$V$2:$AY$95,COUNTA($V$1:AV$1),FALSE))*100))</f>
        <v>54.406255483627319</v>
      </c>
      <c r="AO46" s="29">
        <f>IF(VLOOKUP(TRUE,$V$2:$AY$95,COUNTA($V$1:AW$1),FALSE)="",AW46,IF(AW46="","",(AW46/VLOOKUP(TRUE,$V$2:$AY$95,COUNTA($V$1:AW$1),FALSE))*100))</f>
        <v>81.978829701741546</v>
      </c>
      <c r="AP46" s="29">
        <f>IF(VLOOKUP(TRUE,$V$2:$AY$95,COUNTA($V$1:AX$1),FALSE)="",AX46,IF(AX46="","",(AX46/VLOOKUP(TRUE,$V$2:$AY$95,COUNTA($V$1:AX$1),FALSE))*100))</f>
        <v>100</v>
      </c>
      <c r="AQ46" s="35">
        <f>IF(VLOOKUP(TRUE,$V$2:$AY$95,COUNTA($V$1:AY$1),FALSE)="",AY46,IF(AY46="","",(AY46/VLOOKUP(TRUE,$V$2:$AY$95,COUNTA($V$1:AY$1),FALSE))*100))</f>
        <v>62.611492474873863</v>
      </c>
      <c r="AR46" s="69">
        <f>IF(BS46="","",BS46*VLOOKUP("UQ",IndexCalc[],3,FALSE))</f>
        <v>77.764236927032471</v>
      </c>
      <c r="AS46" s="63">
        <f>IF(BT46="","",BT46*VLOOKUP("Fneg",IndexCalc[],3,FALSE))</f>
        <v>43.329554796218872</v>
      </c>
      <c r="AT46" s="63">
        <f>IF(BU46="","",BU46*VLOOKUP("ABS",IndexCalc[],3,FALSE))</f>
        <v>60</v>
      </c>
      <c r="AU46" s="63">
        <f>IF(BV46="","",BV46*VLOOKUP("Cnrs",IndexCalc[],3,FALSE))</f>
        <v>54.758459329605103</v>
      </c>
      <c r="AV46" s="63">
        <f>IF(BO46="","",BO46*VLOOKUP("HEC",IndexCalc[],3,FALSE))</f>
        <v>54.406255483627319</v>
      </c>
      <c r="AW46" s="63">
        <f>IF(BP46="","",BP46*VLOOKUP("Aeres",IndexCalc[],3,FALSE))</f>
        <v>81.978829701741546</v>
      </c>
      <c r="AX46" s="63">
        <f>IF(BQ46="","",BQ46*VLOOKUP("Abdc",IndexCalc[],3,FALSE))</f>
        <v>100</v>
      </c>
      <c r="AY46" s="68">
        <f>IF(BR46="","",BR46*VLOOKUP("Vhb",IndexCalc[],3,FALSE))</f>
        <v>62.611492474873863</v>
      </c>
      <c r="AZ46" s="34"/>
      <c r="BA46" s="29"/>
      <c r="BB46" s="29"/>
      <c r="BC46" s="29"/>
      <c r="BD46" s="764">
        <v>1.674432635307312</v>
      </c>
      <c r="BE46" s="765">
        <v>0.21900789439678192</v>
      </c>
      <c r="BF46" s="34"/>
      <c r="BG46" s="29"/>
      <c r="BH46" s="29" t="s">
        <v>139</v>
      </c>
      <c r="BI46" s="29"/>
      <c r="BJ46" s="35"/>
      <c r="BK46" s="34"/>
      <c r="BL46" s="29"/>
      <c r="BM46" s="29">
        <v>3</v>
      </c>
      <c r="BN46" s="35"/>
      <c r="BO46" s="259">
        <v>2.1762502193450928</v>
      </c>
      <c r="BP46" s="260">
        <v>2.4593648910522461</v>
      </c>
      <c r="BQ46" s="93">
        <v>4</v>
      </c>
      <c r="BR46" s="260">
        <v>3.7566895484924316</v>
      </c>
      <c r="BS46" s="260">
        <v>3.1105694770812988</v>
      </c>
      <c r="BT46" s="260">
        <v>1.7331821918487549</v>
      </c>
      <c r="BU46" s="6">
        <v>3</v>
      </c>
      <c r="BV46" s="262">
        <v>2.1903383731842041</v>
      </c>
    </row>
    <row r="47" spans="1:74" x14ac:dyDescent="0.25">
      <c r="A47" s="209" t="s">
        <v>1181</v>
      </c>
      <c r="B47" s="11"/>
      <c r="C47" s="147" t="s">
        <v>1132</v>
      </c>
      <c r="D47" s="11" t="s">
        <v>885</v>
      </c>
      <c r="E47" s="12">
        <f>IF(R47=0,"",RANK($R47,$R$2:$R$95,0))</f>
        <v>68</v>
      </c>
      <c r="F47" s="59">
        <f>COUNT($AH47:$AI47,$AR47:$AY47)</f>
        <v>10</v>
      </c>
      <c r="G47" s="65">
        <f>IF($F47&lt;=1,"",STDEV($AB47:$AC47,$AJ47:$AQ47))</f>
        <v>24.146660145936075</v>
      </c>
      <c r="H47" s="98" t="b">
        <f>IF($Q47=0,FALSE,IF(OR($V47=TRUE,AVERAGE($AJ47:$AQ47)=100),TRUE,FALSE))</f>
        <v>0</v>
      </c>
      <c r="I47" s="108">
        <f>IF($H47=TRUE,IF(ISBLANK(AZ47),10000,AZ47),10000)</f>
        <v>10000</v>
      </c>
      <c r="J47" s="108">
        <f>IF($H47=TRUE,IF(ISBLANK(BA47),10000,BA47),10000)</f>
        <v>10000</v>
      </c>
      <c r="K47" s="108">
        <f>IF($H47=TRUE,IF(ISBLANK(BB47),10000,BB47),10000)</f>
        <v>10000</v>
      </c>
      <c r="L47" s="108">
        <f>IF($H47=TRUE,IF(ISBLANK(BC47),10000,BC47),10000)</f>
        <v>10000</v>
      </c>
      <c r="M47" s="108">
        <f>IF($H47=TRUE,IF(ISBLANK(BD47),10000,BD47),10000)</f>
        <v>10000</v>
      </c>
      <c r="N47" s="108">
        <f>IF($H47=TRUE,IF(ISBLANK(BE47),10000,BE47),10000)</f>
        <v>10000</v>
      </c>
      <c r="O47" s="98" t="b">
        <f>$V47</f>
        <v>0</v>
      </c>
      <c r="P47" s="59">
        <f>COUNT($AH47:$AI47)</f>
        <v>2</v>
      </c>
      <c r="Q47" s="59">
        <f>COUNT($AR47:$AY47)</f>
        <v>8</v>
      </c>
      <c r="R47" s="149">
        <f>IF($F47=0,0,AVERAGE($AB47:$AC47,$AR47:$AY47))</f>
        <v>46.251085381951164</v>
      </c>
      <c r="S47" s="66">
        <f>IF($P47=0,0,(AVERAGE($AB47:$AC47)))</f>
        <v>6.0539543690593742</v>
      </c>
      <c r="T47" s="65">
        <f>IF($Q47=0,0,(AVERAGE($AR47:$AY47)))</f>
        <v>56.300368135174118</v>
      </c>
      <c r="U47" s="62">
        <f>IF(F47=0,"",(AVERAGE($AH47:$AI47,$AR47:$AY47)))</f>
        <v>45.460294508139285</v>
      </c>
      <c r="V47" s="62" t="b">
        <f>IF($Q47=0,FALSE,IF(OR(MAX($U$2:$U$95)=$U47,LARGE($U$2:$U$95,2)=$U47),TRUE,FALSE))</f>
        <v>0</v>
      </c>
      <c r="W47" s="143">
        <f>IF($F47=0,0,AVERAGE($AB47:$AC47,$AJ47:$AQ47))</f>
        <v>46.251085381951164</v>
      </c>
      <c r="X47" s="18" t="str">
        <f>IF(AZ47="","",IF(((AZ47/MIN(I$2:I$95))*100)&gt;=100,100,(AZ47/MIN(I$2:I$95))*100))</f>
        <v/>
      </c>
      <c r="Y47" s="12" t="str">
        <f>IF(BA47="","",IF(((BA47/MIN(J$2:J$95))*100)&gt;=100,100,(BA47/MIN(J$2:J$95))*100))</f>
        <v/>
      </c>
      <c r="Z47" s="12" t="str">
        <f>IF(BB47="","",IF(((BB47/MIN(K$2:K$95))*100)&gt;=100,100,(BB47/MIN(K$2:K$95))*100))</f>
        <v/>
      </c>
      <c r="AA47" s="12" t="str">
        <f>IF(BC47="","",IF(((BC47/MIN(L$2:L$95))*100)&gt;=100,100,(BC47/MIN(L$2:L$95))*100))</f>
        <v/>
      </c>
      <c r="AB47" s="16">
        <f>IF(BD47="","",IF(((BD47/MIN(M$2:M$95))*100)&gt;=100,100,(BD47/MIN(M$2:M$95))*100))</f>
        <v>3.0247896292926995</v>
      </c>
      <c r="AC47" s="15">
        <f>IF(BE47="","",IF(((BE47/MIN(N$2:N$95))*100)&gt;=100,100,(BE47/MIN(N$2:N$95))*100))</f>
        <v>9.0831191088260486</v>
      </c>
      <c r="AD47" s="12" t="str">
        <f>IF(ISBLANK(AZ47),"",PERCENTRANK(AZ$2:AZ$95,AZ47,)*100)</f>
        <v/>
      </c>
      <c r="AE47" s="12" t="str">
        <f>IF(ISBLANK(BA47),"",PERCENTRANK(BA$2:BA$95,BA47,)*100)</f>
        <v/>
      </c>
      <c r="AF47" s="12" t="str">
        <f>IF(ISBLANK(BB47),"",PERCENTRANK(BB$2:BB$95,BB47,)*100)</f>
        <v/>
      </c>
      <c r="AG47" s="12" t="str">
        <f>IF(ISBLANK(BC47),"",PERCENTRANK(BC$2:BC$95,BC47,)*100)</f>
        <v/>
      </c>
      <c r="AH47" s="12">
        <f>IF(ISBLANK(BD47),"",PERCENTRANK(BD$2:BD$95,BD47,)*100)</f>
        <v>1</v>
      </c>
      <c r="AI47" s="12">
        <f>IF(ISBLANK(BE47),"",PERCENTRANK(BE$2:BE$95,BE47,)*100)</f>
        <v>3.2</v>
      </c>
      <c r="AJ47" s="18">
        <f>IF(VLOOKUP(TRUE,$V$2:$AY$95,COUNTA($V$1:AR$1),FALSE)="",AR47,IF(AR47="","",(AR47/VLOOKUP(TRUE,$V$2:$AY$95,COUNTA($V$1:AR$1),FALSE))*100))</f>
        <v>61.554878950119019</v>
      </c>
      <c r="AK47" s="12">
        <f>IF(VLOOKUP(TRUE,$V$2:$AY$95,COUNTA($V$1:AS$1),FALSE)="",AS47,IF(AS47="","",(AS47/VLOOKUP(TRUE,$V$2:$AY$95,COUNTA($V$1:AS$1),FALSE))*100))</f>
        <v>51.243263483047485</v>
      </c>
      <c r="AL47" s="12">
        <f>IF(VLOOKUP(TRUE,$V$2:$AY$95,COUNTA($V$1:AT$1),FALSE)="",AT47,IF(AT47="","",(AT47/VLOOKUP(TRUE,$V$2:$AY$95,COUNTA($V$1:AT$1),FALSE))*100))</f>
        <v>35.470585823059082</v>
      </c>
      <c r="AM47" s="12">
        <f>IF(VLOOKUP(TRUE,$V$2:$AY$95,COUNTA($V$1:AU$1),FALSE)="",AU47,IF(AU47="","",(AU47/VLOOKUP(TRUE,$V$2:$AY$95,COUNTA($V$1:AU$1),FALSE))*100))</f>
        <v>49.036630988121033</v>
      </c>
      <c r="AN47" s="12">
        <f>IF(VLOOKUP(TRUE,$V$2:$AY$95,COUNTA($V$1:AV$1),FALSE)="",AV47,IF(AV47="","",(AV47/VLOOKUP(TRUE,$V$2:$AY$95,COUNTA($V$1:AV$1),FALSE))*100))</f>
        <v>74.530625343322754</v>
      </c>
      <c r="AO47" s="12">
        <f>IF(VLOOKUP(TRUE,$V$2:$AY$95,COUNTA($V$1:AW$1),FALSE)="",AW47,IF(AW47="","",(AW47/VLOOKUP(TRUE,$V$2:$AY$95,COUNTA($V$1:AW$1),FALSE))*100))</f>
        <v>71.718104680379241</v>
      </c>
      <c r="AP47" s="12">
        <f>IF(VLOOKUP(TRUE,$V$2:$AY$95,COUNTA($V$1:AX$1),FALSE)="",AX47,IF(AX47="","",(AX47/VLOOKUP(TRUE,$V$2:$AY$95,COUNTA($V$1:AX$1),FALSE))*100))</f>
        <v>47.800421714782715</v>
      </c>
      <c r="AQ47" s="19">
        <f>IF(VLOOKUP(TRUE,$V$2:$AY$95,COUNTA($V$1:AY$1),FALSE)="",AY47,IF(AY47="","",(AY47/VLOOKUP(TRUE,$V$2:$AY$95,COUNTA($V$1:AY$1),FALSE))*100))</f>
        <v>59.048434098561607</v>
      </c>
      <c r="AR47" s="66">
        <f>IF(BS47="","",BS47*VLOOKUP("UQ",IndexCalc[],3,FALSE))</f>
        <v>61.554878950119019</v>
      </c>
      <c r="AS47" s="62">
        <f>IF(BT47="","",BT47*VLOOKUP("Fneg",IndexCalc[],3,FALSE))</f>
        <v>51.243263483047485</v>
      </c>
      <c r="AT47" s="62">
        <f>IF(BU47="","",BU47*VLOOKUP("ABS",IndexCalc[],3,FALSE))</f>
        <v>35.470585823059082</v>
      </c>
      <c r="AU47" s="62">
        <f>IF(BV47="","",BV47*VLOOKUP("Cnrs",IndexCalc[],3,FALSE))</f>
        <v>49.036630988121033</v>
      </c>
      <c r="AV47" s="62">
        <f>IF(BO47="","",BO47*VLOOKUP("HEC",IndexCalc[],3,FALSE))</f>
        <v>74.530625343322754</v>
      </c>
      <c r="AW47" s="62">
        <f>IF(BP47="","",BP47*VLOOKUP("Aeres",IndexCalc[],3,FALSE))</f>
        <v>71.718104680379241</v>
      </c>
      <c r="AX47" s="62">
        <f>IF(BQ47="","",BQ47*VLOOKUP("Abdc",IndexCalc[],3,FALSE))</f>
        <v>47.800421714782715</v>
      </c>
      <c r="AY47" s="65">
        <f>IF(BR47="","",BR47*VLOOKUP("Vhb",IndexCalc[],3,FALSE))</f>
        <v>59.048434098561607</v>
      </c>
      <c r="AZ47" s="12"/>
      <c r="BA47" s="12"/>
      <c r="BB47" s="12"/>
      <c r="BC47" s="12"/>
      <c r="BD47" s="12">
        <v>0.13300000000000001</v>
      </c>
      <c r="BE47" s="19">
        <v>0.21199999999999999</v>
      </c>
      <c r="BF47" s="18"/>
      <c r="BG47" s="12"/>
      <c r="BH47" s="12"/>
      <c r="BI47" s="12"/>
      <c r="BJ47" s="19"/>
      <c r="BK47" s="18"/>
      <c r="BL47" s="12"/>
      <c r="BM47" s="12"/>
      <c r="BN47" s="12"/>
      <c r="BO47" s="257">
        <v>2.9812250137329102</v>
      </c>
      <c r="BP47" s="258">
        <v>2.151543140411377</v>
      </c>
      <c r="BQ47" s="258">
        <v>1.9120168685913086</v>
      </c>
      <c r="BR47" s="258">
        <v>3.5429060459136963</v>
      </c>
      <c r="BS47" s="258">
        <v>2.4621951580047607</v>
      </c>
      <c r="BT47" s="258">
        <v>2.0497305393218994</v>
      </c>
      <c r="BU47" s="258">
        <v>1.7735292911529541</v>
      </c>
      <c r="BV47" s="261">
        <v>1.9614652395248413</v>
      </c>
    </row>
    <row r="48" spans="1:74" x14ac:dyDescent="0.25">
      <c r="A48" s="209" t="s">
        <v>1070</v>
      </c>
      <c r="B48" s="11"/>
      <c r="C48" s="147" t="s">
        <v>1133</v>
      </c>
      <c r="D48" s="11" t="s">
        <v>885</v>
      </c>
      <c r="E48" s="12">
        <f>IF(R48=0,"",RANK($R48,$R$2:$R$95,0))</f>
        <v>31</v>
      </c>
      <c r="F48" s="59">
        <f>COUNT($AH48:$AI48,$AR48:$AY48)</f>
        <v>10</v>
      </c>
      <c r="G48" s="65">
        <f>IF($F48&lt;=1,"",STDEV($AB48:$AC48,$AJ48:$AQ48))</f>
        <v>16.129230725400536</v>
      </c>
      <c r="H48" s="98" t="b">
        <f>IF($Q48=0,FALSE,IF(OR($V48=TRUE,AVERAGE($AJ48:$AQ48)=100),TRUE,FALSE))</f>
        <v>0</v>
      </c>
      <c r="I48" s="108">
        <f>IF($H48=TRUE,IF(ISBLANK(AZ48),10000,AZ48),10000)</f>
        <v>10000</v>
      </c>
      <c r="J48" s="108">
        <f>IF($H48=TRUE,IF(ISBLANK(BA48),10000,BA48),10000)</f>
        <v>10000</v>
      </c>
      <c r="K48" s="108">
        <f>IF($H48=TRUE,IF(ISBLANK(BB48),10000,BB48),10000)</f>
        <v>10000</v>
      </c>
      <c r="L48" s="108">
        <f>IF($H48=TRUE,IF(ISBLANK(BC48),10000,BC48),10000)</f>
        <v>10000</v>
      </c>
      <c r="M48" s="108">
        <f>IF($H48=TRUE,IF(ISBLANK(BD48),10000,BD48),10000)</f>
        <v>10000</v>
      </c>
      <c r="N48" s="108">
        <f>IF($H48=TRUE,IF(ISBLANK(BE48),10000,BE48),10000)</f>
        <v>10000</v>
      </c>
      <c r="O48" s="98" t="b">
        <f>$V48</f>
        <v>0</v>
      </c>
      <c r="P48" s="59">
        <f>COUNT($AH48:$AI48)</f>
        <v>2</v>
      </c>
      <c r="Q48" s="59">
        <f>COUNT($AR48:$AY48)</f>
        <v>8</v>
      </c>
      <c r="R48" s="149">
        <f>IF($F48=0,0,AVERAGE($AB48:$AC48,$AR48:$AY48))</f>
        <v>59.196691416953271</v>
      </c>
      <c r="S48" s="66">
        <f>IF($P48=0,0,(AVERAGE($AB48:$AC48)))</f>
        <v>62.207094149064396</v>
      </c>
      <c r="T48" s="65">
        <f>IF($Q48=0,0,(AVERAGE($AR48:$AY48)))</f>
        <v>58.444090733925506</v>
      </c>
      <c r="U48" s="62">
        <f>IF(F48=0,"",(AVERAGE($AH48:$AI48,$AR48:$AY48)))</f>
        <v>61.265272587140394</v>
      </c>
      <c r="V48" s="62" t="b">
        <f>IF($Q48=0,FALSE,IF(OR(MAX($U$2:$U$95)=$U48,LARGE($U$2:$U$95,2)=$U48),TRUE,FALSE))</f>
        <v>0</v>
      </c>
      <c r="W48" s="143">
        <f>IF($F48=0,0,AVERAGE($AB48:$AC48,$AJ48:$AQ48))</f>
        <v>59.196691416953271</v>
      </c>
      <c r="X48" s="18" t="str">
        <f>IF(AZ48="","",IF(((AZ48/MIN(I$2:I$95))*100)&gt;=100,100,(AZ48/MIN(I$2:I$95))*100))</f>
        <v/>
      </c>
      <c r="Y48" s="12" t="str">
        <f>IF(BA48="","",IF(((BA48/MIN(J$2:J$95))*100)&gt;=100,100,(BA48/MIN(J$2:J$95))*100))</f>
        <v/>
      </c>
      <c r="Z48" s="12" t="str">
        <f>IF(BB48="","",IF(((BB48/MIN(K$2:K$95))*100)&gt;=100,100,(BB48/MIN(K$2:K$95))*100))</f>
        <v/>
      </c>
      <c r="AA48" s="12" t="str">
        <f>IF(BC48="","",IF(((BC48/MIN(L$2:L$95))*100)&gt;=100,100,(BC48/MIN(L$2:L$95))*100))</f>
        <v/>
      </c>
      <c r="AB48" s="16">
        <f>IF(BD48="","",IF(((BD48/MIN(M$2:M$95))*100)&gt;=100,100,(BD48/MIN(M$2:M$95))*100))</f>
        <v>35.296793268137364</v>
      </c>
      <c r="AC48" s="15">
        <f>IF(BE48="","",IF(((BE48/MIN(N$2:N$95))*100)&gt;=100,100,(BE48/MIN(N$2:N$95))*100))</f>
        <v>89.117395029991428</v>
      </c>
      <c r="AD48" s="12" t="str">
        <f>IF(ISBLANK(AZ48),"",PERCENTRANK(AZ$2:AZ$95,AZ48,)*100)</f>
        <v/>
      </c>
      <c r="AE48" s="12" t="str">
        <f>IF(ISBLANK(BA48),"",PERCENTRANK(BA$2:BA$95,BA48,)*100)</f>
        <v/>
      </c>
      <c r="AF48" s="12" t="str">
        <f>IF(ISBLANK(BB48),"",PERCENTRANK(BB$2:BB$95,BB48,)*100)</f>
        <v/>
      </c>
      <c r="AG48" s="12" t="str">
        <f>IF(ISBLANK(BC48),"",PERCENTRANK(BC$2:BC$95,BC48,)*100)</f>
        <v/>
      </c>
      <c r="AH48" s="12">
        <f>IF(ISBLANK(BD48),"",PERCENTRANK(BD$2:BD$95,BD48,)*100)</f>
        <v>76.3</v>
      </c>
      <c r="AI48" s="12">
        <f>IF(ISBLANK(BE48),"",PERCENTRANK(BE$2:BE$95,BE48,)*100)</f>
        <v>68.8</v>
      </c>
      <c r="AJ48" s="18">
        <f>IF(VLOOKUP(TRUE,$V$2:$AY$95,COUNTA($V$1:AR$1),FALSE)="",AR48,IF(AR48="","",(AR48/VLOOKUP(TRUE,$V$2:$AY$95,COUNTA($V$1:AR$1),FALSE))*100))</f>
        <v>60.905945301055908</v>
      </c>
      <c r="AK48" s="12">
        <f>IF(VLOOKUP(TRUE,$V$2:$AY$95,COUNTA($V$1:AS$1),FALSE)="",AS48,IF(AS48="","",(AS48/VLOOKUP(TRUE,$V$2:$AY$95,COUNTA($V$1:AS$1),FALSE))*100))</f>
        <v>50</v>
      </c>
      <c r="AL48" s="12">
        <f>IF(VLOOKUP(TRUE,$V$2:$AY$95,COUNTA($V$1:AT$1),FALSE)="",AT48,IF(AT48="","",(AT48/VLOOKUP(TRUE,$V$2:$AY$95,COUNTA($V$1:AT$1),FALSE))*100))</f>
        <v>40</v>
      </c>
      <c r="AM48" s="12">
        <f>IF(VLOOKUP(TRUE,$V$2:$AY$95,COUNTA($V$1:AU$1),FALSE)="",AU48,IF(AU48="","",(AU48/VLOOKUP(TRUE,$V$2:$AY$95,COUNTA($V$1:AU$1),FALSE))*100))</f>
        <v>52.319157123565674</v>
      </c>
      <c r="AN48" s="12">
        <f>IF(VLOOKUP(TRUE,$V$2:$AY$95,COUNTA($V$1:AV$1),FALSE)="",AV48,IF(AV48="","",(AV48/VLOOKUP(TRUE,$V$2:$AY$95,COUNTA($V$1:AV$1),FALSE))*100))</f>
        <v>55.994290113449097</v>
      </c>
      <c r="AO48" s="12">
        <f>IF(VLOOKUP(TRUE,$V$2:$AY$95,COUNTA($V$1:AW$1),FALSE)="",AW48,IF(AW48="","",(AW48/VLOOKUP(TRUE,$V$2:$AY$95,COUNTA($V$1:AW$1),FALSE))*100))</f>
        <v>66.666666666666671</v>
      </c>
      <c r="AP48" s="12">
        <f>IF(VLOOKUP(TRUE,$V$2:$AY$95,COUNTA($V$1:AX$1),FALSE)="",AX48,IF(AX48="","",(AX48/VLOOKUP(TRUE,$V$2:$AY$95,COUNTA($V$1:AX$1),FALSE))*100))</f>
        <v>75</v>
      </c>
      <c r="AQ48" s="19">
        <f>IF(VLOOKUP(TRUE,$V$2:$AY$95,COUNTA($V$1:AY$1),FALSE)="",AY48,IF(AY48="","",(AY48/VLOOKUP(TRUE,$V$2:$AY$95,COUNTA($V$1:AY$1),FALSE))*100))</f>
        <v>66.666666666666671</v>
      </c>
      <c r="AR48" s="66">
        <f>IF(BS48="","",BS48*VLOOKUP("UQ",IndexCalc[],3,FALSE))</f>
        <v>60.905945301055908</v>
      </c>
      <c r="AS48" s="62">
        <f>IF(BT48="","",BT48*VLOOKUP("Fneg",IndexCalc[],3,FALSE))</f>
        <v>50</v>
      </c>
      <c r="AT48" s="62">
        <f>IF(BU48="","",BU48*VLOOKUP("ABS",IndexCalc[],3,FALSE))</f>
        <v>40</v>
      </c>
      <c r="AU48" s="62">
        <f>IF(BV48="","",BV48*VLOOKUP("Cnrs",IndexCalc[],3,FALSE))</f>
        <v>52.319157123565674</v>
      </c>
      <c r="AV48" s="62">
        <f>IF(BO48="","",BO48*VLOOKUP("HEC",IndexCalc[],3,FALSE))</f>
        <v>55.994290113449097</v>
      </c>
      <c r="AW48" s="62">
        <f>IF(BP48="","",BP48*VLOOKUP("Aeres",IndexCalc[],3,FALSE))</f>
        <v>66.666666666666671</v>
      </c>
      <c r="AX48" s="62">
        <f>IF(BQ48="","",BQ48*VLOOKUP("Abdc",IndexCalc[],3,FALSE))</f>
        <v>75</v>
      </c>
      <c r="AY48" s="65">
        <f>IF(BR48="","",BR48*VLOOKUP("Vhb",IndexCalc[],3,FALSE))</f>
        <v>66.666666666666671</v>
      </c>
      <c r="AZ48" s="12"/>
      <c r="BA48" s="12"/>
      <c r="BB48" s="12"/>
      <c r="BC48" s="12"/>
      <c r="BD48" s="12">
        <v>1.552</v>
      </c>
      <c r="BE48" s="19">
        <v>2.08</v>
      </c>
      <c r="BF48" s="18"/>
      <c r="BG48" s="12"/>
      <c r="BH48" s="12" t="s">
        <v>127</v>
      </c>
      <c r="BI48" s="12" t="s">
        <v>133</v>
      </c>
      <c r="BJ48" s="19"/>
      <c r="BK48" s="18"/>
      <c r="BL48" s="12"/>
      <c r="BM48" s="12">
        <v>2</v>
      </c>
      <c r="BN48" s="12"/>
      <c r="BO48" s="257">
        <v>2.2397716045379639</v>
      </c>
      <c r="BP48" s="258">
        <v>2</v>
      </c>
      <c r="BQ48" s="92">
        <v>3</v>
      </c>
      <c r="BR48" s="5">
        <v>4</v>
      </c>
      <c r="BS48" s="258">
        <v>2.4362378120422363</v>
      </c>
      <c r="BT48" s="258">
        <v>2</v>
      </c>
      <c r="BU48" s="5">
        <v>2</v>
      </c>
      <c r="BV48" s="261">
        <v>2.092766284942627</v>
      </c>
    </row>
    <row r="49" spans="1:74" x14ac:dyDescent="0.25">
      <c r="A49" s="209" t="s">
        <v>1182</v>
      </c>
      <c r="B49" s="11"/>
      <c r="C49" s="147" t="s">
        <v>1134</v>
      </c>
      <c r="D49" s="11" t="s">
        <v>885</v>
      </c>
      <c r="E49" s="12">
        <f>IF(R49=0,"",RANK($R49,$R$2:$R$95,0))</f>
        <v>45</v>
      </c>
      <c r="F49" s="59">
        <f>COUNT($AH49:$AI49,$AR49:$AY49)</f>
        <v>10</v>
      </c>
      <c r="G49" s="65">
        <f>IF($F49&lt;=1,"",STDEV($AB49:$AC49,$AJ49:$AQ49))</f>
        <v>14.088483603683727</v>
      </c>
      <c r="H49" s="98" t="b">
        <f>IF($Q49=0,FALSE,IF(OR($V49=TRUE,AVERAGE($AJ49:$AQ49)=100),TRUE,FALSE))</f>
        <v>0</v>
      </c>
      <c r="I49" s="108">
        <f>IF($H49=TRUE,IF(ISBLANK(AZ49),10000,AZ49),10000)</f>
        <v>10000</v>
      </c>
      <c r="J49" s="108">
        <f>IF($H49=TRUE,IF(ISBLANK(BA49),10000,BA49),10000)</f>
        <v>10000</v>
      </c>
      <c r="K49" s="108">
        <f>IF($H49=TRUE,IF(ISBLANK(BB49),10000,BB49),10000)</f>
        <v>10000</v>
      </c>
      <c r="L49" s="108">
        <f>IF($H49=TRUE,IF(ISBLANK(BC49),10000,BC49),10000)</f>
        <v>10000</v>
      </c>
      <c r="M49" s="108">
        <f>IF($H49=TRUE,IF(ISBLANK(BD49),10000,BD49),10000)</f>
        <v>10000</v>
      </c>
      <c r="N49" s="108">
        <f>IF($H49=TRUE,IF(ISBLANK(BE49),10000,BE49),10000)</f>
        <v>10000</v>
      </c>
      <c r="O49" s="98" t="b">
        <f>$V49</f>
        <v>0</v>
      </c>
      <c r="P49" s="59">
        <f>COUNT($AH49:$AI49)</f>
        <v>2</v>
      </c>
      <c r="Q49" s="59">
        <f>COUNT($AR49:$AY49)</f>
        <v>8</v>
      </c>
      <c r="R49" s="149">
        <f>IF($F49=0,0,AVERAGE($AB49:$AC49,$AR49:$AY49))</f>
        <v>54.849024921963931</v>
      </c>
      <c r="S49" s="66">
        <f>IF($P49=0,0,(AVERAGE($AB49:$AC49)))</f>
        <v>36.923949471663995</v>
      </c>
      <c r="T49" s="65">
        <f>IF($Q49=0,0,(AVERAGE($AR49:$AY49)))</f>
        <v>59.33029378453891</v>
      </c>
      <c r="U49" s="62">
        <f>IF(F49=0,"",(AVERAGE($AH49:$AI49,$AR49:$AY49)))</f>
        <v>56.694235027631123</v>
      </c>
      <c r="V49" s="62" t="b">
        <f>IF($Q49=0,FALSE,IF(OR(MAX($U$2:$U$95)=$U49,LARGE($U$2:$U$95,2)=$U49),TRUE,FALSE))</f>
        <v>0</v>
      </c>
      <c r="W49" s="143">
        <f>IF($F49=0,0,AVERAGE($AB49:$AC49,$AJ49:$AQ49))</f>
        <v>54.849024921963931</v>
      </c>
      <c r="X49" s="18" t="str">
        <f>IF(AZ49="","",IF(((AZ49/MIN(I$2:I$95))*100)&gt;=100,100,(AZ49/MIN(I$2:I$95))*100))</f>
        <v/>
      </c>
      <c r="Y49" s="12" t="str">
        <f>IF(BA49="","",IF(((BA49/MIN(J$2:J$95))*100)&gt;=100,100,(BA49/MIN(J$2:J$95))*100))</f>
        <v/>
      </c>
      <c r="Z49" s="12" t="str">
        <f>IF(BB49="","",IF(((BB49/MIN(K$2:K$95))*100)&gt;=100,100,(BB49/MIN(K$2:K$95))*100))</f>
        <v/>
      </c>
      <c r="AA49" s="12" t="str">
        <f>IF(BC49="","",IF(((BC49/MIN(L$2:L$95))*100)&gt;=100,100,(BC49/MIN(L$2:L$95))*100))</f>
        <v/>
      </c>
      <c r="AB49" s="16">
        <f>IF(BD49="","",IF(((BD49/MIN(M$2:M$95))*100)&gt;=100,100,(BD49/MIN(M$2:M$95))*100))</f>
        <v>27.018421651125763</v>
      </c>
      <c r="AC49" s="15">
        <f>IF(BE49="","",IF(((BE49/MIN(N$2:N$95))*100)&gt;=100,100,(BE49/MIN(N$2:N$95))*100))</f>
        <v>46.829477292202228</v>
      </c>
      <c r="AD49" s="12" t="str">
        <f>IF(ISBLANK(AZ49),"",PERCENTRANK(AZ$2:AZ$95,AZ49,)*100)</f>
        <v/>
      </c>
      <c r="AE49" s="12" t="str">
        <f>IF(ISBLANK(BA49),"",PERCENTRANK(BA$2:BA$95,BA49,)*100)</f>
        <v/>
      </c>
      <c r="AF49" s="12" t="str">
        <f>IF(ISBLANK(BB49),"",PERCENTRANK(BB$2:BB$95,BB49,)*100)</f>
        <v/>
      </c>
      <c r="AG49" s="12" t="str">
        <f>IF(ISBLANK(BC49),"",PERCENTRANK(BC$2:BC$95,BC49,)*100)</f>
        <v/>
      </c>
      <c r="AH49" s="12">
        <f>IF(ISBLANK(BD49),"",PERCENTRANK(BD$2:BD$95,BD49,)*100)</f>
        <v>56.899999999999991</v>
      </c>
      <c r="AI49" s="12">
        <f>IF(ISBLANK(BE49),"",PERCENTRANK(BE$2:BE$95,BE49,)*100)</f>
        <v>35.4</v>
      </c>
      <c r="AJ49" s="18">
        <f>IF(VLOOKUP(TRUE,$V$2:$AY$95,COUNTA($V$1:AR$1),FALSE)="",AR49,IF(AR49="","",(AR49/VLOOKUP(TRUE,$V$2:$AY$95,COUNTA($V$1:AR$1),FALSE))*100))</f>
        <v>65.215420722961426</v>
      </c>
      <c r="AK49" s="12">
        <f>IF(VLOOKUP(TRUE,$V$2:$AY$95,COUNTA($V$1:AS$1),FALSE)="",AS49,IF(AS49="","",(AS49/VLOOKUP(TRUE,$V$2:$AY$95,COUNTA($V$1:AS$1),FALSE))*100))</f>
        <v>61.460310220718384</v>
      </c>
      <c r="AL49" s="12">
        <f>IF(VLOOKUP(TRUE,$V$2:$AY$95,COUNTA($V$1:AT$1),FALSE)="",AT49,IF(AT49="","",(AT49/VLOOKUP(TRUE,$V$2:$AY$95,COUNTA($V$1:AT$1),FALSE))*100))</f>
        <v>40.15355110168457</v>
      </c>
      <c r="AM49" s="12">
        <f>IF(VLOOKUP(TRUE,$V$2:$AY$95,COUNTA($V$1:AU$1),FALSE)="",AU49,IF(AU49="","",(AU49/VLOOKUP(TRUE,$V$2:$AY$95,COUNTA($V$1:AU$1),FALSE))*100))</f>
        <v>50</v>
      </c>
      <c r="AN49" s="12">
        <f>IF(VLOOKUP(TRUE,$V$2:$AY$95,COUNTA($V$1:AV$1),FALSE)="",AV49,IF(AV49="","",(AV49/VLOOKUP(TRUE,$V$2:$AY$95,COUNTA($V$1:AV$1),FALSE))*100))</f>
        <v>72.019922733306885</v>
      </c>
      <c r="AO49" s="12">
        <f>IF(VLOOKUP(TRUE,$V$2:$AY$95,COUNTA($V$1:AW$1),FALSE)="",AW49,IF(AW49="","",(AW49/VLOOKUP(TRUE,$V$2:$AY$95,COUNTA($V$1:AW$1),FALSE))*100))</f>
        <v>66.666666666666671</v>
      </c>
      <c r="AP49" s="12">
        <f>IF(VLOOKUP(TRUE,$V$2:$AY$95,COUNTA($V$1:AX$1),FALSE)="",AX49,IF(AX49="","",(AX49/VLOOKUP(TRUE,$V$2:$AY$95,COUNTA($V$1:AX$1),FALSE))*100))</f>
        <v>53.321146965026855</v>
      </c>
      <c r="AQ49" s="19">
        <f>IF(VLOOKUP(TRUE,$V$2:$AY$95,COUNTA($V$1:AY$1),FALSE)="",AY49,IF(AY49="","",(AY49/VLOOKUP(TRUE,$V$2:$AY$95,COUNTA($V$1:AY$1),FALSE))*100))</f>
        <v>65.805331865946457</v>
      </c>
      <c r="AR49" s="66">
        <f>IF(BS49="","",BS49*VLOOKUP("UQ",IndexCalc[],3,FALSE))</f>
        <v>65.215420722961426</v>
      </c>
      <c r="AS49" s="62">
        <f>IF(BT49="","",BT49*VLOOKUP("Fneg",IndexCalc[],3,FALSE))</f>
        <v>61.460310220718384</v>
      </c>
      <c r="AT49" s="62">
        <f>IF(BU49="","",BU49*VLOOKUP("ABS",IndexCalc[],3,FALSE))</f>
        <v>40.15355110168457</v>
      </c>
      <c r="AU49" s="62">
        <f>IF(BV49="","",BV49*VLOOKUP("Cnrs",IndexCalc[],3,FALSE))</f>
        <v>50</v>
      </c>
      <c r="AV49" s="62">
        <f>IF(BO49="","",BO49*VLOOKUP("HEC",IndexCalc[],3,FALSE))</f>
        <v>72.019922733306885</v>
      </c>
      <c r="AW49" s="62">
        <f>IF(BP49="","",BP49*VLOOKUP("Aeres",IndexCalc[],3,FALSE))</f>
        <v>66.666666666666671</v>
      </c>
      <c r="AX49" s="62">
        <f>IF(BQ49="","",BQ49*VLOOKUP("Abdc",IndexCalc[],3,FALSE))</f>
        <v>53.321146965026855</v>
      </c>
      <c r="AY49" s="65">
        <f>IF(BR49="","",BR49*VLOOKUP("Vhb",IndexCalc[],3,FALSE))</f>
        <v>65.805331865946457</v>
      </c>
      <c r="AZ49" s="12"/>
      <c r="BA49" s="12"/>
      <c r="BB49" s="12"/>
      <c r="BC49" s="12"/>
      <c r="BD49" s="12">
        <v>1.1879999999999999</v>
      </c>
      <c r="BE49" s="19">
        <v>1.093</v>
      </c>
      <c r="BF49" s="18"/>
      <c r="BG49" s="12" t="s">
        <v>133</v>
      </c>
      <c r="BH49" s="12"/>
      <c r="BI49" s="12"/>
      <c r="BJ49" s="19"/>
      <c r="BK49" s="18"/>
      <c r="BL49" s="12"/>
      <c r="BM49" s="12"/>
      <c r="BN49" s="12">
        <v>3</v>
      </c>
      <c r="BO49" s="257">
        <v>2.8807969093322754</v>
      </c>
      <c r="BP49" s="5">
        <v>2</v>
      </c>
      <c r="BQ49" s="258">
        <v>2.1328458786010742</v>
      </c>
      <c r="BR49" s="258">
        <v>3.9483199119567871</v>
      </c>
      <c r="BS49" s="258">
        <v>2.608616828918457</v>
      </c>
      <c r="BT49" s="258">
        <v>2.4584124088287354</v>
      </c>
      <c r="BU49" s="258">
        <v>2.0076775550842285</v>
      </c>
      <c r="BV49" s="8">
        <v>2</v>
      </c>
    </row>
    <row r="50" spans="1:74" x14ac:dyDescent="0.25">
      <c r="A50" s="209" t="s">
        <v>1183</v>
      </c>
      <c r="B50" s="11"/>
      <c r="C50" s="147" t="s">
        <v>1135</v>
      </c>
      <c r="D50" s="11" t="s">
        <v>885</v>
      </c>
      <c r="E50" s="12">
        <f>IF(R50=0,"",RANK($R50,$R$2:$R$95,0))</f>
        <v>70</v>
      </c>
      <c r="F50" s="59">
        <f>COUNT($AH50:$AI50,$AR50:$AY50)</f>
        <v>10</v>
      </c>
      <c r="G50" s="65">
        <f>IF($F50&lt;=1,"",STDEV($AB50:$AC50,$AJ50:$AQ50))</f>
        <v>22.532384936670109</v>
      </c>
      <c r="H50" s="98" t="b">
        <f>IF($Q50=0,FALSE,IF(OR($V50=TRUE,AVERAGE($AJ50:$AQ50)=100),TRUE,FALSE))</f>
        <v>0</v>
      </c>
      <c r="I50" s="108">
        <f>IF($H50=TRUE,IF(ISBLANK(AZ50),10000,AZ50),10000)</f>
        <v>10000</v>
      </c>
      <c r="J50" s="108">
        <f>IF($H50=TRUE,IF(ISBLANK(BA50),10000,BA50),10000)</f>
        <v>10000</v>
      </c>
      <c r="K50" s="108">
        <f>IF($H50=TRUE,IF(ISBLANK(BB50),10000,BB50),10000)</f>
        <v>10000</v>
      </c>
      <c r="L50" s="108">
        <f>IF($H50=TRUE,IF(ISBLANK(BC50),10000,BC50),10000)</f>
        <v>10000</v>
      </c>
      <c r="M50" s="108">
        <f>IF($H50=TRUE,IF(ISBLANK(BD50),10000,BD50),10000)</f>
        <v>10000</v>
      </c>
      <c r="N50" s="108">
        <f>IF($H50=TRUE,IF(ISBLANK(BE50),10000,BE50),10000)</f>
        <v>10000</v>
      </c>
      <c r="O50" s="98" t="b">
        <f>$V50</f>
        <v>0</v>
      </c>
      <c r="P50" s="59">
        <f>COUNT($AH50:$AI50)</f>
        <v>2</v>
      </c>
      <c r="Q50" s="59">
        <f>COUNT($AR50:$AY50)</f>
        <v>8</v>
      </c>
      <c r="R50" s="149">
        <f>IF($F50=0,0,AVERAGE($AB50:$AC50,$AR50:$AY50))</f>
        <v>46.100448193824896</v>
      </c>
      <c r="S50" s="66">
        <f>IF($P50=0,0,(AVERAGE($AB50:$AC50)))</f>
        <v>13.886269344273252</v>
      </c>
      <c r="T50" s="65">
        <f>IF($Q50=0,0,(AVERAGE($AR50:$AY50)))</f>
        <v>54.153992906212807</v>
      </c>
      <c r="U50" s="62">
        <f>IF(F50=0,"",(AVERAGE($AH50:$AI50,$AR50:$AY50)))</f>
        <v>44.923194324970247</v>
      </c>
      <c r="V50" s="62" t="b">
        <f>IF($Q50=0,FALSE,IF(OR(MAX($U$2:$U$95)=$U50,LARGE($U$2:$U$95,2)=$U50),TRUE,FALSE))</f>
        <v>0</v>
      </c>
      <c r="W50" s="143">
        <f>IF($F50=0,0,AVERAGE($AB50:$AC50,$AJ50:$AQ50))</f>
        <v>46.100448193824896</v>
      </c>
      <c r="X50" s="18" t="str">
        <f>IF(AZ50="","",IF(((AZ50/MIN(I$2:I$95))*100)&gt;=100,100,(AZ50/MIN(I$2:I$95))*100))</f>
        <v/>
      </c>
      <c r="Y50" s="12" t="str">
        <f>IF(BA50="","",IF(((BA50/MIN(J$2:J$95))*100)&gt;=100,100,(BA50/MIN(J$2:J$95))*100))</f>
        <v/>
      </c>
      <c r="Z50" s="12" t="str">
        <f>IF(BB50="","",IF(((BB50/MIN(K$2:K$95))*100)&gt;=100,100,(BB50/MIN(K$2:K$95))*100))</f>
        <v/>
      </c>
      <c r="AA50" s="12" t="str">
        <f>IF(BC50="","",IF(((BC50/MIN(L$2:L$95))*100)&gt;=100,100,(BC50/MIN(L$2:L$95))*100))</f>
        <v/>
      </c>
      <c r="AB50" s="16">
        <f>IF(BD50="","",IF(((BD50/MIN(M$2:M$95))*100)&gt;=100,100,(BD50/MIN(M$2:M$95))*100))</f>
        <v>5.3218103252217421</v>
      </c>
      <c r="AC50" s="15">
        <f>IF(BE50="","",IF(((BE50/MIN(N$2:N$95))*100)&gt;=100,100,(BE50/MIN(N$2:N$95))*100))</f>
        <v>22.450728363324764</v>
      </c>
      <c r="AD50" s="12" t="str">
        <f>IF(ISBLANK(AZ50),"",PERCENTRANK(AZ$2:AZ$95,AZ50,)*100)</f>
        <v/>
      </c>
      <c r="AE50" s="12" t="str">
        <f>IF(ISBLANK(BA50),"",PERCENTRANK(BA$2:BA$95,BA50,)*100)</f>
        <v/>
      </c>
      <c r="AF50" s="12" t="str">
        <f>IF(ISBLANK(BB50),"",PERCENTRANK(BB$2:BB$95,BB50,)*100)</f>
        <v/>
      </c>
      <c r="AG50" s="12" t="str">
        <f>IF(ISBLANK(BC50),"",PERCENTRANK(BC$2:BC$95,BC50,)*100)</f>
        <v/>
      </c>
      <c r="AH50" s="12">
        <f>IF(ISBLANK(BD50),"",PERCENTRANK(BD$2:BD$95,BD50,)*100)</f>
        <v>5.3</v>
      </c>
      <c r="AI50" s="12">
        <f>IF(ISBLANK(BE50),"",PERCENTRANK(BE$2:BE$95,BE50,)*100)</f>
        <v>10.7</v>
      </c>
      <c r="AJ50" s="18">
        <f>IF(VLOOKUP(TRUE,$V$2:$AY$95,COUNTA($V$1:AR$1),FALSE)="",AR50,IF(AR50="","",(AR50/VLOOKUP(TRUE,$V$2:$AY$95,COUNTA($V$1:AR$1),FALSE))*100))</f>
        <v>75</v>
      </c>
      <c r="AK50" s="12">
        <f>IF(VLOOKUP(TRUE,$V$2:$AY$95,COUNTA($V$1:AS$1),FALSE)="",AS50,IF(AS50="","",(AS50/VLOOKUP(TRUE,$V$2:$AY$95,COUNTA($V$1:AS$1),FALSE))*100))</f>
        <v>44.676175713539124</v>
      </c>
      <c r="AL50" s="12">
        <f>IF(VLOOKUP(TRUE,$V$2:$AY$95,COUNTA($V$1:AT$1),FALSE)="",AT50,IF(AT50="","",(AT50/VLOOKUP(TRUE,$V$2:$AY$95,COUNTA($V$1:AT$1),FALSE))*100))</f>
        <v>40</v>
      </c>
      <c r="AM50" s="12">
        <f>IF(VLOOKUP(TRUE,$V$2:$AY$95,COUNTA($V$1:AU$1),FALSE)="",AU50,IF(AU50="","",(AU50/VLOOKUP(TRUE,$V$2:$AY$95,COUNTA($V$1:AU$1),FALSE))*100))</f>
        <v>47.753345966339111</v>
      </c>
      <c r="AN50" s="12">
        <f>IF(VLOOKUP(TRUE,$V$2:$AY$95,COUNTA($V$1:AV$1),FALSE)="",AV50,IF(AV50="","",(AV50/VLOOKUP(TRUE,$V$2:$AY$95,COUNTA($V$1:AV$1),FALSE))*100))</f>
        <v>50</v>
      </c>
      <c r="AO50" s="12">
        <f>IF(VLOOKUP(TRUE,$V$2:$AY$95,COUNTA($V$1:AW$1),FALSE)="",AW50,IF(AW50="","",(AW50/VLOOKUP(TRUE,$V$2:$AY$95,COUNTA($V$1:AW$1),FALSE))*100))</f>
        <v>67.46908823649089</v>
      </c>
      <c r="AP50" s="12">
        <f>IF(VLOOKUP(TRUE,$V$2:$AY$95,COUNTA($V$1:AX$1),FALSE)="",AX50,IF(AX50="","",(AX50/VLOOKUP(TRUE,$V$2:$AY$95,COUNTA($V$1:AX$1),FALSE))*100))</f>
        <v>75</v>
      </c>
      <c r="AQ50" s="19">
        <f>IF(VLOOKUP(TRUE,$V$2:$AY$95,COUNTA($V$1:AY$1),FALSE)="",AY50,IF(AY50="","",(AY50/VLOOKUP(TRUE,$V$2:$AY$95,COUNTA($V$1:AY$1),FALSE))*100))</f>
        <v>33.333333333333336</v>
      </c>
      <c r="AR50" s="66">
        <f>IF(BS50="","",BS50*VLOOKUP("UQ",IndexCalc[],3,FALSE))</f>
        <v>75</v>
      </c>
      <c r="AS50" s="62">
        <f>IF(BT50="","",BT50*VLOOKUP("Fneg",IndexCalc[],3,FALSE))</f>
        <v>44.676175713539124</v>
      </c>
      <c r="AT50" s="62">
        <f>IF(BU50="","",BU50*VLOOKUP("ABS",IndexCalc[],3,FALSE))</f>
        <v>40</v>
      </c>
      <c r="AU50" s="62">
        <f>IF(BV50="","",BV50*VLOOKUP("Cnrs",IndexCalc[],3,FALSE))</f>
        <v>47.753345966339111</v>
      </c>
      <c r="AV50" s="62">
        <f>IF(BO50="","",BO50*VLOOKUP("HEC",IndexCalc[],3,FALSE))</f>
        <v>50</v>
      </c>
      <c r="AW50" s="62">
        <f>IF(BP50="","",BP50*VLOOKUP("Aeres",IndexCalc[],3,FALSE))</f>
        <v>67.46908823649089</v>
      </c>
      <c r="AX50" s="62">
        <f>IF(BQ50="","",BQ50*VLOOKUP("Abdc",IndexCalc[],3,FALSE))</f>
        <v>75</v>
      </c>
      <c r="AY50" s="65">
        <f>IF(BR50="","",BR50*VLOOKUP("Vhb",IndexCalc[],3,FALSE))</f>
        <v>33.333333333333336</v>
      </c>
      <c r="AZ50" s="12"/>
      <c r="BA50" s="12"/>
      <c r="BB50" s="12"/>
      <c r="BC50" s="12"/>
      <c r="BD50" s="12">
        <v>0.23400000000000001</v>
      </c>
      <c r="BE50" s="19">
        <v>0.52400000000000002</v>
      </c>
      <c r="BF50" s="18" t="s">
        <v>133</v>
      </c>
      <c r="BG50" s="12"/>
      <c r="BH50" s="12" t="s">
        <v>127</v>
      </c>
      <c r="BI50" s="12" t="s">
        <v>135</v>
      </c>
      <c r="BJ50" s="19"/>
      <c r="BK50" s="18">
        <v>2</v>
      </c>
      <c r="BL50" s="12"/>
      <c r="BM50" s="12">
        <v>2</v>
      </c>
      <c r="BN50" s="12"/>
      <c r="BO50" s="7">
        <v>2</v>
      </c>
      <c r="BP50" s="258">
        <v>2.0240726470947266</v>
      </c>
      <c r="BQ50" s="92">
        <v>3</v>
      </c>
      <c r="BR50" s="5">
        <v>2</v>
      </c>
      <c r="BS50" s="5">
        <v>3</v>
      </c>
      <c r="BT50" s="258">
        <v>1.7870470285415649</v>
      </c>
      <c r="BU50" s="258">
        <v>2</v>
      </c>
      <c r="BV50" s="261">
        <v>1.9101338386535645</v>
      </c>
    </row>
    <row r="51" spans="1:74" x14ac:dyDescent="0.25">
      <c r="A51" s="209" t="s">
        <v>1184</v>
      </c>
      <c r="B51" s="11"/>
      <c r="C51" s="147" t="s">
        <v>1136</v>
      </c>
      <c r="D51" s="11" t="s">
        <v>885</v>
      </c>
      <c r="E51" s="12">
        <f>IF(R51=0,"",RANK($R51,$R$2:$R$95,0))</f>
        <v>39</v>
      </c>
      <c r="F51" s="59">
        <f>COUNT($AH51:$AI51,$AR51:$AY51)</f>
        <v>10</v>
      </c>
      <c r="G51" s="65">
        <f>IF($F51&lt;=1,"",STDEV($AB51:$AC51,$AJ51:$AQ51))</f>
        <v>24.550204868163906</v>
      </c>
      <c r="H51" s="98" t="b">
        <f>IF($Q51=0,FALSE,IF(OR($V51=TRUE,AVERAGE($AJ51:$AQ51)=100),TRUE,FALSE))</f>
        <v>0</v>
      </c>
      <c r="I51" s="108">
        <f>IF($H51=TRUE,IF(ISBLANK(AZ51),10000,AZ51),10000)</f>
        <v>10000</v>
      </c>
      <c r="J51" s="108">
        <f>IF($H51=TRUE,IF(ISBLANK(BA51),10000,BA51),10000)</f>
        <v>10000</v>
      </c>
      <c r="K51" s="108">
        <f>IF($H51=TRUE,IF(ISBLANK(BB51),10000,BB51),10000)</f>
        <v>10000</v>
      </c>
      <c r="L51" s="108">
        <f>IF($H51=TRUE,IF(ISBLANK(BC51),10000,BC51),10000)</f>
        <v>10000</v>
      </c>
      <c r="M51" s="108">
        <f>IF($H51=TRUE,IF(ISBLANK(BD51),10000,BD51),10000)</f>
        <v>10000</v>
      </c>
      <c r="N51" s="108">
        <f>IF($H51=TRUE,IF(ISBLANK(BE51),10000,BE51),10000)</f>
        <v>10000</v>
      </c>
      <c r="O51" s="98" t="b">
        <f>$V51</f>
        <v>0</v>
      </c>
      <c r="P51" s="59">
        <f>COUNT($AH51:$AI51)</f>
        <v>2</v>
      </c>
      <c r="Q51" s="59">
        <f>COUNT($AR51:$AY51)</f>
        <v>8</v>
      </c>
      <c r="R51" s="149">
        <f>IF($F51=0,0,AVERAGE($AB51:$AC51,$AR51:$AY51))</f>
        <v>56.717482915638946</v>
      </c>
      <c r="S51" s="66">
        <f>IF($P51=0,0,(AVERAGE($AB51:$AC51)))</f>
        <v>61.904919202720407</v>
      </c>
      <c r="T51" s="65">
        <f>IF($Q51=0,0,(AVERAGE($AR51:$AY51)))</f>
        <v>55.420623843868583</v>
      </c>
      <c r="U51" s="62">
        <f>IF(F51=0,"",(AVERAGE($AH51:$AI51,$AR51:$AY51)))</f>
        <v>58.516499075094863</v>
      </c>
      <c r="V51" s="62" t="b">
        <f>IF($Q51=0,FALSE,IF(OR(MAX($U$2:$U$95)=$U51,LARGE($U$2:$U$95,2)=$U51),TRUE,FALSE))</f>
        <v>0</v>
      </c>
      <c r="W51" s="143">
        <f>IF($F51=0,0,AVERAGE($AB51:$AC51,$AJ51:$AQ51))</f>
        <v>56.717482915638946</v>
      </c>
      <c r="X51" s="18" t="str">
        <f>IF(AZ51="","",IF(((AZ51/MIN(I$2:I$95))*100)&gt;=100,100,(AZ51/MIN(I$2:I$95))*100))</f>
        <v/>
      </c>
      <c r="Y51" s="12" t="str">
        <f>IF(BA51="","",IF(((BA51/MIN(J$2:J$95))*100)&gt;=100,100,(BA51/MIN(J$2:J$95))*100))</f>
        <v/>
      </c>
      <c r="Z51" s="12" t="str">
        <f>IF(BB51="","",IF(((BB51/MIN(K$2:K$95))*100)&gt;=100,100,(BB51/MIN(K$2:K$95))*100))</f>
        <v/>
      </c>
      <c r="AA51" s="12" t="str">
        <f>IF(BC51="","",IF(((BC51/MIN(L$2:L$95))*100)&gt;=100,100,(BC51/MIN(L$2:L$95))*100))</f>
        <v/>
      </c>
      <c r="AB51" s="16">
        <f>IF(BD51="","",IF(((BD51/MIN(M$2:M$95))*100)&gt;=100,100,(BD51/MIN(M$2:M$95))*100))</f>
        <v>32.635888105526497</v>
      </c>
      <c r="AC51" s="15">
        <f>IF(BE51="","",IF(((BE51/MIN(N$2:N$95))*100)&gt;=100,100,(BE51/MIN(N$2:N$95))*100))</f>
        <v>91.17395029991431</v>
      </c>
      <c r="AD51" s="12" t="str">
        <f>IF(ISBLANK(AZ51),"",PERCENTRANK(AZ$2:AZ$95,AZ51,)*100)</f>
        <v/>
      </c>
      <c r="AE51" s="12" t="str">
        <f>IF(ISBLANK(BA51),"",PERCENTRANK(BA$2:BA$95,BA51,)*100)</f>
        <v/>
      </c>
      <c r="AF51" s="12" t="str">
        <f>IF(ISBLANK(BB51),"",PERCENTRANK(BB$2:BB$95,BB51,)*100)</f>
        <v/>
      </c>
      <c r="AG51" s="12" t="str">
        <f>IF(ISBLANK(BC51),"",PERCENTRANK(BC$2:BC$95,BC51,)*100)</f>
        <v/>
      </c>
      <c r="AH51" s="12">
        <f>IF(ISBLANK(BD51),"",PERCENTRANK(BD$2:BD$95,BD51,)*100)</f>
        <v>72</v>
      </c>
      <c r="AI51" s="12">
        <f>IF(ISBLANK(BE51),"",PERCENTRANK(BE$2:BE$95,BE51,)*100)</f>
        <v>69.8</v>
      </c>
      <c r="AJ51" s="18">
        <f>IF(VLOOKUP(TRUE,$V$2:$AY$95,COUNTA($V$1:AR$1),FALSE)="",AR51,IF(AR51="","",(AR51/VLOOKUP(TRUE,$V$2:$AY$95,COUNTA($V$1:AR$1),FALSE))*100))</f>
        <v>44.186320900917053</v>
      </c>
      <c r="AK51" s="12">
        <f>IF(VLOOKUP(TRUE,$V$2:$AY$95,COUNTA($V$1:AS$1),FALSE)="",AS51,IF(AS51="","",(AS51/VLOOKUP(TRUE,$V$2:$AY$95,COUNTA($V$1:AS$1),FALSE))*100))</f>
        <v>50.457727909088135</v>
      </c>
      <c r="AL51" s="12">
        <f>IF(VLOOKUP(TRUE,$V$2:$AY$95,COUNTA($V$1:AT$1),FALSE)="",AT51,IF(AT51="","",(AT51/VLOOKUP(TRUE,$V$2:$AY$95,COUNTA($V$1:AT$1),FALSE))*100))</f>
        <v>33.969235420227051</v>
      </c>
      <c r="AM51" s="12">
        <f>IF(VLOOKUP(TRUE,$V$2:$AY$95,COUNTA($V$1:AU$1),FALSE)="",AU51,IF(AU51="","",(AU51/VLOOKUP(TRUE,$V$2:$AY$95,COUNTA($V$1:AU$1),FALSE))*100))</f>
        <v>50.209355354309082</v>
      </c>
      <c r="AN51" s="12">
        <f>IF(VLOOKUP(TRUE,$V$2:$AY$95,COUNTA($V$1:AV$1),FALSE)="",AV51,IF(AV51="","",(AV51/VLOOKUP(TRUE,$V$2:$AY$95,COUNTA($V$1:AV$1),FALSE))*100))</f>
        <v>89.765912294387817</v>
      </c>
      <c r="AO51" s="12">
        <f>IF(VLOOKUP(TRUE,$V$2:$AY$95,COUNTA($V$1:AW$1),FALSE)="",AW51,IF(AW51="","",(AW51/VLOOKUP(TRUE,$V$2:$AY$95,COUNTA($V$1:AW$1),FALSE))*100))</f>
        <v>66.443105538686126</v>
      </c>
      <c r="AP51" s="12">
        <f>IF(VLOOKUP(TRUE,$V$2:$AY$95,COUNTA($V$1:AX$1),FALSE)="",AX51,IF(AX51="","",(AX51/VLOOKUP(TRUE,$V$2:$AY$95,COUNTA($V$1:AX$1),FALSE))*100))</f>
        <v>25</v>
      </c>
      <c r="AQ51" s="19">
        <f>IF(VLOOKUP(TRUE,$V$2:$AY$95,COUNTA($V$1:AY$1),FALSE)="",AY51,IF(AY51="","",(AY51/VLOOKUP(TRUE,$V$2:$AY$95,COUNTA($V$1:AY$1),FALSE))*100))</f>
        <v>83.333333333333343</v>
      </c>
      <c r="AR51" s="66">
        <f>IF(BS51="","",BS51*VLOOKUP("UQ",IndexCalc[],3,FALSE))</f>
        <v>44.186320900917053</v>
      </c>
      <c r="AS51" s="62">
        <f>IF(BT51="","",BT51*VLOOKUP("Fneg",IndexCalc[],3,FALSE))</f>
        <v>50.457727909088135</v>
      </c>
      <c r="AT51" s="62">
        <f>IF(BU51="","",BU51*VLOOKUP("ABS",IndexCalc[],3,FALSE))</f>
        <v>33.969235420227051</v>
      </c>
      <c r="AU51" s="62">
        <f>IF(BV51="","",BV51*VLOOKUP("Cnrs",IndexCalc[],3,FALSE))</f>
        <v>50.209355354309082</v>
      </c>
      <c r="AV51" s="62">
        <f>IF(BO51="","",BO51*VLOOKUP("HEC",IndexCalc[],3,FALSE))</f>
        <v>89.765912294387817</v>
      </c>
      <c r="AW51" s="62">
        <f>IF(BP51="","",BP51*VLOOKUP("Aeres",IndexCalc[],3,FALSE))</f>
        <v>66.443105538686126</v>
      </c>
      <c r="AX51" s="62">
        <f>IF(BQ51="","",BQ51*VLOOKUP("Abdc",IndexCalc[],3,FALSE))</f>
        <v>25</v>
      </c>
      <c r="AY51" s="65">
        <f>IF(BR51="","",BR51*VLOOKUP("Vhb",IndexCalc[],3,FALSE))</f>
        <v>83.333333333333343</v>
      </c>
      <c r="AZ51" s="12"/>
      <c r="BA51" s="12"/>
      <c r="BB51" s="12"/>
      <c r="BC51" s="12"/>
      <c r="BD51" s="12">
        <v>1.4350000000000001</v>
      </c>
      <c r="BE51" s="19">
        <v>2.1280000000000001</v>
      </c>
      <c r="BF51" s="18"/>
      <c r="BG51" s="12"/>
      <c r="BH51" s="12" t="s">
        <v>135</v>
      </c>
      <c r="BI51" s="12" t="s">
        <v>127</v>
      </c>
      <c r="BJ51" s="19"/>
      <c r="BK51" s="18"/>
      <c r="BL51" s="12"/>
      <c r="BM51" s="12"/>
      <c r="BN51" s="12"/>
      <c r="BO51" s="257">
        <v>3.5906364917755127</v>
      </c>
      <c r="BP51" s="258">
        <v>1.9932931661605835</v>
      </c>
      <c r="BQ51" s="92">
        <v>1</v>
      </c>
      <c r="BR51" s="5">
        <v>5</v>
      </c>
      <c r="BS51" s="258">
        <v>1.7674528360366821</v>
      </c>
      <c r="BT51" s="258">
        <v>2.0183091163635254</v>
      </c>
      <c r="BU51" s="258">
        <v>1.6984617710113525</v>
      </c>
      <c r="BV51" s="261">
        <v>2.0083742141723633</v>
      </c>
    </row>
    <row r="52" spans="1:74" x14ac:dyDescent="0.25">
      <c r="A52" s="209" t="s">
        <v>1185</v>
      </c>
      <c r="B52" s="11"/>
      <c r="C52" s="147" t="s">
        <v>1137</v>
      </c>
      <c r="D52" s="11" t="s">
        <v>885</v>
      </c>
      <c r="E52" s="12">
        <f>IF(R52=0,"",RANK($R52,$R$2:$R$95,0))</f>
        <v>86</v>
      </c>
      <c r="F52" s="59">
        <f>COUNT($AH52:$AI52,$AR52:$AY52)</f>
        <v>10</v>
      </c>
      <c r="G52" s="65">
        <f>IF($F52&lt;=1,"",STDEV($AB52:$AC52,$AJ52:$AQ52))</f>
        <v>15.563997616287331</v>
      </c>
      <c r="H52" s="98" t="b">
        <f>IF($Q52=0,FALSE,IF(OR($V52=TRUE,AVERAGE($AJ52:$AQ52)=100),TRUE,FALSE))</f>
        <v>0</v>
      </c>
      <c r="I52" s="108">
        <f>IF($H52=TRUE,IF(ISBLANK(AZ52),10000,AZ52),10000)</f>
        <v>10000</v>
      </c>
      <c r="J52" s="108">
        <f>IF($H52=TRUE,IF(ISBLANK(BA52),10000,BA52),10000)</f>
        <v>10000</v>
      </c>
      <c r="K52" s="108">
        <f>IF($H52=TRUE,IF(ISBLANK(BB52),10000,BB52),10000)</f>
        <v>10000</v>
      </c>
      <c r="L52" s="108">
        <f>IF($H52=TRUE,IF(ISBLANK(BC52),10000,BC52),10000)</f>
        <v>10000</v>
      </c>
      <c r="M52" s="108">
        <f>IF($H52=TRUE,IF(ISBLANK(BD52),10000,BD52),10000)</f>
        <v>10000</v>
      </c>
      <c r="N52" s="108">
        <f>IF($H52=TRUE,IF(ISBLANK(BE52),10000,BE52),10000)</f>
        <v>10000</v>
      </c>
      <c r="O52" s="98" t="b">
        <f>$V52</f>
        <v>0</v>
      </c>
      <c r="P52" s="59">
        <f>COUNT($AH52:$AI52)</f>
        <v>2</v>
      </c>
      <c r="Q52" s="59">
        <f>COUNT($AR52:$AY52)</f>
        <v>8</v>
      </c>
      <c r="R52" s="149">
        <f>IF($F52=0,0,AVERAGE($AB52:$AC52,$AR52:$AY52))</f>
        <v>39.233072840032172</v>
      </c>
      <c r="S52" s="66">
        <f>IF($P52=0,0,(AVERAGE($AB52:$AC52)))</f>
        <v>37.908261631216575</v>
      </c>
      <c r="T52" s="65">
        <f>IF($Q52=0,0,(AVERAGE($AR52:$AY52)))</f>
        <v>39.564275642236076</v>
      </c>
      <c r="U52" s="62">
        <f>IF(F52=0,"",(AVERAGE($AH52:$AI52,$AR52:$AY52)))</f>
        <v>39.921420513788853</v>
      </c>
      <c r="V52" s="62" t="b">
        <f>IF($Q52=0,FALSE,IF(OR(MAX($U$2:$U$95)=$U52,LARGE($U$2:$U$95,2)=$U52),TRUE,FALSE))</f>
        <v>0</v>
      </c>
      <c r="W52" s="143">
        <f>IF($F52=0,0,AVERAGE($AB52:$AC52,$AJ52:$AQ52))</f>
        <v>39.233072840032172</v>
      </c>
      <c r="X52" s="18" t="str">
        <f>IF(AZ52="","",IF(((AZ52/MIN(I$2:I$95))*100)&gt;=100,100,(AZ52/MIN(I$2:I$95))*100))</f>
        <v/>
      </c>
      <c r="Y52" s="12" t="str">
        <f>IF(BA52="","",IF(((BA52/MIN(J$2:J$95))*100)&gt;=100,100,(BA52/MIN(J$2:J$95))*100))</f>
        <v/>
      </c>
      <c r="Z52" s="12" t="str">
        <f>IF(BB52="","",IF(((BB52/MIN(K$2:K$95))*100)&gt;=100,100,(BB52/MIN(K$2:K$95))*100))</f>
        <v/>
      </c>
      <c r="AA52" s="12" t="str">
        <f>IF(BC52="","",IF(((BC52/MIN(L$2:L$95))*100)&gt;=100,100,(BC52/MIN(L$2:L$95))*100))</f>
        <v/>
      </c>
      <c r="AB52" s="16">
        <f>IF(BD52="","",IF(((BD52/MIN(M$2:M$95))*100)&gt;=100,100,(BD52/MIN(M$2:M$95))*100))</f>
        <v>16.647714350693654</v>
      </c>
      <c r="AC52" s="15">
        <f>IF(BE52="","",IF(((BE52/MIN(N$2:N$95))*100)&gt;=100,100,(BE52/MIN(N$2:N$95))*100))</f>
        <v>59.168808911739504</v>
      </c>
      <c r="AD52" s="12" t="str">
        <f>IF(ISBLANK(AZ52),"",PERCENTRANK(AZ$2:AZ$95,AZ52,)*100)</f>
        <v/>
      </c>
      <c r="AE52" s="12" t="str">
        <f>IF(ISBLANK(BA52),"",PERCENTRANK(BA$2:BA$95,BA52,)*100)</f>
        <v/>
      </c>
      <c r="AF52" s="12" t="str">
        <f>IF(ISBLANK(BB52),"",PERCENTRANK(BB$2:BB$95,BB52,)*100)</f>
        <v/>
      </c>
      <c r="AG52" s="12" t="str">
        <f>IF(ISBLANK(BC52),"",PERCENTRANK(BC$2:BC$95,BC52,)*100)</f>
        <v/>
      </c>
      <c r="AH52" s="12">
        <f>IF(ISBLANK(BD52),"",PERCENTRANK(BD$2:BD$95,BD52,)*100)</f>
        <v>34.4</v>
      </c>
      <c r="AI52" s="12">
        <f>IF(ISBLANK(BE52),"",PERCENTRANK(BE$2:BE$95,BE52,)*100)</f>
        <v>48.3</v>
      </c>
      <c r="AJ52" s="18">
        <f>IF(VLOOKUP(TRUE,$V$2:$AY$95,COUNTA($V$1:AR$1),FALSE)="",AR52,IF(AR52="","",(AR52/VLOOKUP(TRUE,$V$2:$AY$95,COUNTA($V$1:AR$1),FALSE))*100))</f>
        <v>50.49135684967041</v>
      </c>
      <c r="AK52" s="12">
        <f>IF(VLOOKUP(TRUE,$V$2:$AY$95,COUNTA($V$1:AS$1),FALSE)="",AS52,IF(AS52="","",(AS52/VLOOKUP(TRUE,$V$2:$AY$95,COUNTA($V$1:AS$1),FALSE))*100))</f>
        <v>45.351344347000122</v>
      </c>
      <c r="AL52" s="12">
        <f>IF(VLOOKUP(TRUE,$V$2:$AY$95,COUNTA($V$1:AT$1),FALSE)="",AT52,IF(AT52="","",(AT52/VLOOKUP(TRUE,$V$2:$AY$95,COUNTA($V$1:AT$1),FALSE))*100))</f>
        <v>20</v>
      </c>
      <c r="AM52" s="12">
        <f>IF(VLOOKUP(TRUE,$V$2:$AY$95,COUNTA($V$1:AU$1),FALSE)="",AU52,IF(AU52="","",(AU52/VLOOKUP(TRUE,$V$2:$AY$95,COUNTA($V$1:AU$1),FALSE))*100))</f>
        <v>25</v>
      </c>
      <c r="AN52" s="12">
        <f>IF(VLOOKUP(TRUE,$V$2:$AY$95,COUNTA($V$1:AV$1),FALSE)="",AV52,IF(AV52="","",(AV52/VLOOKUP(TRUE,$V$2:$AY$95,COUNTA($V$1:AV$1),FALSE))*100))</f>
        <v>54.410624504089355</v>
      </c>
      <c r="AO52" s="12">
        <f>IF(VLOOKUP(TRUE,$V$2:$AY$95,COUNTA($V$1:AW$1),FALSE)="",AW52,IF(AW52="","",(AW52/VLOOKUP(TRUE,$V$2:$AY$95,COUNTA($V$1:AW$1),FALSE))*100))</f>
        <v>33.333333333333336</v>
      </c>
      <c r="AP52" s="12">
        <f>IF(VLOOKUP(TRUE,$V$2:$AY$95,COUNTA($V$1:AX$1),FALSE)="",AX52,IF(AX52="","",(AX52/VLOOKUP(TRUE,$V$2:$AY$95,COUNTA($V$1:AX$1),FALSE))*100))</f>
        <v>54.594212770462036</v>
      </c>
      <c r="AQ52" s="19">
        <f>IF(VLOOKUP(TRUE,$V$2:$AY$95,COUNTA($V$1:AY$1),FALSE)="",AY52,IF(AY52="","",(AY52/VLOOKUP(TRUE,$V$2:$AY$95,COUNTA($V$1:AY$1),FALSE))*100))</f>
        <v>33.333333333333336</v>
      </c>
      <c r="AR52" s="66">
        <f>IF(BS52="","",BS52*VLOOKUP("UQ",IndexCalc[],3,FALSE))</f>
        <v>50.49135684967041</v>
      </c>
      <c r="AS52" s="62">
        <f>IF(BT52="","",BT52*VLOOKUP("Fneg",IndexCalc[],3,FALSE))</f>
        <v>45.351344347000122</v>
      </c>
      <c r="AT52" s="62">
        <f>IF(BU52="","",BU52*VLOOKUP("ABS",IndexCalc[],3,FALSE))</f>
        <v>20</v>
      </c>
      <c r="AU52" s="62">
        <f>IF(BV52="","",BV52*VLOOKUP("Cnrs",IndexCalc[],3,FALSE))</f>
        <v>25</v>
      </c>
      <c r="AV52" s="62">
        <f>IF(BO52="","",BO52*VLOOKUP("HEC",IndexCalc[],3,FALSE))</f>
        <v>54.410624504089355</v>
      </c>
      <c r="AW52" s="62">
        <f>IF(BP52="","",BP52*VLOOKUP("Aeres",IndexCalc[],3,FALSE))</f>
        <v>33.333333333333336</v>
      </c>
      <c r="AX52" s="62">
        <f>IF(BQ52="","",BQ52*VLOOKUP("Abdc",IndexCalc[],3,FALSE))</f>
        <v>54.594212770462036</v>
      </c>
      <c r="AY52" s="65">
        <f>IF(BR52="","",BR52*VLOOKUP("Vhb",IndexCalc[],3,FALSE))</f>
        <v>33.333333333333336</v>
      </c>
      <c r="AZ52" s="12"/>
      <c r="BA52" s="12"/>
      <c r="BB52" s="12"/>
      <c r="BC52" s="12"/>
      <c r="BD52" s="12">
        <v>0.73199999999999998</v>
      </c>
      <c r="BE52" s="19">
        <v>1.381</v>
      </c>
      <c r="BF52" s="18"/>
      <c r="BG52" s="12" t="s">
        <v>135</v>
      </c>
      <c r="BH52" s="12"/>
      <c r="BI52" s="12" t="s">
        <v>135</v>
      </c>
      <c r="BJ52" s="19"/>
      <c r="BK52" s="18"/>
      <c r="BL52" s="12"/>
      <c r="BM52" s="12">
        <v>1</v>
      </c>
      <c r="BN52" s="12">
        <v>4</v>
      </c>
      <c r="BO52" s="257">
        <v>2.1764249801635742</v>
      </c>
      <c r="BP52" s="5">
        <v>1</v>
      </c>
      <c r="BQ52" s="258">
        <v>2.1837685108184814</v>
      </c>
      <c r="BR52" s="5">
        <v>2</v>
      </c>
      <c r="BS52" s="258">
        <v>2.0196542739868164</v>
      </c>
      <c r="BT52" s="258">
        <v>1.8140537738800049</v>
      </c>
      <c r="BU52" s="258">
        <v>1</v>
      </c>
      <c r="BV52" s="8">
        <v>1</v>
      </c>
    </row>
    <row r="53" spans="1:74" x14ac:dyDescent="0.25">
      <c r="A53" s="209" t="s">
        <v>1186</v>
      </c>
      <c r="B53" s="11"/>
      <c r="C53" s="147" t="s">
        <v>1138</v>
      </c>
      <c r="D53" s="11" t="s">
        <v>885</v>
      </c>
      <c r="E53" s="12">
        <f>IF(R53=0,"",RANK($R53,$R$2:$R$95,0))</f>
        <v>75</v>
      </c>
      <c r="F53" s="59">
        <f>COUNT($AH53:$AI53,$AR53:$AY53)</f>
        <v>10</v>
      </c>
      <c r="G53" s="65">
        <f>IF($F53&lt;=1,"",STDEV($AB53:$AC53,$AJ53:$AQ53))</f>
        <v>21.534757027882915</v>
      </c>
      <c r="H53" s="98" t="b">
        <f>IF($Q53=0,FALSE,IF(OR($V53=TRUE,AVERAGE($AJ53:$AQ53)=100),TRUE,FALSE))</f>
        <v>0</v>
      </c>
      <c r="I53" s="108">
        <f>IF($H53=TRUE,IF(ISBLANK(AZ53),10000,AZ53),10000)</f>
        <v>10000</v>
      </c>
      <c r="J53" s="108">
        <f>IF($H53=TRUE,IF(ISBLANK(BA53),10000,BA53),10000)</f>
        <v>10000</v>
      </c>
      <c r="K53" s="108">
        <f>IF($H53=TRUE,IF(ISBLANK(BB53),10000,BB53),10000)</f>
        <v>10000</v>
      </c>
      <c r="L53" s="108">
        <f>IF($H53=TRUE,IF(ISBLANK(BC53),10000,BC53),10000)</f>
        <v>10000</v>
      </c>
      <c r="M53" s="108">
        <f>IF($H53=TRUE,IF(ISBLANK(BD53),10000,BD53),10000)</f>
        <v>10000</v>
      </c>
      <c r="N53" s="108">
        <f>IF($H53=TRUE,IF(ISBLANK(BE53),10000,BE53),10000)</f>
        <v>10000</v>
      </c>
      <c r="O53" s="98" t="b">
        <f>$V53</f>
        <v>0</v>
      </c>
      <c r="P53" s="59">
        <f>COUNT($AH53:$AI53)</f>
        <v>2</v>
      </c>
      <c r="Q53" s="59">
        <f>COUNT($AR53:$AY53)</f>
        <v>8</v>
      </c>
      <c r="R53" s="149">
        <f>IF($F53=0,0,AVERAGE($AB53:$AC53,$AR53:$AY53))</f>
        <v>44.860341498826173</v>
      </c>
      <c r="S53" s="66">
        <f>IF($P53=0,0,(AVERAGE($AB53:$AC53)))</f>
        <v>38.06792393115272</v>
      </c>
      <c r="T53" s="65">
        <f>IF($Q53=0,0,(AVERAGE($AR53:$AY53)))</f>
        <v>46.55844589074453</v>
      </c>
      <c r="U53" s="62">
        <f>IF(F53=0,"",(AVERAGE($AH53:$AI53,$AR53:$AY53)))</f>
        <v>44.556756712595629</v>
      </c>
      <c r="V53" s="62" t="b">
        <f>IF($Q53=0,FALSE,IF(OR(MAX($U$2:$U$95)=$U53,LARGE($U$2:$U$95,2)=$U53),TRUE,FALSE))</f>
        <v>0</v>
      </c>
      <c r="W53" s="143">
        <f>IF($F53=0,0,AVERAGE($AB53:$AC53,$AJ53:$AQ53))</f>
        <v>44.860341498826173</v>
      </c>
      <c r="X53" s="18" t="str">
        <f>IF(AZ53="","",IF(((AZ53/MIN(I$2:I$95))*100)&gt;=100,100,(AZ53/MIN(I$2:I$95))*100))</f>
        <v/>
      </c>
      <c r="Y53" s="12" t="str">
        <f>IF(BA53="","",IF(((BA53/MIN(J$2:J$95))*100)&gt;=100,100,(BA53/MIN(J$2:J$95))*100))</f>
        <v/>
      </c>
      <c r="Z53" s="12" t="str">
        <f>IF(BB53="","",IF(((BB53/MIN(K$2:K$95))*100)&gt;=100,100,(BB53/MIN(K$2:K$95))*100))</f>
        <v/>
      </c>
      <c r="AA53" s="12" t="str">
        <f>IF(BC53="","",IF(((BC53/MIN(L$2:L$95))*100)&gt;=100,100,(BC53/MIN(L$2:L$95))*100))</f>
        <v/>
      </c>
      <c r="AB53" s="16">
        <f>IF(BD53="","",IF(((BD53/MIN(M$2:M$95))*100)&gt;=100,100,(BD53/MIN(M$2:M$95))*100))</f>
        <v>12.554014100523084</v>
      </c>
      <c r="AC53" s="15">
        <f>IF(BE53="","",IF(((BE53/MIN(N$2:N$95))*100)&gt;=100,100,(BE53/MIN(N$2:N$95))*100))</f>
        <v>63.581833761782349</v>
      </c>
      <c r="AD53" s="12" t="str">
        <f>IF(ISBLANK(AZ53),"",PERCENTRANK(AZ$2:AZ$95,AZ53,)*100)</f>
        <v/>
      </c>
      <c r="AE53" s="12" t="str">
        <f>IF(ISBLANK(BA53),"",PERCENTRANK(BA$2:BA$95,BA53,)*100)</f>
        <v/>
      </c>
      <c r="AF53" s="12" t="str">
        <f>IF(ISBLANK(BB53),"",PERCENTRANK(BB$2:BB$95,BB53,)*100)</f>
        <v/>
      </c>
      <c r="AG53" s="12" t="str">
        <f>IF(ISBLANK(BC53),"",PERCENTRANK(BC$2:BC$95,BC53,)*100)</f>
        <v/>
      </c>
      <c r="AH53" s="12">
        <f>IF(ISBLANK(BD53),"",PERCENTRANK(BD$2:BD$95,BD53,)*100)</f>
        <v>21.5</v>
      </c>
      <c r="AI53" s="12">
        <f>IF(ISBLANK(BE53),"",PERCENTRANK(BE$2:BE$95,BE53,)*100)</f>
        <v>51.6</v>
      </c>
      <c r="AJ53" s="18">
        <f>IF(VLOOKUP(TRUE,$V$2:$AY$95,COUNTA($V$1:AR$1),FALSE)="",AR53,IF(AR53="","",(AR53/VLOOKUP(TRUE,$V$2:$AY$95,COUNTA($V$1:AR$1),FALSE))*100))</f>
        <v>44.34102475643158</v>
      </c>
      <c r="AK53" s="12">
        <f>IF(VLOOKUP(TRUE,$V$2:$AY$95,COUNTA($V$1:AS$1),FALSE)="",AS53,IF(AS53="","",(AS53/VLOOKUP(TRUE,$V$2:$AY$95,COUNTA($V$1:AS$1),FALSE))*100))</f>
        <v>25.516286492347717</v>
      </c>
      <c r="AL53" s="12">
        <f>IF(VLOOKUP(TRUE,$V$2:$AY$95,COUNTA($V$1:AT$1),FALSE)="",AT53,IF(AT53="","",(AT53/VLOOKUP(TRUE,$V$2:$AY$95,COUNTA($V$1:AT$1),FALSE))*100))</f>
        <v>29.818496704101559</v>
      </c>
      <c r="AM53" s="12">
        <f>IF(VLOOKUP(TRUE,$V$2:$AY$95,COUNTA($V$1:AU$1),FALSE)="",AU53,IF(AU53="","",(AU53/VLOOKUP(TRUE,$V$2:$AY$95,COUNTA($V$1:AU$1),FALSE))*100))</f>
        <v>48.884755373001099</v>
      </c>
      <c r="AN53" s="12">
        <f>IF(VLOOKUP(TRUE,$V$2:$AY$95,COUNTA($V$1:AV$1),FALSE)="",AV53,IF(AV53="","",(AV53/VLOOKUP(TRUE,$V$2:$AY$95,COUNTA($V$1:AV$1),FALSE))*100))</f>
        <v>82.327836751937866</v>
      </c>
      <c r="AO53" s="12">
        <f>IF(VLOOKUP(TRUE,$V$2:$AY$95,COUNTA($V$1:AW$1),FALSE)="",AW53,IF(AW53="","",(AW53/VLOOKUP(TRUE,$V$2:$AY$95,COUNTA($V$1:AW$1),FALSE))*100))</f>
        <v>56.93529844284059</v>
      </c>
      <c r="AP53" s="12">
        <f>IF(VLOOKUP(TRUE,$V$2:$AY$95,COUNTA($V$1:AX$1),FALSE)="",AX53,IF(AX53="","",(AX53/VLOOKUP(TRUE,$V$2:$AY$95,COUNTA($V$1:AX$1),FALSE))*100))</f>
        <v>25</v>
      </c>
      <c r="AQ53" s="19">
        <f>IF(VLOOKUP(TRUE,$V$2:$AY$95,COUNTA($V$1:AY$1),FALSE)="",AY53,IF(AY53="","",(AY53/VLOOKUP(TRUE,$V$2:$AY$95,COUNTA($V$1:AY$1),FALSE))*100))</f>
        <v>59.643868605295822</v>
      </c>
      <c r="AR53" s="66">
        <f>IF(BS53="","",BS53*VLOOKUP("UQ",IndexCalc[],3,FALSE))</f>
        <v>44.34102475643158</v>
      </c>
      <c r="AS53" s="62">
        <f>IF(BT53="","",BT53*VLOOKUP("Fneg",IndexCalc[],3,FALSE))</f>
        <v>25.516286492347717</v>
      </c>
      <c r="AT53" s="62">
        <f>IF(BU53="","",BU53*VLOOKUP("ABS",IndexCalc[],3,FALSE))</f>
        <v>29.818496704101563</v>
      </c>
      <c r="AU53" s="62">
        <f>IF(BV53="","",BV53*VLOOKUP("Cnrs",IndexCalc[],3,FALSE))</f>
        <v>48.884755373001099</v>
      </c>
      <c r="AV53" s="62">
        <f>IF(BO53="","",BO53*VLOOKUP("HEC",IndexCalc[],3,FALSE))</f>
        <v>82.327836751937866</v>
      </c>
      <c r="AW53" s="62">
        <f>IF(BP53="","",BP53*VLOOKUP("Aeres",IndexCalc[],3,FALSE))</f>
        <v>56.935298442840583</v>
      </c>
      <c r="AX53" s="62">
        <f>IF(BQ53="","",BQ53*VLOOKUP("Abdc",IndexCalc[],3,FALSE))</f>
        <v>25</v>
      </c>
      <c r="AY53" s="65">
        <f>IF(BR53="","",BR53*VLOOKUP("Vhb",IndexCalc[],3,FALSE))</f>
        <v>59.643868605295822</v>
      </c>
      <c r="AZ53" s="12"/>
      <c r="BA53" s="12"/>
      <c r="BB53" s="12"/>
      <c r="BC53" s="12"/>
      <c r="BD53" s="12">
        <v>0.55200000000000005</v>
      </c>
      <c r="BE53" s="19">
        <v>1.484</v>
      </c>
      <c r="BF53" s="18"/>
      <c r="BG53" s="12"/>
      <c r="BH53" s="12" t="s">
        <v>135</v>
      </c>
      <c r="BI53" s="12"/>
      <c r="BJ53" s="19" t="s">
        <v>298</v>
      </c>
      <c r="BK53" s="18"/>
      <c r="BL53" s="12"/>
      <c r="BM53" s="12"/>
      <c r="BN53" s="12"/>
      <c r="BO53" s="257">
        <v>3.2931134700775146</v>
      </c>
      <c r="BP53" s="258">
        <v>1.7080589532852173</v>
      </c>
      <c r="BQ53" s="92">
        <v>1</v>
      </c>
      <c r="BR53" s="258">
        <v>3.578632116317749</v>
      </c>
      <c r="BS53" s="258">
        <v>1.7736409902572632</v>
      </c>
      <c r="BT53" s="258">
        <v>1.0206514596939087</v>
      </c>
      <c r="BU53" s="258">
        <v>1.4909248352050781</v>
      </c>
      <c r="BV53" s="261">
        <v>1.9553902149200439</v>
      </c>
    </row>
    <row r="54" spans="1:74" x14ac:dyDescent="0.25">
      <c r="A54" s="209" t="s">
        <v>549</v>
      </c>
      <c r="B54" s="278" t="s">
        <v>827</v>
      </c>
      <c r="C54" s="71" t="s">
        <v>144</v>
      </c>
      <c r="D54" s="11" t="s">
        <v>885</v>
      </c>
      <c r="E54" s="59">
        <f>IF(R54=0,"",RANK($R54,$R$2:$R$95,0))</f>
        <v>1</v>
      </c>
      <c r="F54" s="59">
        <f>COUNT($AH54:$AI54,$AR54:$AY54)</f>
        <v>10</v>
      </c>
      <c r="G54" s="65">
        <f>IF($F54&lt;=1,"",STDEV($AB54:$AC54,$AJ54:$AQ54))</f>
        <v>0</v>
      </c>
      <c r="H54" s="98" t="b">
        <f>IF($Q54=0,FALSE,IF(OR($V54=TRUE,AVERAGE($AJ54:$AQ54)=100),TRUE,FALSE))</f>
        <v>1</v>
      </c>
      <c r="I54" s="108">
        <f>IF($H54=TRUE,IF(ISBLANK(AZ54),10000,AZ54),10000)</f>
        <v>1.2E-2</v>
      </c>
      <c r="J54" s="108">
        <f>IF($H54=TRUE,IF(ISBLANK(BA54),10000,BA54),10000)</f>
        <v>3.1</v>
      </c>
      <c r="K54" s="108">
        <f>IF($H54=TRUE,IF(ISBLANK(BB54),10000,BB54),10000)</f>
        <v>75</v>
      </c>
      <c r="L54" s="108">
        <f>IF($H54=TRUE,IF(ISBLANK(BC54),10000,BC54),10000)</f>
        <v>9.51</v>
      </c>
      <c r="M54" s="108">
        <f>IF($H54=TRUE,IF(ISBLANK(BD54),10000,BD54),10000)</f>
        <v>6.984</v>
      </c>
      <c r="N54" s="108">
        <f>IF($H54=TRUE,IF(ISBLANK(BE54),10000,BE54),10000)</f>
        <v>5.58</v>
      </c>
      <c r="O54" s="98" t="b">
        <f>$V54</f>
        <v>1</v>
      </c>
      <c r="P54" s="59">
        <f>COUNT($AH54:$AI54)</f>
        <v>2</v>
      </c>
      <c r="Q54" s="59">
        <f>COUNT($AR54:$AY54)</f>
        <v>8</v>
      </c>
      <c r="R54" s="149">
        <f>IF($F54=0,0,AVERAGE($AB54:$AC54,$AR54:$AY54))</f>
        <v>100</v>
      </c>
      <c r="S54" s="66">
        <f>IF($P54=0,0,(AVERAGE($AB54:$AC54)))</f>
        <v>100</v>
      </c>
      <c r="T54" s="65">
        <f>IF($Q54=0,0,(AVERAGE($AR54:$AY54)))</f>
        <v>100</v>
      </c>
      <c r="U54" s="62">
        <f>IF(F54=0,"",(AVERAGE($AH54:$AI54,$AR54:$AY54)))</f>
        <v>99.78</v>
      </c>
      <c r="V54" s="62" t="b">
        <f>IF($Q54=0,FALSE,IF(OR(MAX($U$2:$U$95)=$U54,LARGE($U$2:$U$95,2)=$U54),TRUE,FALSE))</f>
        <v>1</v>
      </c>
      <c r="W54" s="143">
        <f>IF($F54=0,0,AVERAGE($AB54:$AC54,$AJ54:$AQ54))</f>
        <v>100</v>
      </c>
      <c r="X54" s="66">
        <f>IF(AZ54="","",IF(((AZ54/MIN(I$2:I$95))*100)&gt;=100,100,(AZ54/MIN(I$2:I$95))*100))</f>
        <v>100</v>
      </c>
      <c r="Y54" s="62">
        <f>IF(BA54="","",IF(((BA54/MIN(J$2:J$95))*100)&gt;=100,100,(BA54/MIN(J$2:J$95))*100))</f>
        <v>100</v>
      </c>
      <c r="Z54" s="62">
        <f>IF(BB54="","",IF(((BB54/MIN(K$2:K$95))*100)&gt;=100,100,(BB54/MIN(K$2:K$95))*100))</f>
        <v>100</v>
      </c>
      <c r="AA54" s="62">
        <f>IF(BC54="","",IF(((BC54/MIN(L$2:L$95))*100)&gt;=100,100,(BC54/MIN(L$2:L$95))*100))</f>
        <v>100</v>
      </c>
      <c r="AB54" s="62">
        <f>IF(BD54="","",IF(((BD54/MIN(M$2:M$95))*100)&gt;=100,100,(BD54/MIN(M$2:M$95))*100))</f>
        <v>100</v>
      </c>
      <c r="AC54" s="65">
        <f>IF(BE54="","",IF(((BE54/MIN(N$2:N$95))*100)&gt;=100,100,(BE54/MIN(N$2:N$95))*100))</f>
        <v>100</v>
      </c>
      <c r="AD54" s="62">
        <f>IF(ISBLANK(AZ54),"",PERCENTRANK(AZ$2:AZ$95,AZ54,)*100)</f>
        <v>89.4</v>
      </c>
      <c r="AE54" s="62">
        <f>IF(ISBLANK(BA54),"",PERCENTRANK(BA$2:BA$95,BA54,)*100)</f>
        <v>100</v>
      </c>
      <c r="AF54" s="62">
        <f>IF(ISBLANK(BB54),"",PERCENTRANK(BB$2:BB$95,BB54,)*100)</f>
        <v>97.1</v>
      </c>
      <c r="AG54" s="62">
        <f>IF(ISBLANK(BC54),"",PERCENTRANK(BC$2:BC$95,BC54,)*100)</f>
        <v>100</v>
      </c>
      <c r="AH54" s="62">
        <f>IF(ISBLANK(BD54),"",PERCENTRANK(BD$2:BD$95,BD54,)*100)</f>
        <v>100</v>
      </c>
      <c r="AI54" s="62">
        <f>IF(ISBLANK(BE54),"",PERCENTRANK(BE$2:BE$95,BE54,)*100)</f>
        <v>97.8</v>
      </c>
      <c r="AJ54" s="66">
        <f>IF(VLOOKUP(TRUE,$V$2:$AY$95,COUNTA($V$1:AR$1),FALSE)="",AR54,IF(AR54="","",(AR54/VLOOKUP(TRUE,$V$2:$AY$95,COUNTA($V$1:AR$1),FALSE))*100))</f>
        <v>100</v>
      </c>
      <c r="AK54" s="62">
        <f>IF(VLOOKUP(TRUE,$V$2:$AY$95,COUNTA($V$1:AS$1),FALSE)="",AS54,IF(AS54="","",(AS54/VLOOKUP(TRUE,$V$2:$AY$95,COUNTA($V$1:AS$1),FALSE))*100))</f>
        <v>100</v>
      </c>
      <c r="AL54" s="62">
        <f>IF(VLOOKUP(TRUE,$V$2:$AY$95,COUNTA($V$1:AT$1),FALSE)="",AT54,IF(AT54="","",(AT54/VLOOKUP(TRUE,$V$2:$AY$95,COUNTA($V$1:AT$1),FALSE))*100))</f>
        <v>100</v>
      </c>
      <c r="AM54" s="62">
        <f>IF(VLOOKUP(TRUE,$V$2:$AY$95,COUNTA($V$1:AU$1),FALSE)="",AU54,IF(AU54="","",(AU54/VLOOKUP(TRUE,$V$2:$AY$95,COUNTA($V$1:AU$1),FALSE))*100))</f>
        <v>100</v>
      </c>
      <c r="AN54" s="62">
        <f>IF(VLOOKUP(TRUE,$V$2:$AY$95,COUNTA($V$1:AV$1),FALSE)="",AV54,IF(AV54="","",(AV54/VLOOKUP(TRUE,$V$2:$AY$95,COUNTA($V$1:AV$1),FALSE))*100))</f>
        <v>100</v>
      </c>
      <c r="AO54" s="62">
        <f>IF(VLOOKUP(TRUE,$V$2:$AY$95,COUNTA($V$1:AW$1),FALSE)="",AW54,IF(AW54="","",(AW54/VLOOKUP(TRUE,$V$2:$AY$95,COUNTA($V$1:AW$1),FALSE))*100))</f>
        <v>100</v>
      </c>
      <c r="AP54" s="62">
        <f>IF(VLOOKUP(TRUE,$V$2:$AY$95,COUNTA($V$1:AX$1),FALSE)="",AX54,IF(AX54="","",(AX54/VLOOKUP(TRUE,$V$2:$AY$95,COUNTA($V$1:AX$1),FALSE))*100))</f>
        <v>100</v>
      </c>
      <c r="AQ54" s="65">
        <f>IF(VLOOKUP(TRUE,$V$2:$AY$95,COUNTA($V$1:AY$1),FALSE)="",AY54,IF(AY54="","",(AY54/VLOOKUP(TRUE,$V$2:$AY$95,COUNTA($V$1:AY$1),FALSE))*100))</f>
        <v>100</v>
      </c>
      <c r="AR54" s="66">
        <f>IF(BS54="","",BS54*VLOOKUP("UQ",IndexCalc[],3,FALSE))</f>
        <v>100</v>
      </c>
      <c r="AS54" s="62">
        <f>IF(BT54="","",BT54*VLOOKUP("Fneg",IndexCalc[],3,FALSE))</f>
        <v>100</v>
      </c>
      <c r="AT54" s="62">
        <f>IF(BU54="","",BU54*VLOOKUP("ABS",IndexCalc[],3,FALSE))</f>
        <v>100</v>
      </c>
      <c r="AU54" s="62">
        <f>IF(BV54="","",BV54*VLOOKUP("Cnrs",IndexCalc[],3,FALSE))</f>
        <v>100</v>
      </c>
      <c r="AV54" s="62">
        <f>IF(BO54="","",BO54*VLOOKUP("HEC",IndexCalc[],3,FALSE))</f>
        <v>100</v>
      </c>
      <c r="AW54" s="62">
        <f>IF(BP54="","",BP54*VLOOKUP("Aeres",IndexCalc[],3,FALSE))</f>
        <v>100</v>
      </c>
      <c r="AX54" s="62">
        <f>IF(BQ54="","",BQ54*VLOOKUP("Abdc",IndexCalc[],3,FALSE))</f>
        <v>100</v>
      </c>
      <c r="AY54" s="65">
        <f>IF(BR54="","",BR54*VLOOKUP("Vhb",IndexCalc[],3,FALSE))</f>
        <v>100</v>
      </c>
      <c r="AZ54" s="25">
        <v>1.2E-2</v>
      </c>
      <c r="BA54" s="16">
        <v>3.1</v>
      </c>
      <c r="BB54" s="27">
        <v>75</v>
      </c>
      <c r="BC54" s="25">
        <v>9.51</v>
      </c>
      <c r="BD54" s="25">
        <v>6.984</v>
      </c>
      <c r="BE54" s="26">
        <v>5.58</v>
      </c>
      <c r="BF54" s="18" t="s">
        <v>127</v>
      </c>
      <c r="BG54" s="12" t="s">
        <v>127</v>
      </c>
      <c r="BH54" s="12" t="s">
        <v>139</v>
      </c>
      <c r="BI54" s="12" t="s">
        <v>128</v>
      </c>
      <c r="BJ54" s="19" t="s">
        <v>640</v>
      </c>
      <c r="BK54" s="18">
        <v>1</v>
      </c>
      <c r="BL54" s="12" t="s">
        <v>130</v>
      </c>
      <c r="BM54" s="12" t="s">
        <v>129</v>
      </c>
      <c r="BN54" s="12" t="s">
        <v>130</v>
      </c>
      <c r="BO54" s="7">
        <v>4</v>
      </c>
      <c r="BP54" s="5">
        <v>3</v>
      </c>
      <c r="BQ54" s="92">
        <v>4</v>
      </c>
      <c r="BR54" s="5">
        <v>6</v>
      </c>
      <c r="BS54" s="5">
        <v>4</v>
      </c>
      <c r="BT54" s="5">
        <v>4</v>
      </c>
      <c r="BU54" s="5">
        <v>5</v>
      </c>
      <c r="BV54" s="8">
        <v>4</v>
      </c>
    </row>
    <row r="55" spans="1:74" x14ac:dyDescent="0.25">
      <c r="A55" s="209" t="s">
        <v>550</v>
      </c>
      <c r="B55" s="11" t="s">
        <v>828</v>
      </c>
      <c r="C55" s="71" t="s">
        <v>145</v>
      </c>
      <c r="D55" s="11" t="s">
        <v>885</v>
      </c>
      <c r="E55" s="59">
        <f>IF(R55=0,"",RANK($R55,$R$2:$R$95,0))</f>
        <v>1</v>
      </c>
      <c r="F55" s="59">
        <f>COUNT($AH55:$AI55,$AR55:$AY55)</f>
        <v>10</v>
      </c>
      <c r="G55" s="65">
        <f>IF($F55&lt;=1,"",STDEV($AB55:$AC55,$AJ55:$AQ55))</f>
        <v>0</v>
      </c>
      <c r="H55" s="98" t="b">
        <f>IF($Q55=0,FALSE,IF(OR($V55=TRUE,AVERAGE($AJ55:$AQ55)=100),TRUE,FALSE))</f>
        <v>1</v>
      </c>
      <c r="I55" s="108">
        <f>IF($H55=TRUE,IF(ISBLANK(AZ55),10000,AZ55),10000)</f>
        <v>7.0000000000000001E-3</v>
      </c>
      <c r="J55" s="108">
        <f>IF($H55=TRUE,IF(ISBLANK(BA55),10000,BA55),10000)</f>
        <v>1.6</v>
      </c>
      <c r="K55" s="108">
        <f>IF($H55=TRUE,IF(ISBLANK(BB55),10000,BB55),10000)</f>
        <v>50</v>
      </c>
      <c r="L55" s="108">
        <f>IF($H55=TRUE,IF(ISBLANK(BC55),10000,BC55),10000)</f>
        <v>4.0140000000000002</v>
      </c>
      <c r="M55" s="108">
        <f>IF($H55=TRUE,IF(ISBLANK(BD55),10000,BD55),10000)</f>
        <v>4.3970000000000002</v>
      </c>
      <c r="N55" s="108">
        <f>IF($H55=TRUE,IF(ISBLANK(BE55),10000,BE55),10000)</f>
        <v>2.3340000000000001</v>
      </c>
      <c r="O55" s="98" t="b">
        <f>$V55</f>
        <v>1</v>
      </c>
      <c r="P55" s="59">
        <f>COUNT($AH55:$AI55)</f>
        <v>2</v>
      </c>
      <c r="Q55" s="59">
        <f>COUNT($AR55:$AY55)</f>
        <v>8</v>
      </c>
      <c r="R55" s="149">
        <f>IF($F55=0,0,AVERAGE($AB55:$AC55,$AR55:$AY55))</f>
        <v>100</v>
      </c>
      <c r="S55" s="66">
        <f>IF($P55=0,0,(AVERAGE($AB55:$AC55)))</f>
        <v>100</v>
      </c>
      <c r="T55" s="65">
        <f>IF($Q55=0,0,(AVERAGE($AR55:$AY55)))</f>
        <v>100</v>
      </c>
      <c r="U55" s="62">
        <f>IF(F55=0,"",(AVERAGE($AH55:$AI55,$AR55:$AY55)))</f>
        <v>97.63</v>
      </c>
      <c r="V55" s="62" t="b">
        <f>IF($Q55=0,FALSE,IF(OR(MAX($U$2:$U$95)=$U55,LARGE($U$2:$U$95,2)=$U55),TRUE,FALSE))</f>
        <v>1</v>
      </c>
      <c r="W55" s="143">
        <f>IF($F55=0,0,AVERAGE($AB55:$AC55,$AJ55:$AQ55))</f>
        <v>100</v>
      </c>
      <c r="X55" s="66">
        <f>IF(AZ55="","",IF(((AZ55/MIN(I$2:I$95))*100)&gt;=100,100,(AZ55/MIN(I$2:I$95))*100))</f>
        <v>100</v>
      </c>
      <c r="Y55" s="62">
        <f>IF(BA55="","",IF(((BA55/MIN(J$2:J$95))*100)&gt;=100,100,(BA55/MIN(J$2:J$95))*100))</f>
        <v>100</v>
      </c>
      <c r="Z55" s="62">
        <f>IF(BB55="","",IF(((BB55/MIN(K$2:K$95))*100)&gt;=100,100,(BB55/MIN(K$2:K$95))*100))</f>
        <v>100</v>
      </c>
      <c r="AA55" s="62">
        <f>IF(BC55="","",IF(((BC55/MIN(L$2:L$95))*100)&gt;=100,100,(BC55/MIN(L$2:L$95))*100))</f>
        <v>100</v>
      </c>
      <c r="AB55" s="62">
        <f>IF(BD55="","",IF(((BD55/MIN(M$2:M$95))*100)&gt;=100,100,(BD55/MIN(M$2:M$95))*100))</f>
        <v>100</v>
      </c>
      <c r="AC55" s="65">
        <f>IF(BE55="","",IF(((BE55/MIN(N$2:N$95))*100)&gt;=100,100,(BE55/MIN(N$2:N$95))*100))</f>
        <v>100</v>
      </c>
      <c r="AD55" s="62">
        <f>IF(ISBLANK(AZ55),"",PERCENTRANK(AZ$2:AZ$95,AZ55,)*100)</f>
        <v>78.900000000000006</v>
      </c>
      <c r="AE55" s="62">
        <f>IF(ISBLANK(BA55),"",PERCENTRANK(BA$2:BA$95,BA55,)*100)</f>
        <v>89.4</v>
      </c>
      <c r="AF55" s="62">
        <f>IF(ISBLANK(BB55),"",PERCENTRANK(BB$2:BB$95,BB55,)*100)</f>
        <v>74.2</v>
      </c>
      <c r="AG55" s="62">
        <f>IF(ISBLANK(BC55),"",PERCENTRANK(BC$2:BC$95,BC55,)*100)</f>
        <v>90</v>
      </c>
      <c r="AH55" s="62">
        <f>IF(ISBLANK(BD55),"",PERCENTRANK(BD$2:BD$95,BD55,)*100)</f>
        <v>98.9</v>
      </c>
      <c r="AI55" s="62">
        <f>IF(ISBLANK(BE55),"",PERCENTRANK(BE$2:BE$95,BE55,)*100)</f>
        <v>77.400000000000006</v>
      </c>
      <c r="AJ55" s="66">
        <f>IF(VLOOKUP(TRUE,$V$2:$AY$95,COUNTA($V$1:AR$1),FALSE)="",AR55,IF(AR55="","",(AR55/VLOOKUP(TRUE,$V$2:$AY$95,COUNTA($V$1:AR$1),FALSE))*100))</f>
        <v>100</v>
      </c>
      <c r="AK55" s="62">
        <f>IF(VLOOKUP(TRUE,$V$2:$AY$95,COUNTA($V$1:AS$1),FALSE)="",AS55,IF(AS55="","",(AS55/VLOOKUP(TRUE,$V$2:$AY$95,COUNTA($V$1:AS$1),FALSE))*100))</f>
        <v>100</v>
      </c>
      <c r="AL55" s="62">
        <f>IF(VLOOKUP(TRUE,$V$2:$AY$95,COUNTA($V$1:AT$1),FALSE)="",AT55,IF(AT55="","",(AT55/VLOOKUP(TRUE,$V$2:$AY$95,COUNTA($V$1:AT$1),FALSE))*100))</f>
        <v>100</v>
      </c>
      <c r="AM55" s="62">
        <f>IF(VLOOKUP(TRUE,$V$2:$AY$95,COUNTA($V$1:AU$1),FALSE)="",AU55,IF(AU55="","",(AU55/VLOOKUP(TRUE,$V$2:$AY$95,COUNTA($V$1:AU$1),FALSE))*100))</f>
        <v>100</v>
      </c>
      <c r="AN55" s="62">
        <f>IF(VLOOKUP(TRUE,$V$2:$AY$95,COUNTA($V$1:AV$1),FALSE)="",AV55,IF(AV55="","",(AV55/VLOOKUP(TRUE,$V$2:$AY$95,COUNTA($V$1:AV$1),FALSE))*100))</f>
        <v>100</v>
      </c>
      <c r="AO55" s="62">
        <f>IF(VLOOKUP(TRUE,$V$2:$AY$95,COUNTA($V$1:AW$1),FALSE)="",AW55,IF(AW55="","",(AW55/VLOOKUP(TRUE,$V$2:$AY$95,COUNTA($V$1:AW$1),FALSE))*100))</f>
        <v>100</v>
      </c>
      <c r="AP55" s="62">
        <f>IF(VLOOKUP(TRUE,$V$2:$AY$95,COUNTA($V$1:AX$1),FALSE)="",AX55,IF(AX55="","",(AX55/VLOOKUP(TRUE,$V$2:$AY$95,COUNTA($V$1:AX$1),FALSE))*100))</f>
        <v>100</v>
      </c>
      <c r="AQ55" s="65">
        <f>IF(VLOOKUP(TRUE,$V$2:$AY$95,COUNTA($V$1:AY$1),FALSE)="",AY55,IF(AY55="","",(AY55/VLOOKUP(TRUE,$V$2:$AY$95,COUNTA($V$1:AY$1),FALSE))*100))</f>
        <v>100</v>
      </c>
      <c r="AR55" s="66">
        <f>IF(BS55="","",BS55*VLOOKUP("UQ",IndexCalc[],3,FALSE))</f>
        <v>100</v>
      </c>
      <c r="AS55" s="62">
        <f>IF(BT55="","",BT55*VLOOKUP("Fneg",IndexCalc[],3,FALSE))</f>
        <v>100</v>
      </c>
      <c r="AT55" s="62">
        <f>IF(BU55="","",BU55*VLOOKUP("ABS",IndexCalc[],3,FALSE))</f>
        <v>100</v>
      </c>
      <c r="AU55" s="62">
        <f>IF(BV55="","",BV55*VLOOKUP("Cnrs",IndexCalc[],3,FALSE))</f>
        <v>100</v>
      </c>
      <c r="AV55" s="62">
        <f>IF(BO55="","",BO55*VLOOKUP("HEC",IndexCalc[],3,FALSE))</f>
        <v>100</v>
      </c>
      <c r="AW55" s="62">
        <f>IF(BP55="","",BP55*VLOOKUP("Aeres",IndexCalc[],3,FALSE))</f>
        <v>100</v>
      </c>
      <c r="AX55" s="62">
        <f>IF(BQ55="","",BQ55*VLOOKUP("Abdc",IndexCalc[],3,FALSE))</f>
        <v>100</v>
      </c>
      <c r="AY55" s="65">
        <f>IF(BR55="","",BR55*VLOOKUP("Vhb",IndexCalc[],3,FALSE))</f>
        <v>100</v>
      </c>
      <c r="AZ55" s="25">
        <v>7.0000000000000001E-3</v>
      </c>
      <c r="BA55" s="16">
        <v>1.6</v>
      </c>
      <c r="BB55" s="12">
        <v>50</v>
      </c>
      <c r="BC55" s="25">
        <v>4.0140000000000002</v>
      </c>
      <c r="BD55" s="25">
        <v>4.3970000000000002</v>
      </c>
      <c r="BE55" s="26">
        <v>2.3340000000000001</v>
      </c>
      <c r="BF55" s="18" t="s">
        <v>127</v>
      </c>
      <c r="BG55" s="12" t="s">
        <v>127</v>
      </c>
      <c r="BH55" s="12" t="s">
        <v>139</v>
      </c>
      <c r="BI55" s="12" t="s">
        <v>128</v>
      </c>
      <c r="BJ55" s="19" t="s">
        <v>640</v>
      </c>
      <c r="BK55" s="18">
        <v>1</v>
      </c>
      <c r="BL55" s="12">
        <v>1</v>
      </c>
      <c r="BM55" s="12" t="s">
        <v>129</v>
      </c>
      <c r="BN55" s="12">
        <v>1</v>
      </c>
      <c r="BO55" s="7">
        <v>4</v>
      </c>
      <c r="BP55" s="5">
        <v>3</v>
      </c>
      <c r="BQ55" s="92">
        <v>4</v>
      </c>
      <c r="BR55" s="5">
        <v>6</v>
      </c>
      <c r="BS55" s="5">
        <v>4</v>
      </c>
      <c r="BT55" s="5">
        <v>4</v>
      </c>
      <c r="BU55" s="5">
        <v>5</v>
      </c>
      <c r="BV55" s="8">
        <v>4</v>
      </c>
    </row>
    <row r="56" spans="1:74" x14ac:dyDescent="0.25">
      <c r="A56" s="209" t="s">
        <v>551</v>
      </c>
      <c r="B56" s="11" t="s">
        <v>829</v>
      </c>
      <c r="C56" s="71" t="s">
        <v>146</v>
      </c>
      <c r="D56" s="11" t="s">
        <v>885</v>
      </c>
      <c r="E56" s="59">
        <f>IF(R56=0,"",RANK($R56,$R$2:$R$95,0))</f>
        <v>19</v>
      </c>
      <c r="F56" s="59">
        <f>COUNT($AH56:$AI56,$AR56:$AY56)</f>
        <v>10</v>
      </c>
      <c r="G56" s="65">
        <f>IF($F56&lt;=1,"",STDEV($AB56:$AC56,$AJ56:$AQ56))</f>
        <v>20.91854875016022</v>
      </c>
      <c r="H56" s="98" t="b">
        <f>IF($Q56=0,FALSE,IF(OR($V56=TRUE,AVERAGE($AJ56:$AQ56)=100),TRUE,FALSE))</f>
        <v>0</v>
      </c>
      <c r="I56" s="108">
        <f>IF($H56=TRUE,IF(ISBLANK(AZ56),10000,AZ56),10000)</f>
        <v>10000</v>
      </c>
      <c r="J56" s="108">
        <f>IF($H56=TRUE,IF(ISBLANK(BA56),10000,BA56),10000)</f>
        <v>10000</v>
      </c>
      <c r="K56" s="108">
        <f>IF($H56=TRUE,IF(ISBLANK(BB56),10000,BB56),10000)</f>
        <v>10000</v>
      </c>
      <c r="L56" s="108">
        <f>IF($H56=TRUE,IF(ISBLANK(BC56),10000,BC56),10000)</f>
        <v>10000</v>
      </c>
      <c r="M56" s="108">
        <f>IF($H56=TRUE,IF(ISBLANK(BD56),10000,BD56),10000)</f>
        <v>10000</v>
      </c>
      <c r="N56" s="108">
        <f>IF($H56=TRUE,IF(ISBLANK(BE56),10000,BE56),10000)</f>
        <v>10000</v>
      </c>
      <c r="O56" s="98" t="b">
        <f>$V56</f>
        <v>0</v>
      </c>
      <c r="P56" s="59">
        <f>COUNT($AH56:$AI56)</f>
        <v>2</v>
      </c>
      <c r="Q56" s="59">
        <f>COUNT($AR56:$AY56)</f>
        <v>8</v>
      </c>
      <c r="R56" s="149">
        <f>IF($F56=0,0,AVERAGE($AB56:$AC56,$AR56:$AY56))</f>
        <v>68.205047033643012</v>
      </c>
      <c r="S56" s="66">
        <f>IF($P56=0,0,(AVERAGE($AB56:$AC56)))</f>
        <v>71.719354105071631</v>
      </c>
      <c r="T56" s="65">
        <f>IF($Q56=0,0,(AVERAGE($AR56:$AY56)))</f>
        <v>67.326470265785858</v>
      </c>
      <c r="U56" s="62">
        <f>IF(F56=0,"",(AVERAGE($AH56:$AI56,$AR56:$AY56)))</f>
        <v>72.231176212628682</v>
      </c>
      <c r="V56" s="62" t="b">
        <f>IF($Q56=0,FALSE,IF(OR(MAX($U$2:$U$95)=$U56,LARGE($U$2:$U$95,2)=$U56),TRUE,FALSE))</f>
        <v>0</v>
      </c>
      <c r="W56" s="143">
        <f>IF($F56=0,0,AVERAGE($AB56:$AC56,$AJ56:$AQ56))</f>
        <v>68.205047033643012</v>
      </c>
      <c r="X56" s="66">
        <f>IF(AZ56="","",IF(((AZ56/MIN(I$2:I$95))*100)&gt;=100,100,(AZ56/MIN(I$2:I$95))*100))</f>
        <v>100</v>
      </c>
      <c r="Y56" s="62">
        <f>IF(BA56="","",IF(((BA56/MIN(J$2:J$95))*100)&gt;=100,100,(BA56/MIN(J$2:J$95))*100))</f>
        <v>100</v>
      </c>
      <c r="Z56" s="62">
        <f>IF(BB56="","",IF(((BB56/MIN(K$2:K$95))*100)&gt;=100,100,(BB56/MIN(K$2:K$95))*100))</f>
        <v>100</v>
      </c>
      <c r="AA56" s="62">
        <f>IF(BC56="","",IF(((BC56/MIN(L$2:L$95))*100)&gt;=100,100,(BC56/MIN(L$2:L$95))*100))</f>
        <v>100</v>
      </c>
      <c r="AB56" s="62">
        <f>IF(BD56="","",IF(((BD56/MIN(M$2:M$95))*100)&gt;=100,100,(BD56/MIN(M$2:M$95))*100))</f>
        <v>43.438708210143275</v>
      </c>
      <c r="AC56" s="65">
        <f>IF(BE56="","",IF(((BE56/MIN(N$2:N$95))*100)&gt;=100,100,(BE56/MIN(N$2:N$95))*100))</f>
        <v>100</v>
      </c>
      <c r="AD56" s="62">
        <f>IF(ISBLANK(AZ56),"",PERCENTRANK(AZ$2:AZ$95,AZ56,)*100)</f>
        <v>97.3</v>
      </c>
      <c r="AE56" s="62">
        <f>IF(ISBLANK(BA56),"",PERCENTRANK(BA$2:BA$95,BA56,)*100)</f>
        <v>92.100000000000009</v>
      </c>
      <c r="AF56" s="62">
        <f>IF(ISBLANK(BB56),"",PERCENTRANK(BB$2:BB$95,BB56,)*100)</f>
        <v>94.199999999999989</v>
      </c>
      <c r="AG56" s="62">
        <f>IF(ISBLANK(BC56),"",PERCENTRANK(BC$2:BC$95,BC56,)*100)</f>
        <v>95</v>
      </c>
      <c r="AH56" s="62">
        <f>IF(ISBLANK(BD56),"",PERCENTRANK(BD$2:BD$95,BD56,)*100)</f>
        <v>88.1</v>
      </c>
      <c r="AI56" s="62">
        <f>IF(ISBLANK(BE56),"",PERCENTRANK(BE$2:BE$95,BE56,)*100)</f>
        <v>95.6</v>
      </c>
      <c r="AJ56" s="66">
        <f>IF(VLOOKUP(TRUE,$V$2:$AY$95,COUNTA($V$1:AR$1),FALSE)="",AR56,IF(AR56="","",(AR56/VLOOKUP(TRUE,$V$2:$AY$95,COUNTA($V$1:AR$1),FALSE))*100))</f>
        <v>75</v>
      </c>
      <c r="AK56" s="62">
        <f>IF(VLOOKUP(TRUE,$V$2:$AY$95,COUNTA($V$1:AS$1),FALSE)="",AS56,IF(AS56="","",(AS56/VLOOKUP(TRUE,$V$2:$AY$95,COUNTA($V$1:AS$1),FALSE))*100))</f>
        <v>42.007774114608765</v>
      </c>
      <c r="AL56" s="62">
        <f>IF(VLOOKUP(TRUE,$V$2:$AY$95,COUNTA($V$1:AT$1),FALSE)="",AT56,IF(AT56="","",(AT56/VLOOKUP(TRUE,$V$2:$AY$95,COUNTA($V$1:AT$1),FALSE))*100))</f>
        <v>40</v>
      </c>
      <c r="AM56" s="62">
        <f>IF(VLOOKUP(TRUE,$V$2:$AY$95,COUNTA($V$1:AU$1),FALSE)="",AU56,IF(AU56="","",(AU56/VLOOKUP(TRUE,$V$2:$AY$95,COUNTA($V$1:AU$1),FALSE))*100))</f>
        <v>70.54438591003418</v>
      </c>
      <c r="AN56" s="62">
        <f>IF(VLOOKUP(TRUE,$V$2:$AY$95,COUNTA($V$1:AV$1),FALSE)="",AV56,IF(AV56="","",(AV56/VLOOKUP(TRUE,$V$2:$AY$95,COUNTA($V$1:AV$1),FALSE))*100))</f>
        <v>75</v>
      </c>
      <c r="AO56" s="62">
        <f>IF(VLOOKUP(TRUE,$V$2:$AY$95,COUNTA($V$1:AW$1),FALSE)="",AW56,IF(AW56="","",(AW56/VLOOKUP(TRUE,$V$2:$AY$95,COUNTA($V$1:AW$1),FALSE))*100))</f>
        <v>94.392935434977218</v>
      </c>
      <c r="AP56" s="62">
        <f>IF(VLOOKUP(TRUE,$V$2:$AY$95,COUNTA($V$1:AX$1),FALSE)="",AX56,IF(AX56="","",(AX56/VLOOKUP(TRUE,$V$2:$AY$95,COUNTA($V$1:AX$1),FALSE))*100))</f>
        <v>75</v>
      </c>
      <c r="AQ56" s="65">
        <f>IF(VLOOKUP(TRUE,$V$2:$AY$95,COUNTA($V$1:AY$1),FALSE)="",AY56,IF(AY56="","",(AY56/VLOOKUP(TRUE,$V$2:$AY$95,COUNTA($V$1:AY$1),FALSE))*100))</f>
        <v>66.666666666666671</v>
      </c>
      <c r="AR56" s="66">
        <f>IF(BS56="","",BS56*VLOOKUP("UQ",IndexCalc[],3,FALSE))</f>
        <v>75</v>
      </c>
      <c r="AS56" s="62">
        <f>IF(BT56="","",BT56*VLOOKUP("Fneg",IndexCalc[],3,FALSE))</f>
        <v>42.007774114608765</v>
      </c>
      <c r="AT56" s="62">
        <f>IF(BU56="","",BU56*VLOOKUP("ABS",IndexCalc[],3,FALSE))</f>
        <v>40</v>
      </c>
      <c r="AU56" s="62">
        <f>IF(BV56="","",BV56*VLOOKUP("Cnrs",IndexCalc[],3,FALSE))</f>
        <v>70.54438591003418</v>
      </c>
      <c r="AV56" s="62">
        <f>IF(BO56="","",BO56*VLOOKUP("HEC",IndexCalc[],3,FALSE))</f>
        <v>75</v>
      </c>
      <c r="AW56" s="62">
        <f>IF(BP56="","",BP56*VLOOKUP("Aeres",IndexCalc[],3,FALSE))</f>
        <v>94.392935434977218</v>
      </c>
      <c r="AX56" s="62">
        <f>IF(BQ56="","",BQ56*VLOOKUP("Abdc",IndexCalc[],3,FALSE))</f>
        <v>75</v>
      </c>
      <c r="AY56" s="65">
        <f>IF(BR56="","",BR56*VLOOKUP("Vhb",IndexCalc[],3,FALSE))</f>
        <v>66.666666666666671</v>
      </c>
      <c r="AZ56" s="25">
        <v>0.02</v>
      </c>
      <c r="BA56" s="16">
        <v>2</v>
      </c>
      <c r="BB56" s="12">
        <v>73</v>
      </c>
      <c r="BC56" s="25">
        <v>4.4249999999999998</v>
      </c>
      <c r="BD56" s="25">
        <v>1.91</v>
      </c>
      <c r="BE56" s="26">
        <v>4.415</v>
      </c>
      <c r="BF56" s="18" t="s">
        <v>134</v>
      </c>
      <c r="BG56" s="12"/>
      <c r="BH56" s="12" t="s">
        <v>127</v>
      </c>
      <c r="BI56" s="12" t="s">
        <v>133</v>
      </c>
      <c r="BJ56" s="19" t="s">
        <v>278</v>
      </c>
      <c r="BK56" s="18">
        <v>2</v>
      </c>
      <c r="BL56" s="12"/>
      <c r="BM56" s="12">
        <v>2</v>
      </c>
      <c r="BN56" s="12"/>
      <c r="BO56" s="7">
        <v>3</v>
      </c>
      <c r="BP56" s="258">
        <v>2.8317880630493164</v>
      </c>
      <c r="BQ56" s="92">
        <v>3</v>
      </c>
      <c r="BR56" s="5">
        <v>4</v>
      </c>
      <c r="BS56" s="5">
        <v>3</v>
      </c>
      <c r="BT56" s="258">
        <v>1.6803109645843506</v>
      </c>
      <c r="BU56" s="258">
        <v>2</v>
      </c>
      <c r="BV56" s="261">
        <v>2.8217754364013672</v>
      </c>
    </row>
    <row r="57" spans="1:74" s="198" customFormat="1" x14ac:dyDescent="0.25">
      <c r="A57" s="209" t="s">
        <v>552</v>
      </c>
      <c r="B57" s="11"/>
      <c r="C57" s="71" t="s">
        <v>147</v>
      </c>
      <c r="D57" s="11" t="s">
        <v>885</v>
      </c>
      <c r="E57" s="59">
        <f>IF(R57=0,"",RANK($R57,$R$2:$R$95,0))</f>
        <v>21</v>
      </c>
      <c r="F57" s="59">
        <f>COUNT($AH57:$AI57,$AR57:$AY57)</f>
        <v>10</v>
      </c>
      <c r="G57" s="65">
        <f>IF($F57&lt;=1,"",STDEV($AB57:$AC57,$AJ57:$AQ57))</f>
        <v>21.559340280406676</v>
      </c>
      <c r="H57" s="98" t="b">
        <f>IF($Q57=0,FALSE,IF(OR($V57=TRUE,AVERAGE($AJ57:$AQ57)=100),TRUE,FALSE))</f>
        <v>0</v>
      </c>
      <c r="I57" s="108">
        <f>IF($H57=TRUE,IF(ISBLANK(AZ57),10000,AZ57),10000)</f>
        <v>10000</v>
      </c>
      <c r="J57" s="108">
        <f>IF($H57=TRUE,IF(ISBLANK(BA57),10000,BA57),10000)</f>
        <v>10000</v>
      </c>
      <c r="K57" s="108">
        <f>IF($H57=TRUE,IF(ISBLANK(BB57),10000,BB57),10000)</f>
        <v>10000</v>
      </c>
      <c r="L57" s="108">
        <f>IF($H57=TRUE,IF(ISBLANK(BC57),10000,BC57),10000)</f>
        <v>10000</v>
      </c>
      <c r="M57" s="108">
        <f>IF($H57=TRUE,IF(ISBLANK(BD57),10000,BD57),10000)</f>
        <v>10000</v>
      </c>
      <c r="N57" s="108">
        <f>IF($H57=TRUE,IF(ISBLANK(BE57),10000,BE57),10000)</f>
        <v>10000</v>
      </c>
      <c r="O57" s="98" t="b">
        <f>$V57</f>
        <v>0</v>
      </c>
      <c r="P57" s="59">
        <f>COUNT($AH57:$AI57)</f>
        <v>2</v>
      </c>
      <c r="Q57" s="59">
        <f>COUNT($AR57:$AY57)</f>
        <v>8</v>
      </c>
      <c r="R57" s="149">
        <f>IF($F57=0,0,AVERAGE($AB57:$AC57,$AR57:$AY57))</f>
        <v>63.35829885707598</v>
      </c>
      <c r="S57" s="66">
        <f>IF($P57=0,0,(AVERAGE($AB57:$AC57)))</f>
        <v>94.587218558107793</v>
      </c>
      <c r="T57" s="65">
        <f>IF($Q57=0,0,(AVERAGE($AR57:$AY57)))</f>
        <v>55.551068931818008</v>
      </c>
      <c r="U57" s="62">
        <f>IF(F57=0,"",(AVERAGE($AH57:$AI57,$AR57:$AY57)))</f>
        <v>64.000855145454409</v>
      </c>
      <c r="V57" s="62" t="b">
        <f>IF($Q57=0,FALSE,IF(OR(MAX($U$2:$U$95)=$U57,LARGE($U$2:$U$95,2)=$U57),TRUE,FALSE))</f>
        <v>0</v>
      </c>
      <c r="W57" s="143">
        <f>IF($F57=0,0,AVERAGE($AB57:$AC57,$AJ57:$AQ57))</f>
        <v>63.35829885707598</v>
      </c>
      <c r="X57" s="66">
        <f>IF(AZ57="","",IF(((AZ57/MIN(I$2:I$95))*100)&gt;=100,100,(AZ57/MIN(I$2:I$95))*100))</f>
        <v>100</v>
      </c>
      <c r="Y57" s="62">
        <f>IF(BA57="","",IF(((BA57/MIN(J$2:J$95))*100)&gt;=100,100,(BA57/MIN(J$2:J$95))*100))</f>
        <v>100</v>
      </c>
      <c r="Z57" s="62">
        <f>IF(BB57="","",IF(((BB57/MIN(K$2:K$95))*100)&gt;=100,100,(BB57/MIN(K$2:K$95))*100))</f>
        <v>100</v>
      </c>
      <c r="AA57" s="62">
        <f>IF(BC57="","",IF(((BC57/MIN(L$2:L$95))*100)&gt;=100,100,(BC57/MIN(L$2:L$95))*100))</f>
        <v>65.769805680119575</v>
      </c>
      <c r="AB57" s="62">
        <f>IF(BD57="","",IF(((BD57/MIN(M$2:M$95))*100)&gt;=100,100,(BD57/MIN(M$2:M$95))*100))</f>
        <v>89.174437116215586</v>
      </c>
      <c r="AC57" s="65">
        <f>IF(BE57="","",IF(((BE57/MIN(N$2:N$95))*100)&gt;=100,100,(BE57/MIN(N$2:N$95))*100))</f>
        <v>100</v>
      </c>
      <c r="AD57" s="62">
        <f>IF(ISBLANK(AZ57),"",PERCENTRANK(AZ$2:AZ$95,AZ57,)*100)</f>
        <v>94.699999999999989</v>
      </c>
      <c r="AE57" s="62">
        <f>IF(ISBLANK(BA57),"",PERCENTRANK(BA$2:BA$95,BA57,)*100)</f>
        <v>97.3</v>
      </c>
      <c r="AF57" s="62">
        <f>IF(ISBLANK(BB57),"",PERCENTRANK(BB$2:BB$95,BB57,)*100)</f>
        <v>85.7</v>
      </c>
      <c r="AG57" s="62">
        <f>IF(ISBLANK(BC57),"",PERCENTRANK(BC$2:BC$95,BC57,)*100)</f>
        <v>57.499999999999993</v>
      </c>
      <c r="AH57" s="62">
        <f>IF(ISBLANK(BD57),"",PERCENTRANK(BD$2:BD$95,BD57,)*100)</f>
        <v>96.7</v>
      </c>
      <c r="AI57" s="62">
        <f>IF(ISBLANK(BE57),"",PERCENTRANK(BE$2:BE$95,BE57,)*100)</f>
        <v>98.9</v>
      </c>
      <c r="AJ57" s="66">
        <f>IF(VLOOKUP(TRUE,$V$2:$AY$95,COUNTA($V$1:AR$1),FALSE)="",AR57,IF(AR57="","",(AR57/VLOOKUP(TRUE,$V$2:$AY$95,COUNTA($V$1:AR$1),FALSE))*100))</f>
        <v>68.304193019866943</v>
      </c>
      <c r="AK57" s="62">
        <f>IF(VLOOKUP(TRUE,$V$2:$AY$95,COUNTA($V$1:AS$1),FALSE)="",AS57,IF(AS57="","",(AS57/VLOOKUP(TRUE,$V$2:$AY$95,COUNTA($V$1:AS$1),FALSE))*100))</f>
        <v>25</v>
      </c>
      <c r="AL57" s="62">
        <f>IF(VLOOKUP(TRUE,$V$2:$AY$95,COUNTA($V$1:AT$1),FALSE)="",AT57,IF(AT57="","",(AT57/VLOOKUP(TRUE,$V$2:$AY$95,COUNTA($V$1:AT$1),FALSE))*100))</f>
        <v>42.461929321289063</v>
      </c>
      <c r="AM57" s="62">
        <f>IF(VLOOKUP(TRUE,$V$2:$AY$95,COUNTA($V$1:AU$1),FALSE)="",AU57,IF(AU57="","",(AU57/VLOOKUP(TRUE,$V$2:$AY$95,COUNTA($V$1:AU$1),FALSE))*100))</f>
        <v>50</v>
      </c>
      <c r="AN57" s="62">
        <f>IF(VLOOKUP(TRUE,$V$2:$AY$95,COUNTA($V$1:AV$1),FALSE)="",AV57,IF(AV57="","",(AV57/VLOOKUP(TRUE,$V$2:$AY$95,COUNTA($V$1:AV$1),FALSE))*100))</f>
        <v>58.157640695571899</v>
      </c>
      <c r="AO57" s="62">
        <f>IF(VLOOKUP(TRUE,$V$2:$AY$95,COUNTA($V$1:AW$1),FALSE)="",AW57,IF(AW57="","",(AW57/VLOOKUP(TRUE,$V$2:$AY$95,COUNTA($V$1:AW$1),FALSE))*100))</f>
        <v>66.666666666666671</v>
      </c>
      <c r="AP57" s="62">
        <f>IF(VLOOKUP(TRUE,$V$2:$AY$95,COUNTA($V$1:AX$1),FALSE)="",AX57,IF(AX57="","",(AX57/VLOOKUP(TRUE,$V$2:$AY$95,COUNTA($V$1:AX$1),FALSE))*100))</f>
        <v>67.026937007904053</v>
      </c>
      <c r="AQ57" s="65">
        <f>IF(VLOOKUP(TRUE,$V$2:$AY$95,COUNTA($V$1:AY$1),FALSE)="",AY57,IF(AY57="","",(AY57/VLOOKUP(TRUE,$V$2:$AY$95,COUNTA($V$1:AY$1),FALSE))*100))</f>
        <v>66.791184743245452</v>
      </c>
      <c r="AR57" s="66">
        <f>IF(BS57="","",BS57*VLOOKUP("UQ",IndexCalc[],3,FALSE))</f>
        <v>68.304193019866943</v>
      </c>
      <c r="AS57" s="62">
        <f>IF(BT57="","",BT57*VLOOKUP("Fneg",IndexCalc[],3,FALSE))</f>
        <v>25</v>
      </c>
      <c r="AT57" s="62">
        <f>IF(BU57="","",BU57*VLOOKUP("ABS",IndexCalc[],3,FALSE))</f>
        <v>42.461929321289063</v>
      </c>
      <c r="AU57" s="62">
        <f>IF(BV57="","",BV57*VLOOKUP("Cnrs",IndexCalc[],3,FALSE))</f>
        <v>50</v>
      </c>
      <c r="AV57" s="62">
        <f>IF(BO57="","",BO57*VLOOKUP("HEC",IndexCalc[],3,FALSE))</f>
        <v>58.157640695571899</v>
      </c>
      <c r="AW57" s="62">
        <f>IF(BP57="","",BP57*VLOOKUP("Aeres",IndexCalc[],3,FALSE))</f>
        <v>66.666666666666671</v>
      </c>
      <c r="AX57" s="62">
        <f>IF(BQ57="","",BQ57*VLOOKUP("Abdc",IndexCalc[],3,FALSE))</f>
        <v>67.026937007904053</v>
      </c>
      <c r="AY57" s="65">
        <f>IF(BR57="","",BR57*VLOOKUP("Vhb",IndexCalc[],3,FALSE))</f>
        <v>66.791184743245452</v>
      </c>
      <c r="AZ57" s="25">
        <v>1.7999999999999999E-2</v>
      </c>
      <c r="BA57" s="16">
        <v>2.2000000000000002</v>
      </c>
      <c r="BB57" s="12">
        <v>62</v>
      </c>
      <c r="BC57" s="25">
        <v>2.64</v>
      </c>
      <c r="BD57" s="25">
        <v>3.9209999999999998</v>
      </c>
      <c r="BE57" s="26">
        <v>7.3280000000000003</v>
      </c>
      <c r="BF57" s="18"/>
      <c r="BG57" s="12"/>
      <c r="BH57" s="12"/>
      <c r="BI57" s="12"/>
      <c r="BJ57" s="19"/>
      <c r="BK57" s="18"/>
      <c r="BL57" s="12"/>
      <c r="BM57" s="12"/>
      <c r="BN57" s="12"/>
      <c r="BO57" s="257">
        <v>2.326305627822876</v>
      </c>
      <c r="BP57" s="258">
        <v>2</v>
      </c>
      <c r="BQ57" s="258">
        <v>2.6810774803161621</v>
      </c>
      <c r="BR57" s="258">
        <v>4.0074710845947266</v>
      </c>
      <c r="BS57" s="258">
        <v>2.7321677207946777</v>
      </c>
      <c r="BT57" s="258">
        <v>1</v>
      </c>
      <c r="BU57" s="258">
        <v>2.1230964660644531</v>
      </c>
      <c r="BV57" s="261">
        <v>2</v>
      </c>
    </row>
    <row r="58" spans="1:74" s="198" customFormat="1" x14ac:dyDescent="0.25">
      <c r="A58" s="209" t="s">
        <v>553</v>
      </c>
      <c r="B58" s="11" t="s">
        <v>830</v>
      </c>
      <c r="C58" s="71" t="s">
        <v>148</v>
      </c>
      <c r="D58" s="11" t="s">
        <v>885</v>
      </c>
      <c r="E58" s="59">
        <f>IF(R58=0,"",RANK($R58,$R$2:$R$95,0))</f>
        <v>3</v>
      </c>
      <c r="F58" s="59">
        <f>COUNT($AH58:$AI58,$AR58:$AY58)</f>
        <v>10</v>
      </c>
      <c r="G58" s="65">
        <f>IF($F58&lt;=1,"",STDEV($AB58:$AC58,$AJ58:$AQ58))</f>
        <v>12.002832848602035</v>
      </c>
      <c r="H58" s="98" t="b">
        <f>IF($Q58=0,FALSE,IF(OR($V58=TRUE,AVERAGE($AJ58:$AQ58)=100),TRUE,FALSE))</f>
        <v>0</v>
      </c>
      <c r="I58" s="108">
        <f>IF($H58=TRUE,IF(ISBLANK(AZ58),10000,AZ58),10000)</f>
        <v>10000</v>
      </c>
      <c r="J58" s="108">
        <f>IF($H58=TRUE,IF(ISBLANK(BA58),10000,BA58),10000)</f>
        <v>10000</v>
      </c>
      <c r="K58" s="108">
        <f>IF($H58=TRUE,IF(ISBLANK(BB58),10000,BB58),10000)</f>
        <v>10000</v>
      </c>
      <c r="L58" s="108">
        <f>IF($H58=TRUE,IF(ISBLANK(BC58),10000,BC58),10000)</f>
        <v>10000</v>
      </c>
      <c r="M58" s="108">
        <f>IF($H58=TRUE,IF(ISBLANK(BD58),10000,BD58),10000)</f>
        <v>10000</v>
      </c>
      <c r="N58" s="108">
        <f>IF($H58=TRUE,IF(ISBLANK(BE58),10000,BE58),10000)</f>
        <v>10000</v>
      </c>
      <c r="O58" s="98" t="b">
        <f>$V58</f>
        <v>0</v>
      </c>
      <c r="P58" s="59">
        <f>COUNT($AH58:$AI58)</f>
        <v>2</v>
      </c>
      <c r="Q58" s="59">
        <f>COUNT($AR58:$AY58)</f>
        <v>8</v>
      </c>
      <c r="R58" s="149">
        <f>IF($F58=0,0,AVERAGE($AB58:$AC58,$AR58:$AY58))</f>
        <v>91.117218466513066</v>
      </c>
      <c r="S58" s="66">
        <f>IF($P58=0,0,(AVERAGE($AB58:$AC58)))</f>
        <v>73.919425665898629</v>
      </c>
      <c r="T58" s="65">
        <f>IF($Q58=0,0,(AVERAGE($AR58:$AY58)))</f>
        <v>95.416666666666671</v>
      </c>
      <c r="U58" s="62">
        <f>IF(F58=0,"",(AVERAGE($AH58:$AI58,$AR58:$AY58)))</f>
        <v>91.913333333333327</v>
      </c>
      <c r="V58" s="62" t="b">
        <f>IF($Q58=0,FALSE,IF(OR(MAX($U$2:$U$95)=$U58,LARGE($U$2:$U$95,2)=$U58),TRUE,FALSE))</f>
        <v>0</v>
      </c>
      <c r="W58" s="143">
        <f>IF($F58=0,0,AVERAGE($AB58:$AC58,$AJ58:$AQ58))</f>
        <v>91.117218466513066</v>
      </c>
      <c r="X58" s="66">
        <f>IF(AZ58="","",IF(((AZ58/MIN(I$2:I$95))*100)&gt;=100,100,(AZ58/MIN(I$2:I$95))*100))</f>
        <v>42.857142857142854</v>
      </c>
      <c r="Y58" s="62">
        <f>IF(BA58="","",IF(((BA58/MIN(J$2:J$95))*100)&gt;=100,100,(BA58/MIN(J$2:J$95))*100))</f>
        <v>62.5</v>
      </c>
      <c r="Z58" s="62">
        <f>IF(BB58="","",IF(((BB58/MIN(K$2:K$95))*100)&gt;=100,100,(BB58/MIN(K$2:K$95))*100))</f>
        <v>74</v>
      </c>
      <c r="AA58" s="62">
        <f>IF(BC58="","",IF(((BC58/MIN(L$2:L$95))*100)&gt;=100,100,(BC58/MIN(L$2:L$95))*100))</f>
        <v>94.045839561534621</v>
      </c>
      <c r="AB58" s="62">
        <f>IF(BD58="","",IF(((BD58/MIN(M$2:M$95))*100)&gt;=100,100,(BD58/MIN(M$2:M$95))*100))</f>
        <v>69.047077552876956</v>
      </c>
      <c r="AC58" s="65">
        <f>IF(BE58="","",IF(((BE58/MIN(N$2:N$95))*100)&gt;=100,100,(BE58/MIN(N$2:N$95))*100))</f>
        <v>78.791773778920302</v>
      </c>
      <c r="AD58" s="62">
        <f>IF(ISBLANK(AZ58),"",PERCENTRANK(AZ$2:AZ$95,AZ58,)*100)</f>
        <v>57.8</v>
      </c>
      <c r="AE58" s="62">
        <f>IF(ISBLANK(BA58),"",PERCENTRANK(BA$2:BA$95,BA58,)*100)</f>
        <v>73.599999999999994</v>
      </c>
      <c r="AF58" s="62">
        <f>IF(ISBLANK(BB58),"",PERCENTRANK(BB$2:BB$95,BB58,)*100)</f>
        <v>62.8</v>
      </c>
      <c r="AG58" s="62">
        <f>IF(ISBLANK(BC58),"",PERCENTRANK(BC$2:BC$95,BC58,)*100)</f>
        <v>87.5</v>
      </c>
      <c r="AH58" s="62">
        <f>IF(ISBLANK(BD58),"",PERCENTRANK(BD$2:BD$95,BD58,)*100)</f>
        <v>94.6</v>
      </c>
      <c r="AI58" s="62">
        <f>IF(ISBLANK(BE58),"",PERCENTRANK(BE$2:BE$95,BE58,)*100)</f>
        <v>61.199999999999996</v>
      </c>
      <c r="AJ58" s="66">
        <f>IF(VLOOKUP(TRUE,$V$2:$AY$95,COUNTA($V$1:AR$1),FALSE)="",AR58,IF(AR58="","",(AR58/VLOOKUP(TRUE,$V$2:$AY$95,COUNTA($V$1:AR$1),FALSE))*100))</f>
        <v>100</v>
      </c>
      <c r="AK58" s="62">
        <f>IF(VLOOKUP(TRUE,$V$2:$AY$95,COUNTA($V$1:AS$1),FALSE)="",AS58,IF(AS58="","",(AS58/VLOOKUP(TRUE,$V$2:$AY$95,COUNTA($V$1:AS$1),FALSE))*100))</f>
        <v>100</v>
      </c>
      <c r="AL58" s="62">
        <f>IF(VLOOKUP(TRUE,$V$2:$AY$95,COUNTA($V$1:AT$1),FALSE)="",AT58,IF(AT58="","",(AT58/VLOOKUP(TRUE,$V$2:$AY$95,COUNTA($V$1:AT$1),FALSE))*100))</f>
        <v>80</v>
      </c>
      <c r="AM58" s="62">
        <f>IF(VLOOKUP(TRUE,$V$2:$AY$95,COUNTA($V$1:AU$1),FALSE)="",AU58,IF(AU58="","",(AU58/VLOOKUP(TRUE,$V$2:$AY$95,COUNTA($V$1:AU$1),FALSE))*100))</f>
        <v>100</v>
      </c>
      <c r="AN58" s="62">
        <f>IF(VLOOKUP(TRUE,$V$2:$AY$95,COUNTA($V$1:AV$1),FALSE)="",AV58,IF(AV58="","",(AV58/VLOOKUP(TRUE,$V$2:$AY$95,COUNTA($V$1:AV$1),FALSE))*100))</f>
        <v>100</v>
      </c>
      <c r="AO58" s="62">
        <f>IF(VLOOKUP(TRUE,$V$2:$AY$95,COUNTA($V$1:AW$1),FALSE)="",AW58,IF(AW58="","",(AW58/VLOOKUP(TRUE,$V$2:$AY$95,COUNTA($V$1:AW$1),FALSE))*100))</f>
        <v>100</v>
      </c>
      <c r="AP58" s="62">
        <f>IF(VLOOKUP(TRUE,$V$2:$AY$95,COUNTA($V$1:AX$1),FALSE)="",AX58,IF(AX58="","",(AX58/VLOOKUP(TRUE,$V$2:$AY$95,COUNTA($V$1:AX$1),FALSE))*100))</f>
        <v>100</v>
      </c>
      <c r="AQ58" s="65">
        <f>IF(VLOOKUP(TRUE,$V$2:$AY$95,COUNTA($V$1:AY$1),FALSE)="",AY58,IF(AY58="","",(AY58/VLOOKUP(TRUE,$V$2:$AY$95,COUNTA($V$1:AY$1),FALSE))*100))</f>
        <v>83.333333333333343</v>
      </c>
      <c r="AR58" s="66">
        <f>IF(BS58="","",BS58*VLOOKUP("UQ",IndexCalc[],3,FALSE))</f>
        <v>100</v>
      </c>
      <c r="AS58" s="62">
        <f>IF(BT58="","",BT58*VLOOKUP("Fneg",IndexCalc[],3,FALSE))</f>
        <v>100</v>
      </c>
      <c r="AT58" s="62">
        <f>IF(BU58="","",BU58*VLOOKUP("ABS",IndexCalc[],3,FALSE))</f>
        <v>80</v>
      </c>
      <c r="AU58" s="62">
        <f>IF(BV58="","",BV58*VLOOKUP("Cnrs",IndexCalc[],3,FALSE))</f>
        <v>100</v>
      </c>
      <c r="AV58" s="62">
        <f>IF(BO58="","",BO58*VLOOKUP("HEC",IndexCalc[],3,FALSE))</f>
        <v>100</v>
      </c>
      <c r="AW58" s="62">
        <f>IF(BP58="","",BP58*VLOOKUP("Aeres",IndexCalc[],3,FALSE))</f>
        <v>100</v>
      </c>
      <c r="AX58" s="62">
        <f>IF(BQ58="","",BQ58*VLOOKUP("Abdc",IndexCalc[],3,FALSE))</f>
        <v>100</v>
      </c>
      <c r="AY58" s="65">
        <f>IF(BR58="","",BR58*VLOOKUP("Vhb",IndexCalc[],3,FALSE))</f>
        <v>83.333333333333343</v>
      </c>
      <c r="AZ58" s="25">
        <v>3.0000000000000001E-3</v>
      </c>
      <c r="BA58" s="16">
        <v>1</v>
      </c>
      <c r="BB58" s="12">
        <v>37</v>
      </c>
      <c r="BC58" s="25">
        <v>3.7749999999999999</v>
      </c>
      <c r="BD58" s="25">
        <v>3.036</v>
      </c>
      <c r="BE58" s="26">
        <v>1.839</v>
      </c>
      <c r="BF58" s="18" t="s">
        <v>127</v>
      </c>
      <c r="BG58" s="12" t="s">
        <v>127</v>
      </c>
      <c r="BH58" s="12" t="s">
        <v>139</v>
      </c>
      <c r="BI58" s="12" t="s">
        <v>127</v>
      </c>
      <c r="BJ58" s="19" t="s">
        <v>278</v>
      </c>
      <c r="BK58" s="18">
        <v>1</v>
      </c>
      <c r="BL58" s="12">
        <v>1</v>
      </c>
      <c r="BM58" s="12">
        <v>4</v>
      </c>
      <c r="BN58" s="12">
        <v>1</v>
      </c>
      <c r="BO58" s="7">
        <v>4</v>
      </c>
      <c r="BP58" s="5">
        <v>3</v>
      </c>
      <c r="BQ58" s="92">
        <v>4</v>
      </c>
      <c r="BR58" s="5">
        <v>5</v>
      </c>
      <c r="BS58" s="5">
        <v>4</v>
      </c>
      <c r="BT58" s="5">
        <v>4</v>
      </c>
      <c r="BU58" s="5">
        <v>4</v>
      </c>
      <c r="BV58" s="8">
        <v>4</v>
      </c>
    </row>
    <row r="59" spans="1:74" s="198" customFormat="1" x14ac:dyDescent="0.25">
      <c r="A59" s="209" t="s">
        <v>554</v>
      </c>
      <c r="B59" s="11" t="s">
        <v>831</v>
      </c>
      <c r="C59" s="71" t="s">
        <v>149</v>
      </c>
      <c r="D59" s="11" t="s">
        <v>885</v>
      </c>
      <c r="E59" s="59">
        <f>IF(R59=0,"",RANK($R59,$R$2:$R$95,0))</f>
        <v>5</v>
      </c>
      <c r="F59" s="59">
        <f>COUNT($AH59:$AI59,$AR59:$AY59)</f>
        <v>10</v>
      </c>
      <c r="G59" s="65">
        <f>IF($F59&lt;=1,"",STDEV($AB59:$AC59,$AJ59:$AQ59))</f>
        <v>18.717739740290849</v>
      </c>
      <c r="H59" s="98" t="b">
        <f>IF($Q59=0,FALSE,IF(OR($V59=TRUE,AVERAGE($AJ59:$AQ59)=100),TRUE,FALSE))</f>
        <v>0</v>
      </c>
      <c r="I59" s="108">
        <f>IF($H59=TRUE,IF(ISBLANK(AZ59),10000,AZ59),10000)</f>
        <v>10000</v>
      </c>
      <c r="J59" s="108">
        <f>IF($H59=TRUE,IF(ISBLANK(BA59),10000,BA59),10000)</f>
        <v>10000</v>
      </c>
      <c r="K59" s="108">
        <f>IF($H59=TRUE,IF(ISBLANK(BB59),10000,BB59),10000)</f>
        <v>10000</v>
      </c>
      <c r="L59" s="108">
        <f>IF($H59=TRUE,IF(ISBLANK(BC59),10000,BC59),10000)</f>
        <v>10000</v>
      </c>
      <c r="M59" s="108">
        <f>IF($H59=TRUE,IF(ISBLANK(BD59),10000,BD59),10000)</f>
        <v>10000</v>
      </c>
      <c r="N59" s="108">
        <f>IF($H59=TRUE,IF(ISBLANK(BE59),10000,BE59),10000)</f>
        <v>10000</v>
      </c>
      <c r="O59" s="98" t="b">
        <f>$V59</f>
        <v>0</v>
      </c>
      <c r="P59" s="59">
        <f>COUNT($AH59:$AI59)</f>
        <v>2</v>
      </c>
      <c r="Q59" s="59">
        <f>COUNT($AR59:$AY59)</f>
        <v>8</v>
      </c>
      <c r="R59" s="149">
        <f>IF($F59=0,0,AVERAGE($AB59:$AC59,$AR59:$AY59))</f>
        <v>82.895193692669253</v>
      </c>
      <c r="S59" s="66">
        <f>IF($P59=0,0,(AVERAGE($AB59:$AC59)))</f>
        <v>70.309301796679563</v>
      </c>
      <c r="T59" s="65">
        <f>IF($Q59=0,0,(AVERAGE($AR59:$AY59)))</f>
        <v>86.041666666666671</v>
      </c>
      <c r="U59" s="62">
        <f>IF(F59=0,"",(AVERAGE($AH59:$AI59,$AR59:$AY59)))</f>
        <v>85.593333333333334</v>
      </c>
      <c r="V59" s="62" t="b">
        <f>IF($Q59=0,FALSE,IF(OR(MAX($U$2:$U$95)=$U59,LARGE($U$2:$U$95,2)=$U59),TRUE,FALSE))</f>
        <v>0</v>
      </c>
      <c r="W59" s="143">
        <f>IF($F59=0,0,AVERAGE($AB59:$AC59,$AJ59:$AQ59))</f>
        <v>82.895193692669253</v>
      </c>
      <c r="X59" s="66">
        <f>IF(AZ59="","",IF(((AZ59/MIN(I$2:I$95))*100)&gt;=100,100,(AZ59/MIN(I$2:I$95))*100))</f>
        <v>42.857142857142854</v>
      </c>
      <c r="Y59" s="62">
        <f>IF(BA59="","",IF(((BA59/MIN(J$2:J$95))*100)&gt;=100,100,(BA59/MIN(J$2:J$95))*100))</f>
        <v>62.5</v>
      </c>
      <c r="Z59" s="62">
        <f>IF(BB59="","",IF(((BB59/MIN(K$2:K$95))*100)&gt;=100,100,(BB59/MIN(K$2:K$95))*100))</f>
        <v>70</v>
      </c>
      <c r="AA59" s="62">
        <f>IF(BC59="","",IF(((BC59/MIN(L$2:L$95))*100)&gt;=100,100,(BC59/MIN(L$2:L$95))*100))</f>
        <v>68.11160936721474</v>
      </c>
      <c r="AB59" s="62">
        <f>IF(BD59="","",IF(((BD59/MIN(M$2:M$95))*100)&gt;=100,100,(BD59/MIN(M$2:M$95))*100))</f>
        <v>40.618603593359111</v>
      </c>
      <c r="AC59" s="65">
        <f>IF(BE59="","",IF(((BE59/MIN(N$2:N$95))*100)&gt;=100,100,(BE59/MIN(N$2:N$95))*100))</f>
        <v>100</v>
      </c>
      <c r="AD59" s="62">
        <f>IF(ISBLANK(AZ59),"",PERCENTRANK(AZ$2:AZ$95,AZ59,)*100)</f>
        <v>57.8</v>
      </c>
      <c r="AE59" s="62">
        <f>IF(ISBLANK(BA59),"",PERCENTRANK(BA$2:BA$95,BA59,)*100)</f>
        <v>73.599999999999994</v>
      </c>
      <c r="AF59" s="62">
        <f>IF(ISBLANK(BB59),"",PERCENTRANK(BB$2:BB$95,BB59,)*100)</f>
        <v>60</v>
      </c>
      <c r="AG59" s="62">
        <f>IF(ISBLANK(BC59),"",PERCENTRANK(BC$2:BC$95,BC59,)*100)</f>
        <v>62.5</v>
      </c>
      <c r="AH59" s="62">
        <f>IF(ISBLANK(BD59),"",PERCENTRANK(BD$2:BD$95,BD59,)*100)</f>
        <v>84.899999999999991</v>
      </c>
      <c r="AI59" s="62">
        <f>IF(ISBLANK(BE59),"",PERCENTRANK(BE$2:BE$95,BE59,)*100)</f>
        <v>82.699999999999989</v>
      </c>
      <c r="AJ59" s="66">
        <f>IF(VLOOKUP(TRUE,$V$2:$AY$95,COUNTA($V$1:AR$1),FALSE)="",AR59,IF(AR59="","",(AR59/VLOOKUP(TRUE,$V$2:$AY$95,COUNTA($V$1:AR$1),FALSE))*100))</f>
        <v>75</v>
      </c>
      <c r="AK59" s="62">
        <f>IF(VLOOKUP(TRUE,$V$2:$AY$95,COUNTA($V$1:AS$1),FALSE)="",AS59,IF(AS59="","",(AS59/VLOOKUP(TRUE,$V$2:$AY$95,COUNTA($V$1:AS$1),FALSE))*100))</f>
        <v>75</v>
      </c>
      <c r="AL59" s="62">
        <f>IF(VLOOKUP(TRUE,$V$2:$AY$95,COUNTA($V$1:AT$1),FALSE)="",AT59,IF(AT59="","",(AT59/VLOOKUP(TRUE,$V$2:$AY$95,COUNTA($V$1:AT$1),FALSE))*100))</f>
        <v>80</v>
      </c>
      <c r="AM59" s="62">
        <f>IF(VLOOKUP(TRUE,$V$2:$AY$95,COUNTA($V$1:AU$1),FALSE)="",AU59,IF(AU59="","",(AU59/VLOOKUP(TRUE,$V$2:$AY$95,COUNTA($V$1:AU$1),FALSE))*100))</f>
        <v>75</v>
      </c>
      <c r="AN59" s="62">
        <f>IF(VLOOKUP(TRUE,$V$2:$AY$95,COUNTA($V$1:AV$1),FALSE)="",AV59,IF(AV59="","",(AV59/VLOOKUP(TRUE,$V$2:$AY$95,COUNTA($V$1:AV$1),FALSE))*100))</f>
        <v>100</v>
      </c>
      <c r="AO59" s="62">
        <f>IF(VLOOKUP(TRUE,$V$2:$AY$95,COUNTA($V$1:AW$1),FALSE)="",AW59,IF(AW59="","",(AW59/VLOOKUP(TRUE,$V$2:$AY$95,COUNTA($V$1:AW$1),FALSE))*100))</f>
        <v>100</v>
      </c>
      <c r="AP59" s="62">
        <f>IF(VLOOKUP(TRUE,$V$2:$AY$95,COUNTA($V$1:AX$1),FALSE)="",AX59,IF(AX59="","",(AX59/VLOOKUP(TRUE,$V$2:$AY$95,COUNTA($V$1:AX$1),FALSE))*100))</f>
        <v>100</v>
      </c>
      <c r="AQ59" s="65">
        <f>IF(VLOOKUP(TRUE,$V$2:$AY$95,COUNTA($V$1:AY$1),FALSE)="",AY59,IF(AY59="","",(AY59/VLOOKUP(TRUE,$V$2:$AY$95,COUNTA($V$1:AY$1),FALSE))*100))</f>
        <v>83.333333333333343</v>
      </c>
      <c r="AR59" s="66">
        <f>IF(BS59="","",BS59*VLOOKUP("UQ",IndexCalc[],3,FALSE))</f>
        <v>75</v>
      </c>
      <c r="AS59" s="62">
        <f>IF(BT59="","",BT59*VLOOKUP("Fneg",IndexCalc[],3,FALSE))</f>
        <v>75</v>
      </c>
      <c r="AT59" s="62">
        <f>IF(BU59="","",BU59*VLOOKUP("ABS",IndexCalc[],3,FALSE))</f>
        <v>80</v>
      </c>
      <c r="AU59" s="62">
        <f>IF(BV59="","",BV59*VLOOKUP("Cnrs",IndexCalc[],3,FALSE))</f>
        <v>75</v>
      </c>
      <c r="AV59" s="62">
        <f>IF(BO59="","",BO59*VLOOKUP("HEC",IndexCalc[],3,FALSE))</f>
        <v>100</v>
      </c>
      <c r="AW59" s="62">
        <f>IF(BP59="","",BP59*VLOOKUP("Aeres",IndexCalc[],3,FALSE))</f>
        <v>100</v>
      </c>
      <c r="AX59" s="62">
        <f>IF(BQ59="","",BQ59*VLOOKUP("Abdc",IndexCalc[],3,FALSE))</f>
        <v>100</v>
      </c>
      <c r="AY59" s="65">
        <f>IF(BR59="","",BR59*VLOOKUP("Vhb",IndexCalc[],3,FALSE))</f>
        <v>83.333333333333343</v>
      </c>
      <c r="AZ59" s="25">
        <v>3.0000000000000001E-3</v>
      </c>
      <c r="BA59" s="16">
        <v>1</v>
      </c>
      <c r="BB59" s="12">
        <v>35</v>
      </c>
      <c r="BC59" s="25">
        <v>2.734</v>
      </c>
      <c r="BD59" s="25">
        <v>1.786</v>
      </c>
      <c r="BE59" s="26">
        <v>2.492</v>
      </c>
      <c r="BF59" s="18" t="s">
        <v>127</v>
      </c>
      <c r="BG59" s="12" t="s">
        <v>127</v>
      </c>
      <c r="BH59" s="12" t="s">
        <v>139</v>
      </c>
      <c r="BI59" s="12" t="s">
        <v>127</v>
      </c>
      <c r="BJ59" s="19"/>
      <c r="BK59" s="18">
        <v>2</v>
      </c>
      <c r="BL59" s="12">
        <v>2</v>
      </c>
      <c r="BM59" s="12">
        <v>4</v>
      </c>
      <c r="BN59" s="12">
        <v>2</v>
      </c>
      <c r="BO59" s="7">
        <v>4</v>
      </c>
      <c r="BP59" s="5">
        <v>3</v>
      </c>
      <c r="BQ59" s="92">
        <v>4</v>
      </c>
      <c r="BR59" s="5">
        <v>5</v>
      </c>
      <c r="BS59" s="5">
        <v>3</v>
      </c>
      <c r="BT59" s="5">
        <v>3</v>
      </c>
      <c r="BU59" s="5">
        <v>4</v>
      </c>
      <c r="BV59" s="8">
        <v>3</v>
      </c>
    </row>
    <row r="60" spans="1:74" s="198" customFormat="1" x14ac:dyDescent="0.25">
      <c r="A60" s="209" t="s">
        <v>555</v>
      </c>
      <c r="B60" s="11" t="s">
        <v>832</v>
      </c>
      <c r="C60" s="71" t="s">
        <v>150</v>
      </c>
      <c r="D60" s="11" t="s">
        <v>885</v>
      </c>
      <c r="E60" s="59">
        <f>IF(R60=0,"",RANK($R60,$R$2:$R$95,0))</f>
        <v>4</v>
      </c>
      <c r="F60" s="59">
        <f>COUNT($AH60:$AI60,$AR60:$AY60)</f>
        <v>10</v>
      </c>
      <c r="G60" s="65">
        <f>IF($F60&lt;=1,"",STDEV($AB60:$AC60,$AJ60:$AQ60))</f>
        <v>17.757024761848811</v>
      </c>
      <c r="H60" s="98" t="b">
        <f>IF($Q60=0,FALSE,IF(OR($V60=TRUE,AVERAGE($AJ60:$AQ60)=100),TRUE,FALSE))</f>
        <v>0</v>
      </c>
      <c r="I60" s="108">
        <f>IF($H60=TRUE,IF(ISBLANK(AZ60),10000,AZ60),10000)</f>
        <v>10000</v>
      </c>
      <c r="J60" s="108">
        <f>IF($H60=TRUE,IF(ISBLANK(BA60),10000,BA60),10000)</f>
        <v>10000</v>
      </c>
      <c r="K60" s="108">
        <f>IF($H60=TRUE,IF(ISBLANK(BB60),10000,BB60),10000)</f>
        <v>10000</v>
      </c>
      <c r="L60" s="108">
        <f>IF($H60=TRUE,IF(ISBLANK(BC60),10000,BC60),10000)</f>
        <v>10000</v>
      </c>
      <c r="M60" s="108">
        <f>IF($H60=TRUE,IF(ISBLANK(BD60),10000,BD60),10000)</f>
        <v>10000</v>
      </c>
      <c r="N60" s="108">
        <f>IF($H60=TRUE,IF(ISBLANK(BE60),10000,BE60),10000)</f>
        <v>10000</v>
      </c>
      <c r="O60" s="98" t="b">
        <f>$V60</f>
        <v>0</v>
      </c>
      <c r="P60" s="59">
        <f>COUNT($AH60:$AI60)</f>
        <v>2</v>
      </c>
      <c r="Q60" s="59">
        <f>COUNT($AR60:$AY60)</f>
        <v>8</v>
      </c>
      <c r="R60" s="149">
        <f>IF($F60=0,0,AVERAGE($AB60:$AC60,$AR60:$AY60))</f>
        <v>88.062574213664021</v>
      </c>
      <c r="S60" s="66">
        <f>IF($P60=0,0,(AVERAGE($AB60:$AC60)))</f>
        <v>68.646204401653449</v>
      </c>
      <c r="T60" s="65">
        <f>IF($Q60=0,0,(AVERAGE($AR60:$AY60)))</f>
        <v>92.916666666666671</v>
      </c>
      <c r="U60" s="62">
        <f>IF(F60=0,"",(AVERAGE($AH60:$AI60,$AR60:$AY60)))</f>
        <v>90.023333333333341</v>
      </c>
      <c r="V60" s="62" t="b">
        <f>IF($Q60=0,FALSE,IF(OR(MAX($U$2:$U$95)=$U60,LARGE($U$2:$U$95,2)=$U60),TRUE,FALSE))</f>
        <v>0</v>
      </c>
      <c r="W60" s="143">
        <f>IF($F60=0,0,AVERAGE($AB60:$AC60,$AJ60:$AQ60))</f>
        <v>88.062574213664021</v>
      </c>
      <c r="X60" s="66">
        <f>IF(AZ60="","",IF(((AZ60/MIN(I$2:I$95))*100)&gt;=100,100,(AZ60/MIN(I$2:I$95))*100))</f>
        <v>28.571428571428569</v>
      </c>
      <c r="Y60" s="62">
        <f>IF(BA60="","",IF(((BA60/MIN(J$2:J$95))*100)&gt;=100,100,(BA60/MIN(J$2:J$95))*100))</f>
        <v>43.749999999999993</v>
      </c>
      <c r="Z60" s="62">
        <f>IF(BB60="","",IF(((BB60/MIN(K$2:K$95))*100)&gt;=100,100,(BB60/MIN(K$2:K$95))*100))</f>
        <v>74</v>
      </c>
      <c r="AA60" s="62">
        <f>IF(BC60="","",IF(((BC60/MIN(L$2:L$95))*100)&gt;=100,100,(BC60/MIN(L$2:L$95))*100))</f>
        <v>74.987543597409058</v>
      </c>
      <c r="AB60" s="62">
        <f>IF(BD60="","",IF(((BD60/MIN(M$2:M$95))*100)&gt;=100,100,(BD60/MIN(M$2:M$95))*100))</f>
        <v>54.173299977257216</v>
      </c>
      <c r="AC60" s="65">
        <f>IF(BE60="","",IF(((BE60/MIN(N$2:N$95))*100)&gt;=100,100,(BE60/MIN(N$2:N$95))*100))</f>
        <v>83.119108826049697</v>
      </c>
      <c r="AD60" s="62">
        <f>IF(ISBLANK(AZ60),"",PERCENTRANK(AZ$2:AZ$95,AZ60,)*100)</f>
        <v>42.1</v>
      </c>
      <c r="AE60" s="62">
        <f>IF(ISBLANK(BA60),"",PERCENTRANK(BA$2:BA$95,BA60,)*100)</f>
        <v>39.4</v>
      </c>
      <c r="AF60" s="62">
        <f>IF(ISBLANK(BB60),"",PERCENTRANK(BB$2:BB$95,BB60,)*100)</f>
        <v>62.8</v>
      </c>
      <c r="AG60" s="62">
        <f>IF(ISBLANK(BC60),"",PERCENTRANK(BC$2:BC$95,BC60,)*100)</f>
        <v>67.5</v>
      </c>
      <c r="AH60" s="62">
        <f>IF(ISBLANK(BD60),"",PERCENTRANK(BD$2:BD$95,BD60,)*100)</f>
        <v>93.5</v>
      </c>
      <c r="AI60" s="62">
        <f>IF(ISBLANK(BE60),"",PERCENTRANK(BE$2:BE$95,BE60,)*100)</f>
        <v>63.4</v>
      </c>
      <c r="AJ60" s="66">
        <f>IF(VLOOKUP(TRUE,$V$2:$AY$95,COUNTA($V$1:AR$1),FALSE)="",AR60,IF(AR60="","",(AR60/VLOOKUP(TRUE,$V$2:$AY$95,COUNTA($V$1:AR$1),FALSE))*100))</f>
        <v>100</v>
      </c>
      <c r="AK60" s="62">
        <f>IF(VLOOKUP(TRUE,$V$2:$AY$95,COUNTA($V$1:AS$1),FALSE)="",AS60,IF(AS60="","",(AS60/VLOOKUP(TRUE,$V$2:$AY$95,COUNTA($V$1:AS$1),FALSE))*100))</f>
        <v>100</v>
      </c>
      <c r="AL60" s="62">
        <f>IF(VLOOKUP(TRUE,$V$2:$AY$95,COUNTA($V$1:AT$1),FALSE)="",AT60,IF(AT60="","",(AT60/VLOOKUP(TRUE,$V$2:$AY$95,COUNTA($V$1:AT$1),FALSE))*100))</f>
        <v>60</v>
      </c>
      <c r="AM60" s="62">
        <f>IF(VLOOKUP(TRUE,$V$2:$AY$95,COUNTA($V$1:AU$1),FALSE)="",AU60,IF(AU60="","",(AU60/VLOOKUP(TRUE,$V$2:$AY$95,COUNTA($V$1:AU$1),FALSE))*100))</f>
        <v>100</v>
      </c>
      <c r="AN60" s="62">
        <f>IF(VLOOKUP(TRUE,$V$2:$AY$95,COUNTA($V$1:AV$1),FALSE)="",AV60,IF(AV60="","",(AV60/VLOOKUP(TRUE,$V$2:$AY$95,COUNTA($V$1:AV$1),FALSE))*100))</f>
        <v>100</v>
      </c>
      <c r="AO60" s="62">
        <f>IF(VLOOKUP(TRUE,$V$2:$AY$95,COUNTA($V$1:AW$1),FALSE)="",AW60,IF(AW60="","",(AW60/VLOOKUP(TRUE,$V$2:$AY$95,COUNTA($V$1:AW$1),FALSE))*100))</f>
        <v>100</v>
      </c>
      <c r="AP60" s="62">
        <f>IF(VLOOKUP(TRUE,$V$2:$AY$95,COUNTA($V$1:AX$1),FALSE)="",AX60,IF(AX60="","",(AX60/VLOOKUP(TRUE,$V$2:$AY$95,COUNTA($V$1:AX$1),FALSE))*100))</f>
        <v>100</v>
      </c>
      <c r="AQ60" s="65">
        <f>IF(VLOOKUP(TRUE,$V$2:$AY$95,COUNTA($V$1:AY$1),FALSE)="",AY60,IF(AY60="","",(AY60/VLOOKUP(TRUE,$V$2:$AY$95,COUNTA($V$1:AY$1),FALSE))*100))</f>
        <v>83.333333333333343</v>
      </c>
      <c r="AR60" s="66">
        <f>IF(BS60="","",BS60*VLOOKUP("UQ",IndexCalc[],3,FALSE))</f>
        <v>100</v>
      </c>
      <c r="AS60" s="62">
        <f>IF(BT60="","",BT60*VLOOKUP("Fneg",IndexCalc[],3,FALSE))</f>
        <v>100</v>
      </c>
      <c r="AT60" s="62">
        <f>IF(BU60="","",BU60*VLOOKUP("ABS",IndexCalc[],3,FALSE))</f>
        <v>60</v>
      </c>
      <c r="AU60" s="62">
        <f>IF(BV60="","",BV60*VLOOKUP("Cnrs",IndexCalc[],3,FALSE))</f>
        <v>100</v>
      </c>
      <c r="AV60" s="62">
        <f>IF(BO60="","",BO60*VLOOKUP("HEC",IndexCalc[],3,FALSE))</f>
        <v>100</v>
      </c>
      <c r="AW60" s="62">
        <f>IF(BP60="","",BP60*VLOOKUP("Aeres",IndexCalc[],3,FALSE))</f>
        <v>100</v>
      </c>
      <c r="AX60" s="62">
        <f>IF(BQ60="","",BQ60*VLOOKUP("Abdc",IndexCalc[],3,FALSE))</f>
        <v>100</v>
      </c>
      <c r="AY60" s="65">
        <f>IF(BR60="","",BR60*VLOOKUP("Vhb",IndexCalc[],3,FALSE))</f>
        <v>83.333333333333343</v>
      </c>
      <c r="AZ60" s="25">
        <v>2E-3</v>
      </c>
      <c r="BA60" s="16">
        <v>0.7</v>
      </c>
      <c r="BB60" s="12">
        <v>37</v>
      </c>
      <c r="BC60" s="25">
        <v>3.01</v>
      </c>
      <c r="BD60" s="25">
        <v>2.3820000000000001</v>
      </c>
      <c r="BE60" s="26">
        <v>1.94</v>
      </c>
      <c r="BF60" s="18" t="s">
        <v>127</v>
      </c>
      <c r="BG60" s="12" t="s">
        <v>127</v>
      </c>
      <c r="BH60" s="12" t="s">
        <v>139</v>
      </c>
      <c r="BI60" s="12" t="s">
        <v>127</v>
      </c>
      <c r="BJ60" s="19" t="s">
        <v>278</v>
      </c>
      <c r="BK60" s="18">
        <v>1</v>
      </c>
      <c r="BL60" s="12">
        <v>1</v>
      </c>
      <c r="BM60" s="12">
        <v>3</v>
      </c>
      <c r="BN60" s="12">
        <v>1</v>
      </c>
      <c r="BO60" s="7">
        <v>4</v>
      </c>
      <c r="BP60" s="5">
        <v>3</v>
      </c>
      <c r="BQ60" s="92">
        <v>4</v>
      </c>
      <c r="BR60" s="5">
        <v>5</v>
      </c>
      <c r="BS60" s="5">
        <v>4</v>
      </c>
      <c r="BT60" s="5">
        <v>4</v>
      </c>
      <c r="BU60" s="5">
        <v>3</v>
      </c>
      <c r="BV60" s="8">
        <v>4</v>
      </c>
    </row>
    <row r="61" spans="1:74" s="198" customFormat="1" x14ac:dyDescent="0.25">
      <c r="A61" s="209" t="s">
        <v>556</v>
      </c>
      <c r="B61" s="11" t="s">
        <v>833</v>
      </c>
      <c r="C61" s="73" t="s">
        <v>158</v>
      </c>
      <c r="D61" s="11" t="s">
        <v>885</v>
      </c>
      <c r="E61" s="59">
        <f>IF(R61=0,"",RANK($R61,$R$2:$R$95,0))</f>
        <v>13</v>
      </c>
      <c r="F61" s="59">
        <f>COUNT($AH61:$AI61,$AR61:$AY61)</f>
        <v>10</v>
      </c>
      <c r="G61" s="65">
        <f>IF($F61&lt;=1,"",STDEV($AB61:$AC61,$AJ61:$AQ61))</f>
        <v>19.320967167376629</v>
      </c>
      <c r="H61" s="98" t="b">
        <f>IF($Q61=0,FALSE,IF(OR($V61=TRUE,AVERAGE($AJ61:$AQ61)=100),TRUE,FALSE))</f>
        <v>0</v>
      </c>
      <c r="I61" s="108">
        <f>IF($H61=TRUE,IF(ISBLANK(AZ61),10000,AZ61),10000)</f>
        <v>10000</v>
      </c>
      <c r="J61" s="108">
        <f>IF($H61=TRUE,IF(ISBLANK(BA61),10000,BA61),10000)</f>
        <v>10000</v>
      </c>
      <c r="K61" s="108">
        <f>IF($H61=TRUE,IF(ISBLANK(BB61),10000,BB61),10000)</f>
        <v>10000</v>
      </c>
      <c r="L61" s="108">
        <f>IF($H61=TRUE,IF(ISBLANK(BC61),10000,BC61),10000)</f>
        <v>10000</v>
      </c>
      <c r="M61" s="108">
        <f>IF($H61=TRUE,IF(ISBLANK(BD61),10000,BD61),10000)</f>
        <v>10000</v>
      </c>
      <c r="N61" s="108">
        <f>IF($H61=TRUE,IF(ISBLANK(BE61),10000,BE61),10000)</f>
        <v>10000</v>
      </c>
      <c r="O61" s="98" t="b">
        <f>$V61</f>
        <v>0</v>
      </c>
      <c r="P61" s="59">
        <f>COUNT($AH61:$AI61)</f>
        <v>2</v>
      </c>
      <c r="Q61" s="59">
        <f>COUNT($AR61:$AY61)</f>
        <v>8</v>
      </c>
      <c r="R61" s="149">
        <f>IF($F61=0,0,AVERAGE($AB61:$AC61,$AR61:$AY61))</f>
        <v>72.953626911441887</v>
      </c>
      <c r="S61" s="66">
        <f>IF($P61=0,0,(AVERAGE($AB61:$AC61)))</f>
        <v>67.546054127814415</v>
      </c>
      <c r="T61" s="65">
        <f>IF($Q61=0,0,(AVERAGE($AR61:$AY61)))</f>
        <v>74.305520107348755</v>
      </c>
      <c r="U61" s="62">
        <f>IF(F61=0,"",(AVERAGE($AH61:$AI61,$AR61:$AY61)))</f>
        <v>76.634416085878996</v>
      </c>
      <c r="V61" s="62" t="b">
        <f>IF($Q61=0,FALSE,IF(OR(MAX($U$2:$U$95)=$U61,LARGE($U$2:$U$95,2)=$U61),TRUE,FALSE))</f>
        <v>0</v>
      </c>
      <c r="W61" s="143">
        <f>IF($F61=0,0,AVERAGE($AB61:$AC61,$AJ61:$AQ61))</f>
        <v>72.953626911441887</v>
      </c>
      <c r="X61" s="66">
        <f>IF(AZ61="","",IF(((AZ61/MIN(I$2:I$95))*100)&gt;=100,100,(AZ61/MIN(I$2:I$95))*100))</f>
        <v>85.714285714285708</v>
      </c>
      <c r="Y61" s="62">
        <f>IF(BA61="","",IF(((BA61/MIN(J$2:J$95))*100)&gt;=100,100,(BA61/MIN(J$2:J$95))*100))</f>
        <v>68.75</v>
      </c>
      <c r="Z61" s="62">
        <f>IF(BB61="","",IF(((BB61/MIN(K$2:K$95))*100)&gt;=100,100,(BB61/MIN(K$2:K$95))*100))</f>
        <v>100</v>
      </c>
      <c r="AA61" s="62">
        <f>IF(BC61="","",IF(((BC61/MIN(L$2:L$95))*100)&gt;=100,100,(BC61/MIN(L$2:L$95))*100))</f>
        <v>65.769805680119575</v>
      </c>
      <c r="AB61" s="62">
        <f>IF(BD61="","",IF(((BD61/MIN(M$2:M$95))*100)&gt;=100,100,(BD61/MIN(M$2:M$95))*100))</f>
        <v>35.092108255628837</v>
      </c>
      <c r="AC61" s="65">
        <f>IF(BE61="","",IF(((BE61/MIN(N$2:N$95))*100)&gt;=100,100,(BE61/MIN(N$2:N$95))*100))</f>
        <v>100</v>
      </c>
      <c r="AD61" s="62">
        <f>IF(ISBLANK(AZ61),"",PERCENTRANK(AZ$2:AZ$95,AZ61,)*100)</f>
        <v>76.3</v>
      </c>
      <c r="AE61" s="62">
        <f>IF(ISBLANK(BA61),"",PERCENTRANK(BA$2:BA$95,BA61,)*100)</f>
        <v>81.5</v>
      </c>
      <c r="AF61" s="62">
        <f>IF(ISBLANK(BB61),"",PERCENTRANK(BB$2:BB$95,BB61,)*100)</f>
        <v>77.100000000000009</v>
      </c>
      <c r="AG61" s="62">
        <f>IF(ISBLANK(BC61),"",PERCENTRANK(BC$2:BC$95,BC61,)*100)</f>
        <v>57.499999999999993</v>
      </c>
      <c r="AH61" s="62">
        <f>IF(ISBLANK(BD61),"",PERCENTRANK(BD$2:BD$95,BD61,)*100)</f>
        <v>75.2</v>
      </c>
      <c r="AI61" s="62">
        <f>IF(ISBLANK(BE61),"",PERCENTRANK(BE$2:BE$95,BE61,)*100)</f>
        <v>96.7</v>
      </c>
      <c r="AJ61" s="66">
        <f>IF(VLOOKUP(TRUE,$V$2:$AY$95,COUNTA($V$1:AR$1),FALSE)="",AR61,IF(AR61="","",(AR61/VLOOKUP(TRUE,$V$2:$AY$95,COUNTA($V$1:AR$1),FALSE))*100))</f>
        <v>75</v>
      </c>
      <c r="AK61" s="62">
        <f>IF(VLOOKUP(TRUE,$V$2:$AY$95,COUNTA($V$1:AS$1),FALSE)="",AS61,IF(AS61="","",(AS61/VLOOKUP(TRUE,$V$2:$AY$95,COUNTA($V$1:AS$1),FALSE))*100))</f>
        <v>75</v>
      </c>
      <c r="AL61" s="62">
        <f>IF(VLOOKUP(TRUE,$V$2:$AY$95,COUNTA($V$1:AT$1),FALSE)="",AT61,IF(AT61="","",(AT61/VLOOKUP(TRUE,$V$2:$AY$95,COUNTA($V$1:AT$1),FALSE))*100))</f>
        <v>53.222651481628411</v>
      </c>
      <c r="AM61" s="62">
        <f>IF(VLOOKUP(TRUE,$V$2:$AY$95,COUNTA($V$1:AU$1),FALSE)="",AU61,IF(AU61="","",(AU61/VLOOKUP(TRUE,$V$2:$AY$95,COUNTA($V$1:AU$1),FALSE))*100))</f>
        <v>75</v>
      </c>
      <c r="AN61" s="62">
        <f>IF(VLOOKUP(TRUE,$V$2:$AY$95,COUNTA($V$1:AV$1),FALSE)="",AV61,IF(AV61="","",(AV61/VLOOKUP(TRUE,$V$2:$AY$95,COUNTA($V$1:AV$1),FALSE))*100))</f>
        <v>77.528613805770874</v>
      </c>
      <c r="AO61" s="62">
        <f>IF(VLOOKUP(TRUE,$V$2:$AY$95,COUNTA($V$1:AW$1),FALSE)="",AW61,IF(AW61="","",(AW61/VLOOKUP(TRUE,$V$2:$AY$95,COUNTA($V$1:AW$1),FALSE))*100))</f>
        <v>100</v>
      </c>
      <c r="AP61" s="62">
        <f>IF(VLOOKUP(TRUE,$V$2:$AY$95,COUNTA($V$1:AX$1),FALSE)="",AX61,IF(AX61="","",(AX61/VLOOKUP(TRUE,$V$2:$AY$95,COUNTA($V$1:AX$1),FALSE))*100))</f>
        <v>72.026228904724121</v>
      </c>
      <c r="AQ61" s="65">
        <f>IF(VLOOKUP(TRUE,$V$2:$AY$95,COUNTA($V$1:AY$1),FALSE)="",AY61,IF(AY61="","",(AY61/VLOOKUP(TRUE,$V$2:$AY$95,COUNTA($V$1:AY$1),FALSE))*100))</f>
        <v>66.666666666666671</v>
      </c>
      <c r="AR61" s="66">
        <f>IF(BS61="","",BS61*VLOOKUP("UQ",IndexCalc[],3,FALSE))</f>
        <v>75</v>
      </c>
      <c r="AS61" s="62">
        <f>IF(BT61="","",BT61*VLOOKUP("Fneg",IndexCalc[],3,FALSE))</f>
        <v>75</v>
      </c>
      <c r="AT61" s="62">
        <f>IF(BU61="","",BU61*VLOOKUP("ABS",IndexCalc[],3,FALSE))</f>
        <v>53.222651481628418</v>
      </c>
      <c r="AU61" s="62">
        <f>IF(BV61="","",BV61*VLOOKUP("Cnrs",IndexCalc[],3,FALSE))</f>
        <v>75</v>
      </c>
      <c r="AV61" s="62">
        <f>IF(BO61="","",BO61*VLOOKUP("HEC",IndexCalc[],3,FALSE))</f>
        <v>77.528613805770874</v>
      </c>
      <c r="AW61" s="62">
        <f>IF(BP61="","",BP61*VLOOKUP("Aeres",IndexCalc[],3,FALSE))</f>
        <v>100</v>
      </c>
      <c r="AX61" s="62">
        <f>IF(BQ61="","",BQ61*VLOOKUP("Abdc",IndexCalc[],3,FALSE))</f>
        <v>72.026228904724121</v>
      </c>
      <c r="AY61" s="65">
        <f>IF(BR61="","",BR61*VLOOKUP("Vhb",IndexCalc[],3,FALSE))</f>
        <v>66.666666666666671</v>
      </c>
      <c r="AZ61" s="25">
        <v>6.0000000000000001E-3</v>
      </c>
      <c r="BA61" s="16">
        <v>1.1000000000000001</v>
      </c>
      <c r="BB61" s="12">
        <v>52</v>
      </c>
      <c r="BC61" s="25">
        <v>2.64</v>
      </c>
      <c r="BD61" s="25">
        <v>1.5429999999999999</v>
      </c>
      <c r="BE61" s="26">
        <v>4.423</v>
      </c>
      <c r="BF61" s="18"/>
      <c r="BG61" s="12" t="s">
        <v>127</v>
      </c>
      <c r="BH61" s="12"/>
      <c r="BI61" s="12" t="s">
        <v>133</v>
      </c>
      <c r="BJ61" s="12"/>
      <c r="BK61" s="18">
        <v>2</v>
      </c>
      <c r="BL61" s="12">
        <v>2</v>
      </c>
      <c r="BM61" s="12"/>
      <c r="BN61" s="12">
        <v>2</v>
      </c>
      <c r="BO61" s="257">
        <v>3.101144552230835</v>
      </c>
      <c r="BP61" s="5">
        <v>3</v>
      </c>
      <c r="BQ61" s="258">
        <v>2.8810491561889648</v>
      </c>
      <c r="BR61" s="5">
        <v>4</v>
      </c>
      <c r="BS61" s="5">
        <v>3</v>
      </c>
      <c r="BT61" s="258">
        <v>3</v>
      </c>
      <c r="BU61" s="258">
        <v>2.6611325740814209</v>
      </c>
      <c r="BV61" s="8">
        <v>3</v>
      </c>
    </row>
    <row r="62" spans="1:74" x14ac:dyDescent="0.25">
      <c r="A62" s="209" t="s">
        <v>557</v>
      </c>
      <c r="B62" s="762" t="s">
        <v>834</v>
      </c>
      <c r="C62" s="73" t="s">
        <v>159</v>
      </c>
      <c r="D62" s="14" t="s">
        <v>885</v>
      </c>
      <c r="E62" s="59">
        <f>IF(R62=0,"",RANK($R62,$R$2:$R$95,0))</f>
        <v>12</v>
      </c>
      <c r="F62" s="59">
        <f>COUNT($AH62:$AI62,$AR62:$AY62)</f>
        <v>10</v>
      </c>
      <c r="G62" s="65">
        <f>IF($F62&lt;=1,"",STDEV($AB62:$AC62,$AJ62:$AQ62))</f>
        <v>17.166450673307423</v>
      </c>
      <c r="H62" s="98" t="b">
        <f>IF($Q62=0,FALSE,IF(OR($V62=TRUE,AVERAGE($AJ62:$AQ62)=100),TRUE,FALSE))</f>
        <v>0</v>
      </c>
      <c r="I62" s="108">
        <f>IF($H62=TRUE,IF(ISBLANK(AZ62),10000,AZ62),10000)</f>
        <v>10000</v>
      </c>
      <c r="J62" s="108">
        <f>IF($H62=TRUE,IF(ISBLANK(BA62),10000,BA62),10000)</f>
        <v>10000</v>
      </c>
      <c r="K62" s="108">
        <f>IF($H62=TRUE,IF(ISBLANK(BB62),10000,BB62),10000)</f>
        <v>10000</v>
      </c>
      <c r="L62" s="108">
        <f>IF($H62=TRUE,IF(ISBLANK(BC62),10000,BC62),10000)</f>
        <v>10000</v>
      </c>
      <c r="M62" s="108">
        <f>IF($H62=TRUE,IF(ISBLANK(BD62),10000,BD62),10000)</f>
        <v>10000</v>
      </c>
      <c r="N62" s="108">
        <f>IF($H62=TRUE,IF(ISBLANK(BE62),10000,BE62),10000)</f>
        <v>10000</v>
      </c>
      <c r="O62" s="98" t="b">
        <f>$V62</f>
        <v>0</v>
      </c>
      <c r="P62" s="59">
        <f>COUNT($AH62:$AI62)</f>
        <v>2</v>
      </c>
      <c r="Q62" s="59">
        <f>COUNT($AR62:$AY62)</f>
        <v>8</v>
      </c>
      <c r="R62" s="149">
        <f>IF($F62=0,0,AVERAGE($AB62:$AC62,$AR62:$AY62))</f>
        <v>73.660320692360244</v>
      </c>
      <c r="S62" s="66">
        <f>IF($P62=0,0,(AVERAGE($AB62:$AC62)))</f>
        <v>73.732090061405501</v>
      </c>
      <c r="T62" s="65">
        <f>IF($Q62=0,0,(AVERAGE($AR62:$AY62)))</f>
        <v>73.642378350098923</v>
      </c>
      <c r="U62" s="62">
        <f>IF(F62=0,"",(AVERAGE($AH62:$AI62,$AR62:$AY62)))</f>
        <v>77.293902680079128</v>
      </c>
      <c r="V62" s="62" t="b">
        <f>IF($Q62=0,FALSE,IF(OR(MAX($U$2:$U$95)=$U62,LARGE($U$2:$U$95,2)=$U62),TRUE,FALSE))</f>
        <v>0</v>
      </c>
      <c r="W62" s="143">
        <f>IF($F62=0,0,AVERAGE($AB62:$AC62,$AJ62:$AQ62))</f>
        <v>73.660320692360244</v>
      </c>
      <c r="X62" s="62">
        <f>IF(AZ62="","",IF(((AZ62/MIN(I$2:I$95))*100)&gt;=100,100,(AZ62/MIN(I$2:I$95))*100))</f>
        <v>100</v>
      </c>
      <c r="Y62" s="62">
        <f>IF(BA62="","",IF(((BA62/MIN(J$2:J$95))*100)&gt;=100,100,(BA62/MIN(J$2:J$95))*100))</f>
        <v>74.999999999999986</v>
      </c>
      <c r="Z62" s="62">
        <f>IF(BB62="","",IF(((BB62/MIN(K$2:K$95))*100)&gt;=100,100,(BB62/MIN(K$2:K$95))*100))</f>
        <v>100</v>
      </c>
      <c r="AA62" s="62">
        <f>IF(BC62="","",IF(((BC62/MIN(L$2:L$95))*100)&gt;=100,100,(BC62/MIN(L$2:L$95))*100))</f>
        <v>75.186846038863962</v>
      </c>
      <c r="AB62" s="62">
        <f>IF(BD62="","",IF(((BD62/MIN(M$2:M$95))*100)&gt;=100,100,(BD62/MIN(M$2:M$95))*100))</f>
        <v>47.464180122811008</v>
      </c>
      <c r="AC62" s="65">
        <f>IF(BE62="","",IF(((BE62/MIN(N$2:N$95))*100)&gt;=100,100,(BE62/MIN(N$2:N$95))*100))</f>
        <v>100</v>
      </c>
      <c r="AD62" s="62">
        <f>IF(ISBLANK(AZ62),"",PERCENTRANK(AZ$2:AZ$95,AZ62,)*100)</f>
        <v>92.100000000000009</v>
      </c>
      <c r="AE62" s="62">
        <f>IF(ISBLANK(BA62),"",PERCENTRANK(BA$2:BA$95,BA62,)*100)</f>
        <v>84.2</v>
      </c>
      <c r="AF62" s="62">
        <f>IF(ISBLANK(BB62),"",PERCENTRANK(BB$2:BB$95,BB62,)*100)</f>
        <v>91.4</v>
      </c>
      <c r="AG62" s="62">
        <f>IF(ISBLANK(BC62),"",PERCENTRANK(BC$2:BC$95,BC62,)*100)</f>
        <v>70</v>
      </c>
      <c r="AH62" s="62">
        <f>IF(ISBLANK(BD62),"",PERCENTRANK(BD$2:BD$95,BD62,)*100)</f>
        <v>89.2</v>
      </c>
      <c r="AI62" s="65">
        <f>IF(ISBLANK(BE62),"",PERCENTRANK(BE$2:BE$95,BE62,)*100)</f>
        <v>94.6</v>
      </c>
      <c r="AJ62" s="62">
        <f>IF(VLOOKUP(TRUE,$V$2:$AY$95,COUNTA($V$1:AR$1),FALSE)="",AR62,IF(AR62="","",(AR62/VLOOKUP(TRUE,$V$2:$AY$95,COUNTA($V$1:AR$1),FALSE))*100))</f>
        <v>75</v>
      </c>
      <c r="AK62" s="62">
        <f>IF(VLOOKUP(TRUE,$V$2:$AY$95,COUNTA($V$1:AS$1),FALSE)="",AS62,IF(AS62="","",(AS62/VLOOKUP(TRUE,$V$2:$AY$95,COUNTA($V$1:AS$1),FALSE))*100))</f>
        <v>75</v>
      </c>
      <c r="AL62" s="62">
        <f>IF(VLOOKUP(TRUE,$V$2:$AY$95,COUNTA($V$1:AT$1),FALSE)="",AT62,IF(AT62="","",(AT62/VLOOKUP(TRUE,$V$2:$AY$95,COUNTA($V$1:AT$1),FALSE))*100))</f>
        <v>52.268853187561035</v>
      </c>
      <c r="AM62" s="62">
        <f>IF(VLOOKUP(TRUE,$V$2:$AY$95,COUNTA($V$1:AU$1),FALSE)="",AU62,IF(AU62="","",(AU62/VLOOKUP(TRUE,$V$2:$AY$95,COUNTA($V$1:AU$1),FALSE))*100))</f>
        <v>75</v>
      </c>
      <c r="AN62" s="62">
        <f>IF(VLOOKUP(TRUE,$V$2:$AY$95,COUNTA($V$1:AV$1),FALSE)="",AV62,IF(AV62="","",(AV62/VLOOKUP(TRUE,$V$2:$AY$95,COUNTA($V$1:AV$1),FALSE))*100))</f>
        <v>75.263011455535889</v>
      </c>
      <c r="AO62" s="62">
        <f>IF(VLOOKUP(TRUE,$V$2:$AY$95,COUNTA($V$1:AW$1),FALSE)="",AW62,IF(AW62="","",(AW62/VLOOKUP(TRUE,$V$2:$AY$95,COUNTA($V$1:AW$1),FALSE))*100))</f>
        <v>100</v>
      </c>
      <c r="AP62" s="62">
        <f>IF(VLOOKUP(TRUE,$V$2:$AY$95,COUNTA($V$1:AX$1),FALSE)="",AX62,IF(AX62="","",(AX62/VLOOKUP(TRUE,$V$2:$AY$95,COUNTA($V$1:AX$1),FALSE))*100))</f>
        <v>73.569083213806152</v>
      </c>
      <c r="AQ62" s="62">
        <f>IF(VLOOKUP(TRUE,$V$2:$AY$95,COUNTA($V$1:AY$1),FALSE)="",AY62,IF(AY62="","",(AY62/VLOOKUP(TRUE,$V$2:$AY$95,COUNTA($V$1:AY$1),FALSE))*100))</f>
        <v>63.038078943888351</v>
      </c>
      <c r="AR62" s="66">
        <f>IF(BS62="","",BS62*VLOOKUP("UQ",IndexCalc[],3,FALSE))</f>
        <v>75</v>
      </c>
      <c r="AS62" s="62">
        <f>IF(BT62="","",BT62*VLOOKUP("Fneg",IndexCalc[],3,FALSE))</f>
        <v>75</v>
      </c>
      <c r="AT62" s="62">
        <f>IF(BU62="","",BU62*VLOOKUP("ABS",IndexCalc[],3,FALSE))</f>
        <v>52.268853187561035</v>
      </c>
      <c r="AU62" s="62">
        <f>IF(BV62="","",BV62*VLOOKUP("Cnrs",IndexCalc[],3,FALSE))</f>
        <v>75</v>
      </c>
      <c r="AV62" s="62">
        <f>IF(BO62="","",BO62*VLOOKUP("HEC",IndexCalc[],3,FALSE))</f>
        <v>75.263011455535889</v>
      </c>
      <c r="AW62" s="62">
        <f>IF(BP62="","",BP62*VLOOKUP("Aeres",IndexCalc[],3,FALSE))</f>
        <v>100</v>
      </c>
      <c r="AX62" s="62">
        <f>IF(BQ62="","",BQ62*VLOOKUP("Abdc",IndexCalc[],3,FALSE))</f>
        <v>73.569083213806152</v>
      </c>
      <c r="AY62" s="65">
        <f>IF(BR62="","",BR62*VLOOKUP("Vhb",IndexCalc[],3,FALSE))</f>
        <v>63.038078943888351</v>
      </c>
      <c r="AZ62" s="25">
        <v>1.4E-2</v>
      </c>
      <c r="BA62" s="16">
        <v>1.2</v>
      </c>
      <c r="BB62" s="12">
        <v>66</v>
      </c>
      <c r="BC62" s="25">
        <v>3.0179999999999998</v>
      </c>
      <c r="BD62" s="25">
        <v>2.0870000000000002</v>
      </c>
      <c r="BE62" s="26">
        <v>4.3410000000000002</v>
      </c>
      <c r="BF62" s="27"/>
      <c r="BG62" s="27" t="s">
        <v>127</v>
      </c>
      <c r="BH62" s="27"/>
      <c r="BI62" s="27"/>
      <c r="BJ62" s="27" t="s">
        <v>278</v>
      </c>
      <c r="BK62" s="42">
        <v>2</v>
      </c>
      <c r="BL62" s="27">
        <v>2</v>
      </c>
      <c r="BM62" s="27"/>
      <c r="BN62" s="27">
        <v>2</v>
      </c>
      <c r="BO62" s="257">
        <v>3.0105204582214355</v>
      </c>
      <c r="BP62" s="5">
        <v>3</v>
      </c>
      <c r="BQ62" s="258">
        <v>2.9427633285522461</v>
      </c>
      <c r="BR62" s="258">
        <v>3.7822847366333008</v>
      </c>
      <c r="BS62" s="5">
        <v>3</v>
      </c>
      <c r="BT62" s="258">
        <v>3</v>
      </c>
      <c r="BU62" s="258">
        <v>2.6134426593780518</v>
      </c>
      <c r="BV62" s="8">
        <v>3</v>
      </c>
    </row>
    <row r="63" spans="1:74" x14ac:dyDescent="0.25">
      <c r="A63" s="209" t="s">
        <v>558</v>
      </c>
      <c r="B63" s="14" t="s">
        <v>835</v>
      </c>
      <c r="C63" s="73" t="s">
        <v>160</v>
      </c>
      <c r="D63" s="14" t="s">
        <v>885</v>
      </c>
      <c r="E63" s="59">
        <f>IF(R63=0,"",RANK($R63,$R$2:$R$95,0))</f>
        <v>6</v>
      </c>
      <c r="F63" s="59">
        <f>COUNT($AH63:$AI63,$AR63:$AY63)</f>
        <v>10</v>
      </c>
      <c r="G63" s="65">
        <f>IF($F63&lt;=1,"",STDEV($AB63:$AC63,$AJ63:$AQ63))</f>
        <v>19.084476317409354</v>
      </c>
      <c r="H63" s="98" t="b">
        <f>IF($Q63=0,FALSE,IF(OR($V63=TRUE,AVERAGE($AJ63:$AQ63)=100),TRUE,FALSE))</f>
        <v>0</v>
      </c>
      <c r="I63" s="108">
        <f>IF($H63=TRUE,IF(ISBLANK(AZ63),10000,AZ63),10000)</f>
        <v>10000</v>
      </c>
      <c r="J63" s="108">
        <f>IF($H63=TRUE,IF(ISBLANK(BA63),10000,BA63),10000)</f>
        <v>10000</v>
      </c>
      <c r="K63" s="108">
        <f>IF($H63=TRUE,IF(ISBLANK(BB63),10000,BB63),10000)</f>
        <v>10000</v>
      </c>
      <c r="L63" s="108">
        <f>IF($H63=TRUE,IF(ISBLANK(BC63),10000,BC63),10000)</f>
        <v>10000</v>
      </c>
      <c r="M63" s="108">
        <f>IF($H63=TRUE,IF(ISBLANK(BD63),10000,BD63),10000)</f>
        <v>10000</v>
      </c>
      <c r="N63" s="108">
        <f>IF($H63=TRUE,IF(ISBLANK(BE63),10000,BE63),10000)</f>
        <v>10000</v>
      </c>
      <c r="O63" s="98" t="b">
        <f>$V63</f>
        <v>0</v>
      </c>
      <c r="P63" s="59">
        <f>COUNT($AH63:$AI63)</f>
        <v>2</v>
      </c>
      <c r="Q63" s="59">
        <f>COUNT($AR63:$AY63)</f>
        <v>8</v>
      </c>
      <c r="R63" s="149">
        <f>IF($F63=0,0,AVERAGE($AB63:$AC63,$AR63:$AY63))</f>
        <v>82.541160435203636</v>
      </c>
      <c r="S63" s="66">
        <f>IF($P63=0,0,(AVERAGE($AB63:$AC63)))</f>
        <v>74.372468842684853</v>
      </c>
      <c r="T63" s="65">
        <f>IF($Q63=0,0,(AVERAGE($AR63:$AY63)))</f>
        <v>84.583333333333329</v>
      </c>
      <c r="U63" s="62">
        <f>IF(F63=0,"",(AVERAGE($AH63:$AI63,$AR63:$AY63)))</f>
        <v>84.316666666666663</v>
      </c>
      <c r="V63" s="62" t="b">
        <f>IF($Q63=0,FALSE,IF(OR(MAX($U$2:$U$95)=$U63,LARGE($U$2:$U$95,2)=$U63),TRUE,FALSE))</f>
        <v>0</v>
      </c>
      <c r="W63" s="143">
        <f>IF($F63=0,0,AVERAGE($AB63:$AC63,$AJ63:$AQ63))</f>
        <v>82.541160435203636</v>
      </c>
      <c r="X63" s="62">
        <f>IF(AZ63="","",IF(((AZ63/MIN(I$2:I$95))*100)&gt;=100,100,(AZ63/MIN(I$2:I$95))*100))</f>
        <v>100</v>
      </c>
      <c r="Y63" s="62">
        <f>IF(BA63="","",IF(((BA63/MIN(J$2:J$95))*100)&gt;=100,100,(BA63/MIN(J$2:J$95))*100))</f>
        <v>50</v>
      </c>
      <c r="Z63" s="62">
        <f>IF(BB63="","",IF(((BB63/MIN(K$2:K$95))*100)&gt;=100,100,(BB63/MIN(K$2:K$95))*100))</f>
        <v>100</v>
      </c>
      <c r="AA63" s="62">
        <f>IF(BC63="","",IF(((BC63/MIN(L$2:L$95))*100)&gt;=100,100,(BC63/MIN(L$2:L$95))*100))</f>
        <v>81.489785749875438</v>
      </c>
      <c r="AB63" s="62">
        <f>IF(BD63="","",IF(((BD63/MIN(M$2:M$95))*100)&gt;=100,100,(BD63/MIN(M$2:M$95))*100))</f>
        <v>51.444166477143504</v>
      </c>
      <c r="AC63" s="65">
        <f>IF(BE63="","",IF(((BE63/MIN(N$2:N$95))*100)&gt;=100,100,(BE63/MIN(N$2:N$95))*100))</f>
        <v>97.300771208226209</v>
      </c>
      <c r="AD63" s="62">
        <f>IF(ISBLANK(AZ63),"",PERCENTRANK(AZ$2:AZ$95,AZ63,)*100)</f>
        <v>86.8</v>
      </c>
      <c r="AE63" s="62">
        <f>IF(ISBLANK(BA63),"",PERCENTRANK(BA$2:BA$95,BA63,)*100)</f>
        <v>60.5</v>
      </c>
      <c r="AF63" s="62">
        <f>IF(ISBLANK(BB63),"",PERCENTRANK(BB$2:BB$95,BB63,)*100)</f>
        <v>88.5</v>
      </c>
      <c r="AG63" s="62">
        <f>IF(ISBLANK(BC63),"",PERCENTRANK(BC$2:BC$95,BC63,)*100)</f>
        <v>77.5</v>
      </c>
      <c r="AH63" s="62">
        <f>IF(ISBLANK(BD63),"",PERCENTRANK(BD$2:BD$95,BD63,)*100)</f>
        <v>92.4</v>
      </c>
      <c r="AI63" s="65">
        <f>IF(ISBLANK(BE63),"",PERCENTRANK(BE$2:BE$95,BE63,)*100)</f>
        <v>74.099999999999994</v>
      </c>
      <c r="AJ63" s="62">
        <f>IF(VLOOKUP(TRUE,$V$2:$AY$95,COUNTA($V$1:AR$1),FALSE)="",AR63,IF(AR63="","",(AR63/VLOOKUP(TRUE,$V$2:$AY$95,COUNTA($V$1:AR$1),FALSE))*100))</f>
        <v>100</v>
      </c>
      <c r="AK63" s="62">
        <f>IF(VLOOKUP(TRUE,$V$2:$AY$95,COUNTA($V$1:AS$1),FALSE)="",AS63,IF(AS63="","",(AS63/VLOOKUP(TRUE,$V$2:$AY$95,COUNTA($V$1:AS$1),FALSE))*100))</f>
        <v>100</v>
      </c>
      <c r="AL63" s="62">
        <f>IF(VLOOKUP(TRUE,$V$2:$AY$95,COUNTA($V$1:AT$1),FALSE)="",AT63,IF(AT63="","",(AT63/VLOOKUP(TRUE,$V$2:$AY$95,COUNTA($V$1:AT$1),FALSE))*100))</f>
        <v>60</v>
      </c>
      <c r="AM63" s="62">
        <f>IF(VLOOKUP(TRUE,$V$2:$AY$95,COUNTA($V$1:AU$1),FALSE)="",AU63,IF(AU63="","",(AU63/VLOOKUP(TRUE,$V$2:$AY$95,COUNTA($V$1:AU$1),FALSE))*100))</f>
        <v>75</v>
      </c>
      <c r="AN63" s="62">
        <f>IF(VLOOKUP(TRUE,$V$2:$AY$95,COUNTA($V$1:AV$1),FALSE)="",AV63,IF(AV63="","",(AV63/VLOOKUP(TRUE,$V$2:$AY$95,COUNTA($V$1:AV$1),FALSE))*100))</f>
        <v>75</v>
      </c>
      <c r="AO63" s="62">
        <f>IF(VLOOKUP(TRUE,$V$2:$AY$95,COUNTA($V$1:AW$1),FALSE)="",AW63,IF(AW63="","",(AW63/VLOOKUP(TRUE,$V$2:$AY$95,COUNTA($V$1:AW$1),FALSE))*100))</f>
        <v>100</v>
      </c>
      <c r="AP63" s="62">
        <f>IF(VLOOKUP(TRUE,$V$2:$AY$95,COUNTA($V$1:AX$1),FALSE)="",AX63,IF(AX63="","",(AX63/VLOOKUP(TRUE,$V$2:$AY$95,COUNTA($V$1:AX$1),FALSE))*100))</f>
        <v>100</v>
      </c>
      <c r="AQ63" s="62">
        <f>IF(VLOOKUP(TRUE,$V$2:$AY$95,COUNTA($V$1:AY$1),FALSE)="",AY63,IF(AY63="","",(AY63/VLOOKUP(TRUE,$V$2:$AY$95,COUNTA($V$1:AY$1),FALSE))*100))</f>
        <v>66.666666666666671</v>
      </c>
      <c r="AR63" s="66">
        <f>IF(BS63="","",BS63*VLOOKUP("UQ",IndexCalc[],3,FALSE))</f>
        <v>100</v>
      </c>
      <c r="AS63" s="62">
        <f>IF(BT63="","",BT63*VLOOKUP("Fneg",IndexCalc[],3,FALSE))</f>
        <v>100</v>
      </c>
      <c r="AT63" s="62">
        <f>IF(BU63="","",BU63*VLOOKUP("ABS",IndexCalc[],3,FALSE))</f>
        <v>60</v>
      </c>
      <c r="AU63" s="62">
        <f>IF(BV63="","",BV63*VLOOKUP("Cnrs",IndexCalc[],3,FALSE))</f>
        <v>75</v>
      </c>
      <c r="AV63" s="62">
        <f>IF(BO63="","",BO63*VLOOKUP("HEC",IndexCalc[],3,FALSE))</f>
        <v>75</v>
      </c>
      <c r="AW63" s="62">
        <f>IF(BP63="","",BP63*VLOOKUP("Aeres",IndexCalc[],3,FALSE))</f>
        <v>100</v>
      </c>
      <c r="AX63" s="62">
        <f>IF(BQ63="","",BQ63*VLOOKUP("Abdc",IndexCalc[],3,FALSE))</f>
        <v>100</v>
      </c>
      <c r="AY63" s="65">
        <f>IF(BR63="","",BR63*VLOOKUP("Vhb",IndexCalc[],3,FALSE))</f>
        <v>66.666666666666671</v>
      </c>
      <c r="AZ63" s="25">
        <v>1.0999999999999999E-2</v>
      </c>
      <c r="BA63" s="16">
        <v>0.8</v>
      </c>
      <c r="BB63" s="12">
        <v>63</v>
      </c>
      <c r="BC63" s="25">
        <v>3.2709999999999999</v>
      </c>
      <c r="BD63" s="25">
        <v>2.262</v>
      </c>
      <c r="BE63" s="26">
        <v>2.2709999999999999</v>
      </c>
      <c r="BF63" s="12" t="s">
        <v>134</v>
      </c>
      <c r="BG63" s="12" t="s">
        <v>127</v>
      </c>
      <c r="BH63" s="12" t="s">
        <v>139</v>
      </c>
      <c r="BI63" s="12" t="s">
        <v>133</v>
      </c>
      <c r="BJ63" s="12" t="s">
        <v>278</v>
      </c>
      <c r="BK63" s="18">
        <v>1</v>
      </c>
      <c r="BL63" s="12">
        <v>2</v>
      </c>
      <c r="BM63" s="12">
        <v>3</v>
      </c>
      <c r="BN63" s="12">
        <v>2</v>
      </c>
      <c r="BO63" s="7">
        <v>3</v>
      </c>
      <c r="BP63" s="5">
        <v>3</v>
      </c>
      <c r="BQ63" s="92">
        <v>4</v>
      </c>
      <c r="BR63" s="5">
        <v>4</v>
      </c>
      <c r="BS63" s="5">
        <v>4</v>
      </c>
      <c r="BT63" s="5">
        <v>4</v>
      </c>
      <c r="BU63" s="5">
        <v>3</v>
      </c>
      <c r="BV63" s="8">
        <v>3</v>
      </c>
    </row>
    <row r="64" spans="1:74" x14ac:dyDescent="0.25">
      <c r="A64" s="209" t="s">
        <v>559</v>
      </c>
      <c r="B64" s="14" t="s">
        <v>1071</v>
      </c>
      <c r="C64" s="73" t="s">
        <v>161</v>
      </c>
      <c r="D64" s="14" t="s">
        <v>885</v>
      </c>
      <c r="E64" s="59">
        <f>IF(R64=0,"",RANK($R64,$R$2:$R$95,0))</f>
        <v>9</v>
      </c>
      <c r="F64" s="59">
        <f>COUNT($AH64:$AI64,$AR64:$AY64)</f>
        <v>10</v>
      </c>
      <c r="G64" s="65">
        <f>IF($F64&lt;=1,"",STDEV($AB64:$AC64,$AJ64:$AQ64))</f>
        <v>21.339726751278402</v>
      </c>
      <c r="H64" s="98" t="b">
        <f>IF($Q64=0,FALSE,IF(OR($V64=TRUE,AVERAGE($AJ64:$AQ64)=100),TRUE,FALSE))</f>
        <v>0</v>
      </c>
      <c r="I64" s="108">
        <f>IF($H64=TRUE,IF(ISBLANK(AZ64),10000,AZ64),10000)</f>
        <v>10000</v>
      </c>
      <c r="J64" s="108">
        <f>IF($H64=TRUE,IF(ISBLANK(BA64),10000,BA64),10000)</f>
        <v>10000</v>
      </c>
      <c r="K64" s="108">
        <f>IF($H64=TRUE,IF(ISBLANK(BB64),10000,BB64),10000)</f>
        <v>10000</v>
      </c>
      <c r="L64" s="108">
        <f>IF($H64=TRUE,IF(ISBLANK(BC64),10000,BC64),10000)</f>
        <v>10000</v>
      </c>
      <c r="M64" s="108">
        <f>IF($H64=TRUE,IF(ISBLANK(BD64),10000,BD64),10000)</f>
        <v>10000</v>
      </c>
      <c r="N64" s="108">
        <f>IF($H64=TRUE,IF(ISBLANK(BE64),10000,BE64),10000)</f>
        <v>10000</v>
      </c>
      <c r="O64" s="98" t="b">
        <f>$V64</f>
        <v>0</v>
      </c>
      <c r="P64" s="59">
        <f>COUNT($AH64:$AI64)</f>
        <v>2</v>
      </c>
      <c r="Q64" s="59">
        <f>COUNT($AR64:$AY64)</f>
        <v>8</v>
      </c>
      <c r="R64" s="149">
        <f>IF($F64=0,0,AVERAGE($AB64:$AC64,$AR64:$AY64))</f>
        <v>76.529381059260032</v>
      </c>
      <c r="S64" s="66">
        <f>IF($P64=0,0,(AVERAGE($AB64:$AC64)))</f>
        <v>56.813571962966883</v>
      </c>
      <c r="T64" s="65">
        <f>IF($Q64=0,0,(AVERAGE($AR64:$AY64)))</f>
        <v>81.458333333333329</v>
      </c>
      <c r="U64" s="62">
        <f>IF(F64=0,"",(AVERAGE($AH64:$AI64,$AR64:$AY64)))</f>
        <v>78.486666666666665</v>
      </c>
      <c r="V64" s="62" t="b">
        <f>IF($Q64=0,FALSE,IF(OR(MAX($U$2:$U$95)=$U64,LARGE($U$2:$U$95,2)=$U64),TRUE,FALSE))</f>
        <v>0</v>
      </c>
      <c r="W64" s="143">
        <f>IF($F64=0,0,AVERAGE($AB64:$AC64,$AJ64:$AQ64))</f>
        <v>76.529381059260032</v>
      </c>
      <c r="X64" s="62">
        <f>IF(AZ64="","",IF(((AZ64/MIN(I$2:I$95))*100)&gt;=100,100,(AZ64/MIN(I$2:I$95))*100))</f>
        <v>42.857142857142854</v>
      </c>
      <c r="Y64" s="62">
        <f>IF(BA64="","",IF(((BA64/MIN(J$2:J$95))*100)&gt;=100,100,(BA64/MIN(J$2:J$95))*100))</f>
        <v>43.749999999999993</v>
      </c>
      <c r="Z64" s="62" t="str">
        <f>IF(BB64="","",IF(((BB64/MIN(K$2:K$95))*100)&gt;=100,100,(BB64/MIN(K$2:K$95))*100))</f>
        <v/>
      </c>
      <c r="AA64" s="62">
        <f>IF(BC64="","",IF(((BC64/MIN(L$2:L$95))*100)&gt;=100,100,(BC64/MIN(L$2:L$95))*100))</f>
        <v>79.098156452416532</v>
      </c>
      <c r="AB64" s="62">
        <f>IF(BD64="","",IF(((BD64/MIN(M$2:M$95))*100)&gt;=100,100,(BD64/MIN(M$2:M$95))*100))</f>
        <v>31.407778030475324</v>
      </c>
      <c r="AC64" s="65">
        <f>IF(BE64="","",IF(((BE64/MIN(N$2:N$95))*100)&gt;=100,100,(BE64/MIN(N$2:N$95))*100))</f>
        <v>82.219365895458438</v>
      </c>
      <c r="AD64" s="62">
        <f>IF(ISBLANK(AZ64),"",PERCENTRANK(AZ$2:AZ$95,AZ64,)*100)</f>
        <v>57.8</v>
      </c>
      <c r="AE64" s="62">
        <f>IF(ISBLANK(BA64),"",PERCENTRANK(BA$2:BA$95,BA64,)*100)</f>
        <v>39.4</v>
      </c>
      <c r="AF64" s="62" t="str">
        <f>IF(ISBLANK(BB64),"",PERCENTRANK(BB$2:BB$95,BB64,)*100)</f>
        <v/>
      </c>
      <c r="AG64" s="62">
        <f>IF(ISBLANK(BC64),"",PERCENTRANK(BC$2:BC$95,BC64,)*100)</f>
        <v>75</v>
      </c>
      <c r="AH64" s="62">
        <f>IF(ISBLANK(BD64),"",PERCENTRANK(BD$2:BD$95,BD64,)*100)</f>
        <v>70.899999999999991</v>
      </c>
      <c r="AI64" s="65">
        <f>IF(ISBLANK(BE64),"",PERCENTRANK(BE$2:BE$95,BE64,)*100)</f>
        <v>62.3</v>
      </c>
      <c r="AJ64" s="62">
        <f>IF(VLOOKUP(TRUE,$V$2:$AY$95,COUNTA($V$1:AR$1),FALSE)="",AR64,IF(AR64="","",(AR64/VLOOKUP(TRUE,$V$2:$AY$95,COUNTA($V$1:AR$1),FALSE))*100))</f>
        <v>100</v>
      </c>
      <c r="AK64" s="62">
        <f>IF(VLOOKUP(TRUE,$V$2:$AY$95,COUNTA($V$1:AS$1),FALSE)="",AS64,IF(AS64="","",(AS64/VLOOKUP(TRUE,$V$2:$AY$95,COUNTA($V$1:AS$1),FALSE))*100))</f>
        <v>75</v>
      </c>
      <c r="AL64" s="62">
        <f>IF(VLOOKUP(TRUE,$V$2:$AY$95,COUNTA($V$1:AT$1),FALSE)="",AT64,IF(AT64="","",(AT64/VLOOKUP(TRUE,$V$2:$AY$95,COUNTA($V$1:AT$1),FALSE))*100))</f>
        <v>60</v>
      </c>
      <c r="AM64" s="62">
        <f>IF(VLOOKUP(TRUE,$V$2:$AY$95,COUNTA($V$1:AU$1),FALSE)="",AU64,IF(AU64="","",(AU64/VLOOKUP(TRUE,$V$2:$AY$95,COUNTA($V$1:AU$1),FALSE))*100))</f>
        <v>75</v>
      </c>
      <c r="AN64" s="62">
        <f>IF(VLOOKUP(TRUE,$V$2:$AY$95,COUNTA($V$1:AV$1),FALSE)="",AV64,IF(AV64="","",(AV64/VLOOKUP(TRUE,$V$2:$AY$95,COUNTA($V$1:AV$1),FALSE))*100))</f>
        <v>75</v>
      </c>
      <c r="AO64" s="62">
        <f>IF(VLOOKUP(TRUE,$V$2:$AY$95,COUNTA($V$1:AW$1),FALSE)="",AW64,IF(AW64="","",(AW64/VLOOKUP(TRUE,$V$2:$AY$95,COUNTA($V$1:AW$1),FALSE))*100))</f>
        <v>100</v>
      </c>
      <c r="AP64" s="62">
        <f>IF(VLOOKUP(TRUE,$V$2:$AY$95,COUNTA($V$1:AX$1),FALSE)="",AX64,IF(AX64="","",(AX64/VLOOKUP(TRUE,$V$2:$AY$95,COUNTA($V$1:AX$1),FALSE))*100))</f>
        <v>100</v>
      </c>
      <c r="AQ64" s="62">
        <f>IF(VLOOKUP(TRUE,$V$2:$AY$95,COUNTA($V$1:AY$1),FALSE)="",AY64,IF(AY64="","",(AY64/VLOOKUP(TRUE,$V$2:$AY$95,COUNTA($V$1:AY$1),FALSE))*100))</f>
        <v>66.666666666666671</v>
      </c>
      <c r="AR64" s="66">
        <f>IF(BS64="","",BS64*VLOOKUP("UQ",IndexCalc[],3,FALSE))</f>
        <v>100</v>
      </c>
      <c r="AS64" s="62">
        <f>IF(BT64="","",BT64*VLOOKUP("Fneg",IndexCalc[],3,FALSE))</f>
        <v>75</v>
      </c>
      <c r="AT64" s="62">
        <f>IF(BU64="","",BU64*VLOOKUP("ABS",IndexCalc[],3,FALSE))</f>
        <v>60</v>
      </c>
      <c r="AU64" s="62">
        <f>IF(BV64="","",BV64*VLOOKUP("Cnrs",IndexCalc[],3,FALSE))</f>
        <v>75</v>
      </c>
      <c r="AV64" s="62">
        <f>IF(BO64="","",BO64*VLOOKUP("HEC",IndexCalc[],3,FALSE))</f>
        <v>75</v>
      </c>
      <c r="AW64" s="62">
        <f>IF(BP64="","",BP64*VLOOKUP("Aeres",IndexCalc[],3,FALSE))</f>
        <v>100</v>
      </c>
      <c r="AX64" s="62">
        <f>IF(BQ64="","",BQ64*VLOOKUP("Abdc",IndexCalc[],3,FALSE))</f>
        <v>100</v>
      </c>
      <c r="AY64" s="65">
        <f>IF(BR64="","",BR64*VLOOKUP("Vhb",IndexCalc[],3,FALSE))</f>
        <v>66.666666666666671</v>
      </c>
      <c r="AZ64" s="25">
        <v>3.0000000000000001E-3</v>
      </c>
      <c r="BA64" s="16">
        <v>0.7</v>
      </c>
      <c r="BB64" s="12"/>
      <c r="BC64" s="25">
        <v>3.1749999999999998</v>
      </c>
      <c r="BD64" s="25">
        <v>1.381</v>
      </c>
      <c r="BE64" s="26">
        <v>1.919</v>
      </c>
      <c r="BF64" s="12" t="s">
        <v>134</v>
      </c>
      <c r="BG64" s="12" t="s">
        <v>127</v>
      </c>
      <c r="BH64" s="12" t="s">
        <v>139</v>
      </c>
      <c r="BI64" s="12" t="s">
        <v>133</v>
      </c>
      <c r="BJ64" s="12" t="s">
        <v>278</v>
      </c>
      <c r="BK64" s="18">
        <v>1</v>
      </c>
      <c r="BL64" s="12">
        <v>2</v>
      </c>
      <c r="BM64" s="12">
        <v>3</v>
      </c>
      <c r="BN64" s="12">
        <v>2</v>
      </c>
      <c r="BO64" s="7">
        <v>3</v>
      </c>
      <c r="BP64" s="5">
        <v>3</v>
      </c>
      <c r="BQ64" s="92">
        <v>4</v>
      </c>
      <c r="BR64" s="5">
        <v>4</v>
      </c>
      <c r="BS64" s="5">
        <v>4</v>
      </c>
      <c r="BT64" s="5">
        <v>3</v>
      </c>
      <c r="BU64" s="5">
        <v>3</v>
      </c>
      <c r="BV64" s="8">
        <v>3</v>
      </c>
    </row>
    <row r="65" spans="1:74" x14ac:dyDescent="0.25">
      <c r="A65" s="209" t="s">
        <v>560</v>
      </c>
      <c r="B65" s="14" t="s">
        <v>836</v>
      </c>
      <c r="C65" s="73" t="s">
        <v>162</v>
      </c>
      <c r="D65" s="14" t="s">
        <v>885</v>
      </c>
      <c r="E65" s="59">
        <f>IF(R65=0,"",RANK($R65,$R$2:$R$95,0))</f>
        <v>15</v>
      </c>
      <c r="F65" s="59">
        <f>COUNT($AH65:$AI65,$AR65:$AY65)</f>
        <v>10</v>
      </c>
      <c r="G65" s="65">
        <f>IF($F65&lt;=1,"",STDEV($AB65:$AC65,$AJ65:$AQ65))</f>
        <v>15.478058408316823</v>
      </c>
      <c r="H65" s="98" t="b">
        <f>IF($Q65=0,FALSE,IF(OR($V65=TRUE,AVERAGE($AJ65:$AQ65)=100),TRUE,FALSE))</f>
        <v>0</v>
      </c>
      <c r="I65" s="108">
        <f>IF($H65=TRUE,IF(ISBLANK(AZ65),10000,AZ65),10000)</f>
        <v>10000</v>
      </c>
      <c r="J65" s="108">
        <f>IF($H65=TRUE,IF(ISBLANK(BA65),10000,BA65),10000)</f>
        <v>10000</v>
      </c>
      <c r="K65" s="108">
        <f>IF($H65=TRUE,IF(ISBLANK(BB65),10000,BB65),10000)</f>
        <v>10000</v>
      </c>
      <c r="L65" s="108">
        <f>IF($H65=TRUE,IF(ISBLANK(BC65),10000,BC65),10000)</f>
        <v>10000</v>
      </c>
      <c r="M65" s="108">
        <f>IF($H65=TRUE,IF(ISBLANK(BD65),10000,BD65),10000)</f>
        <v>10000</v>
      </c>
      <c r="N65" s="108">
        <f>IF($H65=TRUE,IF(ISBLANK(BE65),10000,BE65),10000)</f>
        <v>10000</v>
      </c>
      <c r="O65" s="98" t="b">
        <f>$V65</f>
        <v>0</v>
      </c>
      <c r="P65" s="59">
        <f>COUNT($AH65:$AI65)</f>
        <v>2</v>
      </c>
      <c r="Q65" s="59">
        <f>COUNT($AR65:$AY65)</f>
        <v>8</v>
      </c>
      <c r="R65" s="149">
        <f>IF($F65=0,0,AVERAGE($AB65:$AC65,$AR65:$AY65))</f>
        <v>70.730448859051094</v>
      </c>
      <c r="S65" s="66">
        <f>IF($P65=0,0,(AVERAGE($AB65:$AC65)))</f>
        <v>52.818910961922114</v>
      </c>
      <c r="T65" s="65">
        <f>IF($Q65=0,0,(AVERAGE($AR65:$AY65)))</f>
        <v>75.208333333333329</v>
      </c>
      <c r="U65" s="62">
        <f>IF(F65=0,"",(AVERAGE($AH65:$AI65,$AR65:$AY65)))</f>
        <v>73.816666666666663</v>
      </c>
      <c r="V65" s="62" t="b">
        <f>IF($Q65=0,FALSE,IF(OR(MAX($U$2:$U$95)=$U65,LARGE($U$2:$U$95,2)=$U65),TRUE,FALSE))</f>
        <v>0</v>
      </c>
      <c r="W65" s="143">
        <f>IF($F65=0,0,AVERAGE($AB65:$AC65,$AJ65:$AQ65))</f>
        <v>70.730448859051094</v>
      </c>
      <c r="X65" s="62">
        <f>IF(AZ65="","",IF(((AZ65/MIN(I$2:I$95))*100)&gt;=100,100,(AZ65/MIN(I$2:I$95))*100))</f>
        <v>14.285714285714285</v>
      </c>
      <c r="Y65" s="62">
        <f>IF(BA65="","",IF(((BA65/MIN(J$2:J$95))*100)&gt;=100,100,(BA65/MIN(J$2:J$95))*100))</f>
        <v>56.25</v>
      </c>
      <c r="Z65" s="62">
        <f>IF(BB65="","",IF(((BB65/MIN(K$2:K$95))*100)&gt;=100,100,(BB65/MIN(K$2:K$95))*100))</f>
        <v>54</v>
      </c>
      <c r="AA65" s="62">
        <f>IF(BC65="","",IF(((BC65/MIN(L$2:L$95))*100)&gt;=100,100,(BC65/MIN(L$2:L$95))*100))</f>
        <v>93.024414549078216</v>
      </c>
      <c r="AB65" s="62">
        <f>IF(BD65="","",IF(((BD65/MIN(M$2:M$95))*100)&gt;=100,100,(BD65/MIN(M$2:M$95))*100))</f>
        <v>38.071412326586305</v>
      </c>
      <c r="AC65" s="65">
        <f>IF(BE65="","",IF(((BE65/MIN(N$2:N$95))*100)&gt;=100,100,(BE65/MIN(N$2:N$95))*100))</f>
        <v>67.56640959725793</v>
      </c>
      <c r="AD65" s="62">
        <f>IF(ISBLANK(AZ65),"",PERCENTRANK(AZ$2:AZ$95,AZ65,)*100)</f>
        <v>31.5</v>
      </c>
      <c r="AE65" s="62">
        <f>IF(ISBLANK(BA65),"",PERCENTRANK(BA$2:BA$95,BA65,)*100)</f>
        <v>65.7</v>
      </c>
      <c r="AF65" s="62">
        <f>IF(ISBLANK(BB65),"",PERCENTRANK(BB$2:BB$95,BB65,)*100)</f>
        <v>40</v>
      </c>
      <c r="AG65" s="62">
        <f>IF(ISBLANK(BC65),"",PERCENTRANK(BC$2:BC$95,BC65,)*100)</f>
        <v>85</v>
      </c>
      <c r="AH65" s="62">
        <f>IF(ISBLANK(BD65),"",PERCENTRANK(BD$2:BD$95,BD65,)*100)</f>
        <v>81.699999999999989</v>
      </c>
      <c r="AI65" s="65">
        <f>IF(ISBLANK(BE65),"",PERCENTRANK(BE$2:BE$95,BE65,)*100)</f>
        <v>54.800000000000004</v>
      </c>
      <c r="AJ65" s="62">
        <f>IF(VLOOKUP(TRUE,$V$2:$AY$95,COUNTA($V$1:AR$1),FALSE)="",AR65,IF(AR65="","",(AR65/VLOOKUP(TRUE,$V$2:$AY$95,COUNTA($V$1:AR$1),FALSE))*100))</f>
        <v>75</v>
      </c>
      <c r="AK65" s="62">
        <f>IF(VLOOKUP(TRUE,$V$2:$AY$95,COUNTA($V$1:AS$1),FALSE)="",AS65,IF(AS65="","",(AS65/VLOOKUP(TRUE,$V$2:$AY$95,COUNTA($V$1:AS$1),FALSE))*100))</f>
        <v>75</v>
      </c>
      <c r="AL65" s="62">
        <f>IF(VLOOKUP(TRUE,$V$2:$AY$95,COUNTA($V$1:AT$1),FALSE)="",AT65,IF(AT65="","",(AT65/VLOOKUP(TRUE,$V$2:$AY$95,COUNTA($V$1:AT$1),FALSE))*100))</f>
        <v>60</v>
      </c>
      <c r="AM65" s="62">
        <f>IF(VLOOKUP(TRUE,$V$2:$AY$95,COUNTA($V$1:AU$1),FALSE)="",AU65,IF(AU65="","",(AU65/VLOOKUP(TRUE,$V$2:$AY$95,COUNTA($V$1:AU$1),FALSE))*100))</f>
        <v>75</v>
      </c>
      <c r="AN65" s="62">
        <f>IF(VLOOKUP(TRUE,$V$2:$AY$95,COUNTA($V$1:AV$1),FALSE)="",AV65,IF(AV65="","",(AV65/VLOOKUP(TRUE,$V$2:$AY$95,COUNTA($V$1:AV$1),FALSE))*100))</f>
        <v>75</v>
      </c>
      <c r="AO65" s="62">
        <f>IF(VLOOKUP(TRUE,$V$2:$AY$95,COUNTA($V$1:AW$1),FALSE)="",AW65,IF(AW65="","",(AW65/VLOOKUP(TRUE,$V$2:$AY$95,COUNTA($V$1:AW$1),FALSE))*100))</f>
        <v>100</v>
      </c>
      <c r="AP65" s="62">
        <f>IF(VLOOKUP(TRUE,$V$2:$AY$95,COUNTA($V$1:AX$1),FALSE)="",AX65,IF(AX65="","",(AX65/VLOOKUP(TRUE,$V$2:$AY$95,COUNTA($V$1:AX$1),FALSE))*100))</f>
        <v>75</v>
      </c>
      <c r="AQ65" s="62">
        <f>IF(VLOOKUP(TRUE,$V$2:$AY$95,COUNTA($V$1:AY$1),FALSE)="",AY65,IF(AY65="","",(AY65/VLOOKUP(TRUE,$V$2:$AY$95,COUNTA($V$1:AY$1),FALSE))*100))</f>
        <v>66.666666666666671</v>
      </c>
      <c r="AR65" s="66">
        <f>IF(BS65="","",BS65*VLOOKUP("UQ",IndexCalc[],3,FALSE))</f>
        <v>75</v>
      </c>
      <c r="AS65" s="62">
        <f>IF(BT65="","",BT65*VLOOKUP("Fneg",IndexCalc[],3,FALSE))</f>
        <v>75</v>
      </c>
      <c r="AT65" s="62">
        <f>IF(BU65="","",BU65*VLOOKUP("ABS",IndexCalc[],3,FALSE))</f>
        <v>60</v>
      </c>
      <c r="AU65" s="62">
        <f>IF(BV65="","",BV65*VLOOKUP("Cnrs",IndexCalc[],3,FALSE))</f>
        <v>75</v>
      </c>
      <c r="AV65" s="62">
        <f>IF(BO65="","",BO65*VLOOKUP("HEC",IndexCalc[],3,FALSE))</f>
        <v>75</v>
      </c>
      <c r="AW65" s="62">
        <f>IF(BP65="","",BP65*VLOOKUP("Aeres",IndexCalc[],3,FALSE))</f>
        <v>100</v>
      </c>
      <c r="AX65" s="62">
        <f>IF(BQ65="","",BQ65*VLOOKUP("Abdc",IndexCalc[],3,FALSE))</f>
        <v>75</v>
      </c>
      <c r="AY65" s="65">
        <f>IF(BR65="","",BR65*VLOOKUP("Vhb",IndexCalc[],3,FALSE))</f>
        <v>66.666666666666671</v>
      </c>
      <c r="AZ65" s="25">
        <v>1E-3</v>
      </c>
      <c r="BA65" s="16">
        <v>0.9</v>
      </c>
      <c r="BB65" s="12">
        <v>27</v>
      </c>
      <c r="BC65" s="25">
        <v>3.734</v>
      </c>
      <c r="BD65" s="25">
        <v>1.6739999999999999</v>
      </c>
      <c r="BE65" s="26">
        <v>1.577</v>
      </c>
      <c r="BF65" s="12" t="s">
        <v>134</v>
      </c>
      <c r="BG65" s="12" t="s">
        <v>127</v>
      </c>
      <c r="BH65" s="12" t="s">
        <v>127</v>
      </c>
      <c r="BI65" s="12" t="s">
        <v>133</v>
      </c>
      <c r="BJ65" s="12" t="s">
        <v>278</v>
      </c>
      <c r="BK65" s="18">
        <v>2</v>
      </c>
      <c r="BL65" s="12">
        <v>2</v>
      </c>
      <c r="BM65" s="12">
        <v>3</v>
      </c>
      <c r="BN65" s="12">
        <v>2</v>
      </c>
      <c r="BO65" s="7">
        <v>3</v>
      </c>
      <c r="BP65" s="5">
        <v>3</v>
      </c>
      <c r="BQ65" s="92">
        <v>3</v>
      </c>
      <c r="BR65" s="5">
        <v>4</v>
      </c>
      <c r="BS65" s="5">
        <v>3</v>
      </c>
      <c r="BT65" s="5">
        <v>3</v>
      </c>
      <c r="BU65" s="5">
        <v>3</v>
      </c>
      <c r="BV65" s="8">
        <v>3</v>
      </c>
    </row>
    <row r="66" spans="1:74" x14ac:dyDescent="0.25">
      <c r="A66" s="209" t="s">
        <v>561</v>
      </c>
      <c r="B66" s="14" t="s">
        <v>837</v>
      </c>
      <c r="C66" s="73" t="s">
        <v>163</v>
      </c>
      <c r="D66" s="14" t="s">
        <v>885</v>
      </c>
      <c r="E66" s="59">
        <f>IF(R66=0,"",RANK($R66,$R$2:$R$95,0))</f>
        <v>18</v>
      </c>
      <c r="F66" s="59">
        <f>COUNT($AH66:$AI66,$AR66:$AY66)</f>
        <v>10</v>
      </c>
      <c r="G66" s="65">
        <f>IF($F66&lt;=1,"",STDEV($AB66:$AC66,$AJ66:$AQ66))</f>
        <v>23.844714805508399</v>
      </c>
      <c r="H66" s="98" t="b">
        <f>IF($Q66=0,FALSE,IF(OR($V66=TRUE,AVERAGE($AJ66:$AQ66)=100),TRUE,FALSE))</f>
        <v>0</v>
      </c>
      <c r="I66" s="108">
        <f>IF($H66=TRUE,IF(ISBLANK(AZ66),10000,AZ66),10000)</f>
        <v>10000</v>
      </c>
      <c r="J66" s="108">
        <f>IF($H66=TRUE,IF(ISBLANK(BA66),10000,BA66),10000)</f>
        <v>10000</v>
      </c>
      <c r="K66" s="108">
        <f>IF($H66=TRUE,IF(ISBLANK(BB66),10000,BB66),10000)</f>
        <v>10000</v>
      </c>
      <c r="L66" s="108">
        <f>IF($H66=TRUE,IF(ISBLANK(BC66),10000,BC66),10000)</f>
        <v>10000</v>
      </c>
      <c r="M66" s="108">
        <f>IF($H66=TRUE,IF(ISBLANK(BD66),10000,BD66),10000)</f>
        <v>10000</v>
      </c>
      <c r="N66" s="108">
        <f>IF($H66=TRUE,IF(ISBLANK(BE66),10000,BE66),10000)</f>
        <v>10000</v>
      </c>
      <c r="O66" s="98" t="b">
        <f>$V66</f>
        <v>0</v>
      </c>
      <c r="P66" s="59">
        <f>COUNT($AH66:$AI66)</f>
        <v>2</v>
      </c>
      <c r="Q66" s="59">
        <f>COUNT($AR66:$AY66)</f>
        <v>8</v>
      </c>
      <c r="R66" s="149">
        <f>IF($F66=0,0,AVERAGE($AB66:$AC66,$AR66:$AY66))</f>
        <v>68.645821670370339</v>
      </c>
      <c r="S66" s="66">
        <f>IF($P66=0,0,(AVERAGE($AB66:$AC66)))</f>
        <v>63.668410279736179</v>
      </c>
      <c r="T66" s="65">
        <f>IF($Q66=0,0,(AVERAGE($AR66:$AY66)))</f>
        <v>69.8901745180289</v>
      </c>
      <c r="U66" s="62">
        <f>IF(F66=0,"",(AVERAGE($AH66:$AI66,$AR66:$AY66)))</f>
        <v>70.852139614423109</v>
      </c>
      <c r="V66" s="62" t="b">
        <f>IF($Q66=0,FALSE,IF(OR(MAX($U$2:$U$95)=$U66,LARGE($U$2:$U$95,2)=$U66),TRUE,FALSE))</f>
        <v>0</v>
      </c>
      <c r="W66" s="143">
        <f>IF($F66=0,0,AVERAGE($AB66:$AC66,$AJ66:$AQ66))</f>
        <v>68.645821670370339</v>
      </c>
      <c r="X66" s="62">
        <f>IF(AZ66="","",IF(((AZ66/MIN(I$2:I$95))*100)&gt;=100,100,(AZ66/MIN(I$2:I$95))*100))</f>
        <v>42.857142857142854</v>
      </c>
      <c r="Y66" s="62">
        <f>IF(BA66="","",IF(((BA66/MIN(J$2:J$95))*100)&gt;=100,100,(BA66/MIN(J$2:J$95))*100))</f>
        <v>43.749999999999993</v>
      </c>
      <c r="Z66" s="62">
        <f>IF(BB66="","",IF(((BB66/MIN(K$2:K$95))*100)&gt;=100,100,(BB66/MIN(K$2:K$95))*100))</f>
        <v>68</v>
      </c>
      <c r="AA66" s="62">
        <f>IF(BC66="","",IF(((BC66/MIN(L$2:L$95))*100)&gt;=100,100,(BC66/MIN(L$2:L$95))*100))</f>
        <v>52.441454907822617</v>
      </c>
      <c r="AB66" s="62">
        <f>IF(BD66="","",IF(((BD66/MIN(M$2:M$95))*100)&gt;=100,100,(BD66/MIN(M$2:M$95))*100))</f>
        <v>27.336820559472365</v>
      </c>
      <c r="AC66" s="65">
        <f>IF(BE66="","",IF(((BE66/MIN(N$2:N$95))*100)&gt;=100,100,(BE66/MIN(N$2:N$95))*100))</f>
        <v>100</v>
      </c>
      <c r="AD66" s="62">
        <f>IF(ISBLANK(AZ66),"",PERCENTRANK(AZ$2:AZ$95,AZ66,)*100)</f>
        <v>57.8</v>
      </c>
      <c r="AE66" s="62">
        <f>IF(ISBLANK(BA66),"",PERCENTRANK(BA$2:BA$95,BA66,)*100)</f>
        <v>39.4</v>
      </c>
      <c r="AF66" s="62">
        <f>IF(ISBLANK(BB66),"",PERCENTRANK(BB$2:BB$95,BB66,)*100)</f>
        <v>57.099999999999994</v>
      </c>
      <c r="AG66" s="62">
        <f>IF(ISBLANK(BC66),"",PERCENTRANK(BC$2:BC$95,BC66,)*100)</f>
        <v>45</v>
      </c>
      <c r="AH66" s="62">
        <f>IF(ISBLANK(BD66),"",PERCENTRANK(BD$2:BD$95,BD66,)*100)</f>
        <v>59.099999999999994</v>
      </c>
      <c r="AI66" s="65">
        <f>IF(ISBLANK(BE66),"",PERCENTRANK(BE$2:BE$95,BE66,)*100)</f>
        <v>90.3</v>
      </c>
      <c r="AJ66" s="62">
        <f>IF(VLOOKUP(TRUE,$V$2:$AY$95,COUNTA($V$1:AR$1),FALSE)="",AR66,IF(AR66="","",(AR66/VLOOKUP(TRUE,$V$2:$AY$95,COUNTA($V$1:AR$1),FALSE))*100))</f>
        <v>100</v>
      </c>
      <c r="AK66" s="62">
        <f>IF(VLOOKUP(TRUE,$V$2:$AY$95,COUNTA($V$1:AS$1),FALSE)="",AS66,IF(AS66="","",(AS66/VLOOKUP(TRUE,$V$2:$AY$95,COUNTA($V$1:AS$1),FALSE))*100))</f>
        <v>65.371936559677124</v>
      </c>
      <c r="AL66" s="62">
        <f>IF(VLOOKUP(TRUE,$V$2:$AY$95,COUNTA($V$1:AT$1),FALSE)="",AT66,IF(AT66="","",(AT66/VLOOKUP(TRUE,$V$2:$AY$95,COUNTA($V$1:AT$1),FALSE))*100))</f>
        <v>39.157724380493164</v>
      </c>
      <c r="AM66" s="62">
        <f>IF(VLOOKUP(TRUE,$V$2:$AY$95,COUNTA($V$1:AU$1),FALSE)="",AU66,IF(AU66="","",(AU66/VLOOKUP(TRUE,$V$2:$AY$95,COUNTA($V$1:AU$1),FALSE))*100))</f>
        <v>53.38788628578186</v>
      </c>
      <c r="AN66" s="62">
        <f>IF(VLOOKUP(TRUE,$V$2:$AY$95,COUNTA($V$1:AV$1),FALSE)="",AV66,IF(AV66="","",(AV66/VLOOKUP(TRUE,$V$2:$AY$95,COUNTA($V$1:AV$1),FALSE))*100))</f>
        <v>78.336894512176514</v>
      </c>
      <c r="AO66" s="62">
        <f>IF(VLOOKUP(TRUE,$V$2:$AY$95,COUNTA($V$1:AW$1),FALSE)="",AW66,IF(AW66="","",(AW66/VLOOKUP(TRUE,$V$2:$AY$95,COUNTA($V$1:AW$1),FALSE))*100))</f>
        <v>83.337418238321945</v>
      </c>
      <c r="AP66" s="62">
        <f>IF(VLOOKUP(TRUE,$V$2:$AY$95,COUNTA($V$1:AX$1),FALSE)="",AX66,IF(AX66="","",(AX66/VLOOKUP(TRUE,$V$2:$AY$95,COUNTA($V$1:AX$1),FALSE))*100))</f>
        <v>72.862869501113892</v>
      </c>
      <c r="AQ66" s="62">
        <f>IF(VLOOKUP(TRUE,$V$2:$AY$95,COUNTA($V$1:AY$1),FALSE)="",AY66,IF(AY66="","",(AY66/VLOOKUP(TRUE,$V$2:$AY$95,COUNTA($V$1:AY$1),FALSE))*100))</f>
        <v>66.666666666666671</v>
      </c>
      <c r="AR66" s="66">
        <f>IF(BS66="","",BS66*VLOOKUP("UQ",IndexCalc[],3,FALSE))</f>
        <v>100</v>
      </c>
      <c r="AS66" s="62">
        <f>IF(BT66="","",BT66*VLOOKUP("Fneg",IndexCalc[],3,FALSE))</f>
        <v>65.371936559677124</v>
      </c>
      <c r="AT66" s="62">
        <f>IF(BU66="","",BU66*VLOOKUP("ABS",IndexCalc[],3,FALSE))</f>
        <v>39.157724380493164</v>
      </c>
      <c r="AU66" s="62">
        <f>IF(BV66="","",BV66*VLOOKUP("Cnrs",IndexCalc[],3,FALSE))</f>
        <v>53.38788628578186</v>
      </c>
      <c r="AV66" s="62">
        <f>IF(BO66="","",BO66*VLOOKUP("HEC",IndexCalc[],3,FALSE))</f>
        <v>78.336894512176514</v>
      </c>
      <c r="AW66" s="62">
        <f>IF(BP66="","",BP66*VLOOKUP("Aeres",IndexCalc[],3,FALSE))</f>
        <v>83.337418238321945</v>
      </c>
      <c r="AX66" s="62">
        <f>IF(BQ66="","",BQ66*VLOOKUP("Abdc",IndexCalc[],3,FALSE))</f>
        <v>72.862869501113892</v>
      </c>
      <c r="AY66" s="65">
        <f>IF(BR66="","",BR66*VLOOKUP("Vhb",IndexCalc[],3,FALSE))</f>
        <v>66.666666666666671</v>
      </c>
      <c r="AZ66" s="25">
        <v>3.0000000000000001E-3</v>
      </c>
      <c r="BA66" s="16">
        <v>0.7</v>
      </c>
      <c r="BB66" s="12">
        <v>34</v>
      </c>
      <c r="BC66" s="25">
        <v>2.105</v>
      </c>
      <c r="BD66" s="25">
        <v>1.202</v>
      </c>
      <c r="BE66" s="26">
        <v>3.1110000000000002</v>
      </c>
      <c r="BF66" s="12"/>
      <c r="BG66" s="12"/>
      <c r="BH66" s="12"/>
      <c r="BI66" s="12" t="s">
        <v>133</v>
      </c>
      <c r="BJ66" s="12"/>
      <c r="BK66" s="18">
        <v>1</v>
      </c>
      <c r="BL66" s="12"/>
      <c r="BM66" s="12"/>
      <c r="BN66" s="12"/>
      <c r="BO66" s="257">
        <v>3.1334757804870605</v>
      </c>
      <c r="BP66" s="258">
        <v>2.5001225471496582</v>
      </c>
      <c r="BQ66" s="258">
        <v>2.9145147800445557</v>
      </c>
      <c r="BR66" s="5">
        <v>4</v>
      </c>
      <c r="BS66" s="5">
        <v>4</v>
      </c>
      <c r="BT66" s="258">
        <v>2.614877462387085</v>
      </c>
      <c r="BU66" s="258">
        <v>1.9578862190246582</v>
      </c>
      <c r="BV66" s="261">
        <v>2.1355154514312744</v>
      </c>
    </row>
    <row r="67" spans="1:74" x14ac:dyDescent="0.25">
      <c r="A67" s="209" t="s">
        <v>562</v>
      </c>
      <c r="B67" s="14" t="s">
        <v>838</v>
      </c>
      <c r="C67" s="73" t="s">
        <v>164</v>
      </c>
      <c r="D67" s="14" t="s">
        <v>885</v>
      </c>
      <c r="E67" s="59">
        <f>IF(R67=0,"",RANK($R67,$R$2:$R$95,0))</f>
        <v>30</v>
      </c>
      <c r="F67" s="59">
        <f>COUNT($AH67:$AI67,$AR67:$AY67)</f>
        <v>10</v>
      </c>
      <c r="G67" s="65">
        <f>IF($F67&lt;=1,"",STDEV($AB67:$AC67,$AJ67:$AQ67))</f>
        <v>12.638988082548732</v>
      </c>
      <c r="H67" s="98" t="b">
        <f>IF($Q67=0,FALSE,IF(OR($V67=TRUE,AVERAGE($AJ67:$AQ67)=100),TRUE,FALSE))</f>
        <v>0</v>
      </c>
      <c r="I67" s="108">
        <f>IF($H67=TRUE,IF(ISBLANK(AZ67),10000,AZ67),10000)</f>
        <v>10000</v>
      </c>
      <c r="J67" s="108">
        <f>IF($H67=TRUE,IF(ISBLANK(BA67),10000,BA67),10000)</f>
        <v>10000</v>
      </c>
      <c r="K67" s="108">
        <f>IF($H67=TRUE,IF(ISBLANK(BB67),10000,BB67),10000)</f>
        <v>10000</v>
      </c>
      <c r="L67" s="108">
        <f>IF($H67=TRUE,IF(ISBLANK(BC67),10000,BC67),10000)</f>
        <v>10000</v>
      </c>
      <c r="M67" s="108">
        <f>IF($H67=TRUE,IF(ISBLANK(BD67),10000,BD67),10000)</f>
        <v>10000</v>
      </c>
      <c r="N67" s="108">
        <f>IF($H67=TRUE,IF(ISBLANK(BE67),10000,BE67),10000)</f>
        <v>10000</v>
      </c>
      <c r="O67" s="98" t="b">
        <f>$V67</f>
        <v>0</v>
      </c>
      <c r="P67" s="59">
        <f>COUNT($AH67:$AI67)</f>
        <v>2</v>
      </c>
      <c r="Q67" s="59">
        <f>COUNT($AR67:$AY67)</f>
        <v>8</v>
      </c>
      <c r="R67" s="149">
        <f>IF($F67=0,0,AVERAGE($AB67:$AC67,$AR67:$AY67))</f>
        <v>59.240784708025423</v>
      </c>
      <c r="S67" s="66">
        <f>IF($P67=0,0,(AVERAGE($AB67:$AC67)))</f>
        <v>47.996136066130617</v>
      </c>
      <c r="T67" s="65">
        <f>IF($Q67=0,0,(AVERAGE($AR67:$AY67)))</f>
        <v>62.05194686849913</v>
      </c>
      <c r="U67" s="62">
        <f>IF(F67=0,"",(AVERAGE($AH67:$AI67,$AR67:$AY67)))</f>
        <v>62.531557494799301</v>
      </c>
      <c r="V67" s="62" t="b">
        <f>IF($Q67=0,FALSE,IF(OR(MAX($U$2:$U$95)=$U67,LARGE($U$2:$U$95,2)=$U67),TRUE,FALSE))</f>
        <v>0</v>
      </c>
      <c r="W67" s="143">
        <f>IF($F67=0,0,AVERAGE($AB67:$AC67,$AJ67:$AQ67))</f>
        <v>59.240784708025423</v>
      </c>
      <c r="X67" s="62">
        <f>IF(AZ67="","",IF(((AZ67/MIN(I$2:I$95))*100)&gt;=100,100,(AZ67/MIN(I$2:I$95))*100))</f>
        <v>57.142857142857139</v>
      </c>
      <c r="Y67" s="62">
        <f>IF(BA67="","",IF(((BA67/MIN(J$2:J$95))*100)&gt;=100,100,(BA67/MIN(J$2:J$95))*100))</f>
        <v>62.5</v>
      </c>
      <c r="Z67" s="62">
        <f>IF(BB67="","",IF(((BB67/MIN(K$2:K$95))*100)&gt;=100,100,(BB67/MIN(K$2:K$95))*100))</f>
        <v>60</v>
      </c>
      <c r="AA67" s="62">
        <f>IF(BC67="","",IF(((BC67/MIN(L$2:L$95))*100)&gt;=100,100,(BC67/MIN(L$2:L$95))*100))</f>
        <v>37.468858993522666</v>
      </c>
      <c r="AB67" s="62">
        <f>IF(BD67="","",IF(((BD67/MIN(M$2:M$95))*100)&gt;=100,100,(BD67/MIN(M$2:M$95))*100))</f>
        <v>39.822606322492604</v>
      </c>
      <c r="AC67" s="65">
        <f>IF(BE67="","",IF(((BE67/MIN(N$2:N$95))*100)&gt;=100,100,(BE67/MIN(N$2:N$95))*100))</f>
        <v>56.169665809768631</v>
      </c>
      <c r="AD67" s="62">
        <f>IF(ISBLANK(AZ67),"",PERCENTRANK(AZ$2:AZ$95,AZ67,)*100)</f>
        <v>71</v>
      </c>
      <c r="AE67" s="62">
        <f>IF(ISBLANK(BA67),"",PERCENTRANK(BA$2:BA$95,BA67,)*100)</f>
        <v>73.599999999999994</v>
      </c>
      <c r="AF67" s="62">
        <f>IF(ISBLANK(BB67),"",PERCENTRANK(BB$2:BB$95,BB67,)*100)</f>
        <v>48.5</v>
      </c>
      <c r="AG67" s="62">
        <f>IF(ISBLANK(BC67),"",PERCENTRANK(BC$2:BC$95,BC67,)*100)</f>
        <v>27.500000000000004</v>
      </c>
      <c r="AH67" s="62">
        <f>IF(ISBLANK(BD67),"",PERCENTRANK(BD$2:BD$95,BD67,)*100)</f>
        <v>83.8</v>
      </c>
      <c r="AI67" s="65">
        <f>IF(ISBLANK(BE67),"",PERCENTRANK(BE$2:BE$95,BE67,)*100)</f>
        <v>45.1</v>
      </c>
      <c r="AJ67" s="62">
        <f>IF(VLOOKUP(TRUE,$V$2:$AY$95,COUNTA($V$1:AR$1),FALSE)="",AR67,IF(AR67="","",(AR67/VLOOKUP(TRUE,$V$2:$AY$95,COUNTA($V$1:AR$1),FALSE))*100))</f>
        <v>58.733201026916504</v>
      </c>
      <c r="AK67" s="62">
        <f>IF(VLOOKUP(TRUE,$V$2:$AY$95,COUNTA($V$1:AS$1),FALSE)="",AS67,IF(AS67="","",(AS67/VLOOKUP(TRUE,$V$2:$AY$95,COUNTA($V$1:AS$1),FALSE))*100))</f>
        <v>73.09868335723877</v>
      </c>
      <c r="AL67" s="62">
        <f>IF(VLOOKUP(TRUE,$V$2:$AY$95,COUNTA($V$1:AT$1),FALSE)="",AT67,IF(AT67="","",(AT67/VLOOKUP(TRUE,$V$2:$AY$95,COUNTA($V$1:AT$1),FALSE))*100))</f>
        <v>60</v>
      </c>
      <c r="AM67" s="62">
        <f>IF(VLOOKUP(TRUE,$V$2:$AY$95,COUNTA($V$1:AU$1),FALSE)="",AU67,IF(AU67="","",(AU67/VLOOKUP(TRUE,$V$2:$AY$95,COUNTA($V$1:AU$1),FALSE))*100))</f>
        <v>46.818870306015015</v>
      </c>
      <c r="AN67" s="62">
        <f>IF(VLOOKUP(TRUE,$V$2:$AY$95,COUNTA($V$1:AV$1),FALSE)="",AV67,IF(AV67="","",(AV67/VLOOKUP(TRUE,$V$2:$AY$95,COUNTA($V$1:AV$1),FALSE))*100))</f>
        <v>59.016084671020508</v>
      </c>
      <c r="AO67" s="62">
        <f>IF(VLOOKUP(TRUE,$V$2:$AY$95,COUNTA($V$1:AW$1),FALSE)="",AW67,IF(AW67="","",(AW67/VLOOKUP(TRUE,$V$2:$AY$95,COUNTA($V$1:AW$1),FALSE))*100))</f>
        <v>65.415402253468841</v>
      </c>
      <c r="AP67" s="62">
        <f>IF(VLOOKUP(TRUE,$V$2:$AY$95,COUNTA($V$1:AX$1),FALSE)="",AX67,IF(AX67="","",(AX67/VLOOKUP(TRUE,$V$2:$AY$95,COUNTA($V$1:AX$1),FALSE))*100))</f>
        <v>50</v>
      </c>
      <c r="AQ67" s="62">
        <f>IF(VLOOKUP(TRUE,$V$2:$AY$95,COUNTA($V$1:AY$1),FALSE)="",AY67,IF(AY67="","",(AY67/VLOOKUP(TRUE,$V$2:$AY$95,COUNTA($V$1:AY$1),FALSE))*100))</f>
        <v>83.333333333333343</v>
      </c>
      <c r="AR67" s="66">
        <f>IF(BS67="","",BS67*VLOOKUP("UQ",IndexCalc[],3,FALSE))</f>
        <v>58.733201026916504</v>
      </c>
      <c r="AS67" s="62">
        <f>IF(BT67="","",BT67*VLOOKUP("Fneg",IndexCalc[],3,FALSE))</f>
        <v>73.09868335723877</v>
      </c>
      <c r="AT67" s="62">
        <f>IF(BU67="","",BU67*VLOOKUP("ABS",IndexCalc[],3,FALSE))</f>
        <v>60</v>
      </c>
      <c r="AU67" s="62">
        <f>IF(BV67="","",BV67*VLOOKUP("Cnrs",IndexCalc[],3,FALSE))</f>
        <v>46.818870306015015</v>
      </c>
      <c r="AV67" s="62">
        <f>IF(BO67="","",BO67*VLOOKUP("HEC",IndexCalc[],3,FALSE))</f>
        <v>59.016084671020508</v>
      </c>
      <c r="AW67" s="62">
        <f>IF(BP67="","",BP67*VLOOKUP("Aeres",IndexCalc[],3,FALSE))</f>
        <v>65.415402253468841</v>
      </c>
      <c r="AX67" s="62">
        <f>IF(BQ67="","",BQ67*VLOOKUP("Abdc",IndexCalc[],3,FALSE))</f>
        <v>50</v>
      </c>
      <c r="AY67" s="65">
        <f>IF(BR67="","",BR67*VLOOKUP("Vhb",IndexCalc[],3,FALSE))</f>
        <v>83.333333333333343</v>
      </c>
      <c r="AZ67" s="25">
        <v>4.0000000000000001E-3</v>
      </c>
      <c r="BA67" s="16">
        <v>1</v>
      </c>
      <c r="BB67" s="12">
        <v>30</v>
      </c>
      <c r="BC67" s="25">
        <v>1.504</v>
      </c>
      <c r="BD67" s="25">
        <v>1.7509999999999999</v>
      </c>
      <c r="BE67" s="26">
        <v>1.3109999999999999</v>
      </c>
      <c r="BF67" s="12"/>
      <c r="BG67" s="12"/>
      <c r="BH67" s="12" t="s">
        <v>133</v>
      </c>
      <c r="BI67" s="12" t="s">
        <v>127</v>
      </c>
      <c r="BJ67" s="12"/>
      <c r="BK67" s="18"/>
      <c r="BL67" s="12"/>
      <c r="BM67" s="12">
        <v>3</v>
      </c>
      <c r="BN67" s="12"/>
      <c r="BO67" s="257">
        <v>2.3606433868408203</v>
      </c>
      <c r="BP67" s="258">
        <v>1.9624620676040649</v>
      </c>
      <c r="BQ67" s="92">
        <v>2</v>
      </c>
      <c r="BR67" s="5">
        <v>5</v>
      </c>
      <c r="BS67" s="258">
        <v>2.3493280410766602</v>
      </c>
      <c r="BT67" s="258">
        <v>2.9239473342895508</v>
      </c>
      <c r="BU67" s="258">
        <v>3</v>
      </c>
      <c r="BV67" s="261">
        <v>1.8727548122406006</v>
      </c>
    </row>
    <row r="68" spans="1:74" x14ac:dyDescent="0.25">
      <c r="A68" s="209" t="s">
        <v>563</v>
      </c>
      <c r="B68" s="14" t="s">
        <v>839</v>
      </c>
      <c r="C68" s="73" t="s">
        <v>165</v>
      </c>
      <c r="D68" s="14" t="s">
        <v>885</v>
      </c>
      <c r="E68" s="59">
        <f>IF(R68=0,"",RANK($R68,$R$2:$R$95,0))</f>
        <v>25</v>
      </c>
      <c r="F68" s="59">
        <f>COUNT($AH68:$AI68,$AR68:$AY68)</f>
        <v>10</v>
      </c>
      <c r="G68" s="65">
        <f>IF($F68&lt;=1,"",STDEV($AB68:$AC68,$AJ68:$AQ68))</f>
        <v>21.32725197944049</v>
      </c>
      <c r="H68" s="98" t="b">
        <f>IF($Q68=0,FALSE,IF(OR($V68=TRUE,AVERAGE($AJ68:$AQ68)=100),TRUE,FALSE))</f>
        <v>0</v>
      </c>
      <c r="I68" s="108">
        <f>IF($H68=TRUE,IF(ISBLANK(AZ68),10000,AZ68),10000)</f>
        <v>10000</v>
      </c>
      <c r="J68" s="108">
        <f>IF($H68=TRUE,IF(ISBLANK(BA68),10000,BA68),10000)</f>
        <v>10000</v>
      </c>
      <c r="K68" s="108">
        <f>IF($H68=TRUE,IF(ISBLANK(BB68),10000,BB68),10000)</f>
        <v>10000</v>
      </c>
      <c r="L68" s="108">
        <f>IF($H68=TRUE,IF(ISBLANK(BC68),10000,BC68),10000)</f>
        <v>10000</v>
      </c>
      <c r="M68" s="108">
        <f>IF($H68=TRUE,IF(ISBLANK(BD68),10000,BD68),10000)</f>
        <v>10000</v>
      </c>
      <c r="N68" s="108">
        <f>IF($H68=TRUE,IF(ISBLANK(BE68),10000,BE68),10000)</f>
        <v>10000</v>
      </c>
      <c r="O68" s="98" t="b">
        <f>$V68</f>
        <v>0</v>
      </c>
      <c r="P68" s="59">
        <f>COUNT($AH68:$AI68)</f>
        <v>2</v>
      </c>
      <c r="Q68" s="59">
        <f>COUNT($AR68:$AY68)</f>
        <v>8</v>
      </c>
      <c r="R68" s="149">
        <f>IF($F68=0,0,AVERAGE($AB68:$AC68,$AR68:$AY68))</f>
        <v>60.366228693629239</v>
      </c>
      <c r="S68" s="66">
        <f>IF($P68=0,0,(AVERAGE($AB68:$AC68)))</f>
        <v>64.305208096429382</v>
      </c>
      <c r="T68" s="65">
        <f>IF($Q68=0,0,(AVERAGE($AR68:$AY68)))</f>
        <v>59.381483842929207</v>
      </c>
      <c r="U68" s="62">
        <f>IF(F68=0,"",(AVERAGE($AH68:$AI68,$AR68:$AY68)))</f>
        <v>61.895187074343355</v>
      </c>
      <c r="V68" s="62" t="b">
        <f>IF($Q68=0,FALSE,IF(OR(MAX($U$2:$U$95)=$U68,LARGE($U$2:$U$95,2)=$U68),TRUE,FALSE))</f>
        <v>0</v>
      </c>
      <c r="W68" s="143">
        <f>IF($F68=0,0,AVERAGE($AB68:$AC68,$AJ68:$AQ68))</f>
        <v>60.366228693629239</v>
      </c>
      <c r="X68" s="62">
        <f>IF(AZ68="","",IF(((AZ68/MIN(I$2:I$95))*100)&gt;=100,100,(AZ68/MIN(I$2:I$95))*100))</f>
        <v>42.857142857142854</v>
      </c>
      <c r="Y68" s="62">
        <f>IF(BA68="","",IF(((BA68/MIN(J$2:J$95))*100)&gt;=100,100,(BA68/MIN(J$2:J$95))*100))</f>
        <v>43.749999999999993</v>
      </c>
      <c r="Z68" s="62">
        <f>IF(BB68="","",IF(((BB68/MIN(K$2:K$95))*100)&gt;=100,100,(BB68/MIN(K$2:K$95))*100))</f>
        <v>50</v>
      </c>
      <c r="AA68" s="62">
        <f>IF(BC68="","",IF(((BC68/MIN(L$2:L$95))*100)&gt;=100,100,(BC68/MIN(L$2:L$95))*100))</f>
        <v>42.102640757349278</v>
      </c>
      <c r="AB68" s="62">
        <f>IF(BD68="","",IF(((BD68/MIN(M$2:M$95))*100)&gt;=100,100,(BD68/MIN(M$2:M$95))*100))</f>
        <v>28.610416192858768</v>
      </c>
      <c r="AC68" s="65">
        <f>IF(BE68="","",IF(((BE68/MIN(N$2:N$95))*100)&gt;=100,100,(BE68/MIN(N$2:N$95))*100))</f>
        <v>100</v>
      </c>
      <c r="AD68" s="62">
        <f>IF(ISBLANK(AZ68),"",PERCENTRANK(AZ$2:AZ$95,AZ68,)*100)</f>
        <v>57.8</v>
      </c>
      <c r="AE68" s="62">
        <f>IF(ISBLANK(BA68),"",PERCENTRANK(BA$2:BA$95,BA68,)*100)</f>
        <v>39.4</v>
      </c>
      <c r="AF68" s="62">
        <f>IF(ISBLANK(BB68),"",PERCENTRANK(BB$2:BB$95,BB68,)*100)</f>
        <v>28.499999999999996</v>
      </c>
      <c r="AG68" s="62">
        <f>IF(ISBLANK(BC68),"",PERCENTRANK(BC$2:BC$95,BC68,)*100)</f>
        <v>32.5</v>
      </c>
      <c r="AH68" s="62">
        <f>IF(ISBLANK(BD68),"",PERCENTRANK(BD$2:BD$95,BD68,)*100)</f>
        <v>65.5</v>
      </c>
      <c r="AI68" s="65">
        <f>IF(ISBLANK(BE68),"",PERCENTRANK(BE$2:BE$95,BE68,)*100)</f>
        <v>78.400000000000006</v>
      </c>
      <c r="AJ68" s="62">
        <f>IF(VLOOKUP(TRUE,$V$2:$AY$95,COUNTA($V$1:AR$1),FALSE)="",AR68,IF(AR68="","",(AR68/VLOOKUP(TRUE,$V$2:$AY$95,COUNTA($V$1:AR$1),FALSE))*100))</f>
        <v>50</v>
      </c>
      <c r="AK68" s="62">
        <f>IF(VLOOKUP(TRUE,$V$2:$AY$95,COUNTA($V$1:AS$1),FALSE)="",AS68,IF(AS68="","",(AS68/VLOOKUP(TRUE,$V$2:$AY$95,COUNTA($V$1:AS$1),FALSE))*100))</f>
        <v>41.03168249130249</v>
      </c>
      <c r="AL68" s="62">
        <f>IF(VLOOKUP(TRUE,$V$2:$AY$95,COUNTA($V$1:AT$1),FALSE)="",AT68,IF(AT68="","",(AT68/VLOOKUP(TRUE,$V$2:$AY$95,COUNTA($V$1:AT$1),FALSE))*100))</f>
        <v>39.665787220001221</v>
      </c>
      <c r="AM68" s="62">
        <f>IF(VLOOKUP(TRUE,$V$2:$AY$95,COUNTA($V$1:AU$1),FALSE)="",AU68,IF(AU68="","",(AU68/VLOOKUP(TRUE,$V$2:$AY$95,COUNTA($V$1:AU$1),FALSE))*100))</f>
        <v>56.346267461776733</v>
      </c>
      <c r="AN68" s="62">
        <f>IF(VLOOKUP(TRUE,$V$2:$AY$95,COUNTA($V$1:AV$1),FALSE)="",AV68,IF(AV68="","",(AV68/VLOOKUP(TRUE,$V$2:$AY$95,COUNTA($V$1:AV$1),FALSE))*100))</f>
        <v>75</v>
      </c>
      <c r="AO68" s="62">
        <f>IF(VLOOKUP(TRUE,$V$2:$AY$95,COUNTA($V$1:AW$1),FALSE)="",AW68,IF(AW68="","",(AW68/VLOOKUP(TRUE,$V$2:$AY$95,COUNTA($V$1:AW$1),FALSE))*100))</f>
        <v>71.341466903686523</v>
      </c>
      <c r="AP68" s="62">
        <f>IF(VLOOKUP(TRUE,$V$2:$AY$95,COUNTA($V$1:AX$1),FALSE)="",AX68,IF(AX68="","",(AX68/VLOOKUP(TRUE,$V$2:$AY$95,COUNTA($V$1:AX$1),FALSE))*100))</f>
        <v>75</v>
      </c>
      <c r="AQ68" s="62">
        <f>IF(VLOOKUP(TRUE,$V$2:$AY$95,COUNTA($V$1:AY$1),FALSE)="",AY68,IF(AY68="","",(AY68/VLOOKUP(TRUE,$V$2:$AY$95,COUNTA($V$1:AY$1),FALSE))*100))</f>
        <v>66.666666666666671</v>
      </c>
      <c r="AR68" s="66">
        <f>IF(BS68="","",BS68*VLOOKUP("UQ",IndexCalc[],3,FALSE))</f>
        <v>50</v>
      </c>
      <c r="AS68" s="62">
        <f>IF(BT68="","",BT68*VLOOKUP("Fneg",IndexCalc[],3,FALSE))</f>
        <v>41.03168249130249</v>
      </c>
      <c r="AT68" s="62">
        <f>IF(BU68="","",BU68*VLOOKUP("ABS",IndexCalc[],3,FALSE))</f>
        <v>39.665787220001221</v>
      </c>
      <c r="AU68" s="62">
        <f>IF(BV68="","",BV68*VLOOKUP("Cnrs",IndexCalc[],3,FALSE))</f>
        <v>56.346267461776733</v>
      </c>
      <c r="AV68" s="62">
        <f>IF(BO68="","",BO68*VLOOKUP("HEC",IndexCalc[],3,FALSE))</f>
        <v>75</v>
      </c>
      <c r="AW68" s="62">
        <f>IF(BP68="","",BP68*VLOOKUP("Aeres",IndexCalc[],3,FALSE))</f>
        <v>71.341466903686523</v>
      </c>
      <c r="AX68" s="62">
        <f>IF(BQ68="","",BQ68*VLOOKUP("Abdc",IndexCalc[],3,FALSE))</f>
        <v>75</v>
      </c>
      <c r="AY68" s="65">
        <f>IF(BR68="","",BR68*VLOOKUP("Vhb",IndexCalc[],3,FALSE))</f>
        <v>66.666666666666671</v>
      </c>
      <c r="AZ68" s="25">
        <v>3.0000000000000001E-3</v>
      </c>
      <c r="BA68" s="16">
        <v>0.7</v>
      </c>
      <c r="BB68" s="12">
        <v>25</v>
      </c>
      <c r="BC68" s="25">
        <v>1.69</v>
      </c>
      <c r="BD68" s="25">
        <v>1.258</v>
      </c>
      <c r="BE68" s="26">
        <v>2.4119999999999999</v>
      </c>
      <c r="BF68" s="12" t="s">
        <v>134</v>
      </c>
      <c r="BG68" s="12"/>
      <c r="BH68" s="12" t="s">
        <v>127</v>
      </c>
      <c r="BI68" s="12" t="s">
        <v>133</v>
      </c>
      <c r="BJ68" s="12"/>
      <c r="BK68" s="18">
        <v>3</v>
      </c>
      <c r="BL68" s="12"/>
      <c r="BM68" s="12"/>
      <c r="BN68" s="12"/>
      <c r="BO68" s="7">
        <v>3</v>
      </c>
      <c r="BP68" s="258">
        <v>2.1402440071105957</v>
      </c>
      <c r="BQ68" s="92">
        <v>3</v>
      </c>
      <c r="BR68" s="5">
        <v>4</v>
      </c>
      <c r="BS68" s="5">
        <v>2</v>
      </c>
      <c r="BT68" s="258">
        <v>1.6412672996520996</v>
      </c>
      <c r="BU68" s="258">
        <v>1.983289361000061</v>
      </c>
      <c r="BV68" s="261">
        <v>2.2538506984710693</v>
      </c>
    </row>
    <row r="69" spans="1:74" x14ac:dyDescent="0.25">
      <c r="A69" s="209" t="s">
        <v>564</v>
      </c>
      <c r="B69" s="14"/>
      <c r="C69" s="73" t="s">
        <v>166</v>
      </c>
      <c r="D69" s="14" t="s">
        <v>885</v>
      </c>
      <c r="E69" s="59">
        <f>IF(R69=0,"",RANK($R69,$R$2:$R$95,0))</f>
        <v>62</v>
      </c>
      <c r="F69" s="59">
        <f>COUNT($AH69:$AI69,$AR69:$AY69)</f>
        <v>10</v>
      </c>
      <c r="G69" s="65">
        <f>IF($F69&lt;=1,"",STDEV($AB69:$AC69,$AJ69:$AQ69))</f>
        <v>19.474944144545532</v>
      </c>
      <c r="H69" s="98" t="b">
        <f>IF($Q69=0,FALSE,IF(OR($V69=TRUE,AVERAGE($AJ69:$AQ69)=100),TRUE,FALSE))</f>
        <v>0</v>
      </c>
      <c r="I69" s="108">
        <f>IF($H69=TRUE,IF(ISBLANK(AZ69),10000,AZ69),10000)</f>
        <v>10000</v>
      </c>
      <c r="J69" s="108">
        <f>IF($H69=TRUE,IF(ISBLANK(BA69),10000,BA69),10000)</f>
        <v>10000</v>
      </c>
      <c r="K69" s="108">
        <f>IF($H69=TRUE,IF(ISBLANK(BB69),10000,BB69),10000)</f>
        <v>10000</v>
      </c>
      <c r="L69" s="108">
        <f>IF($H69=TRUE,IF(ISBLANK(BC69),10000,BC69),10000)</f>
        <v>10000</v>
      </c>
      <c r="M69" s="108">
        <f>IF($H69=TRUE,IF(ISBLANK(BD69),10000,BD69),10000)</f>
        <v>10000</v>
      </c>
      <c r="N69" s="108">
        <f>IF($H69=TRUE,IF(ISBLANK(BE69),10000,BE69),10000)</f>
        <v>10000</v>
      </c>
      <c r="O69" s="98" t="b">
        <f>$V69</f>
        <v>0</v>
      </c>
      <c r="P69" s="59">
        <f>COUNT($AH69:$AI69)</f>
        <v>2</v>
      </c>
      <c r="Q69" s="59">
        <f>COUNT($AR69:$AY69)</f>
        <v>8</v>
      </c>
      <c r="R69" s="149">
        <f>IF($F69=0,0,AVERAGE($AB69:$AC69,$AR69:$AY69))</f>
        <v>49.154531732537222</v>
      </c>
      <c r="S69" s="66">
        <f>IF($P69=0,0,(AVERAGE($AB69:$AC69)))</f>
        <v>18.805213845460962</v>
      </c>
      <c r="T69" s="65">
        <f>IF($Q69=0,0,(AVERAGE($AR69:$AY69)))</f>
        <v>56.741861204306289</v>
      </c>
      <c r="U69" s="62">
        <f>IF(F69=0,"",(AVERAGE($AH69:$AI69,$AR69:$AY69)))</f>
        <v>47.863488963445029</v>
      </c>
      <c r="V69" s="62" t="b">
        <f>IF($Q69=0,FALSE,IF(OR(MAX($U$2:$U$95)=$U69,LARGE($U$2:$U$95,2)=$U69),TRUE,FALSE))</f>
        <v>0</v>
      </c>
      <c r="W69" s="143">
        <f>IF($F69=0,0,AVERAGE($AB69:$AC69,$AJ69:$AQ69))</f>
        <v>49.154531732537222</v>
      </c>
      <c r="X69" s="62">
        <f>IF(AZ69="","",IF(((AZ69/MIN(I$2:I$95))*100)&gt;=100,100,(AZ69/MIN(I$2:I$95))*100))</f>
        <v>12.857142857142856</v>
      </c>
      <c r="Y69" s="62">
        <f>IF(BA69="","",IF(((BA69/MIN(J$2:J$95))*100)&gt;=100,100,(BA69/MIN(J$2:J$95))*100))</f>
        <v>18.749999999999996</v>
      </c>
      <c r="Z69" s="62" t="str">
        <f>IF(BB69="","",IF(((BB69/MIN(K$2:K$95))*100)&gt;=100,100,(BB69/MIN(K$2:K$95))*100))</f>
        <v/>
      </c>
      <c r="AA69" s="62">
        <f>IF(BC69="","",IF(((BC69/MIN(L$2:L$95))*100)&gt;=100,100,(BC69/MIN(L$2:L$95))*100))</f>
        <v>18.535127055306429</v>
      </c>
      <c r="AB69" s="62">
        <f>IF(BD69="","",IF(((BD69/MIN(M$2:M$95))*100)&gt;=100,100,(BD69/MIN(M$2:M$95))*100))</f>
        <v>5.7766659085740271</v>
      </c>
      <c r="AC69" s="65">
        <f>IF(BE69="","",IF(((BE69/MIN(N$2:N$95))*100)&gt;=100,100,(BE69/MIN(N$2:N$95))*100))</f>
        <v>31.833761782347896</v>
      </c>
      <c r="AD69" s="62">
        <f>IF(ISBLANK(AZ69),"",PERCENTRANK(AZ$2:AZ$95,AZ69,)*100)</f>
        <v>0</v>
      </c>
      <c r="AE69" s="62">
        <f>IF(ISBLANK(BA69),"",PERCENTRANK(BA$2:BA$95,BA69,)*100)</f>
        <v>15.7</v>
      </c>
      <c r="AF69" s="62" t="str">
        <f>IF(ISBLANK(BB69),"",PERCENTRANK(BB$2:BB$95,BB69,)*100)</f>
        <v/>
      </c>
      <c r="AG69" s="62">
        <f>IF(ISBLANK(BC69),"",PERCENTRANK(BC$2:BC$95,BC69,)*100)</f>
        <v>7.5</v>
      </c>
      <c r="AH69" s="62">
        <f>IF(ISBLANK(BD69),"",PERCENTRANK(BD$2:BD$95,BD69,)*100)</f>
        <v>7.5</v>
      </c>
      <c r="AI69" s="65">
        <f>IF(ISBLANK(BE69),"",PERCENTRANK(BE$2:BE$95,BE69,)*100)</f>
        <v>17.2</v>
      </c>
      <c r="AJ69" s="62">
        <f>IF(VLOOKUP(TRUE,$V$2:$AY$95,COUNTA($V$1:AR$1),FALSE)="",AR69,IF(AR69="","",(AR69/VLOOKUP(TRUE,$V$2:$AY$95,COUNTA($V$1:AR$1),FALSE))*100))</f>
        <v>59.916293621063232</v>
      </c>
      <c r="AK69" s="62">
        <f>IF(VLOOKUP(TRUE,$V$2:$AY$95,COUNTA($V$1:AS$1),FALSE)="",AS69,IF(AS69="","",(AS69/VLOOKUP(TRUE,$V$2:$AY$95,COUNTA($V$1:AS$1),FALSE))*100))</f>
        <v>50</v>
      </c>
      <c r="AL69" s="62">
        <f>IF(VLOOKUP(TRUE,$V$2:$AY$95,COUNTA($V$1:AT$1),FALSE)="",AT69,IF(AT69="","",(AT69/VLOOKUP(TRUE,$V$2:$AY$95,COUNTA($V$1:AT$1),FALSE))*100))</f>
        <v>42.595491409301758</v>
      </c>
      <c r="AM69" s="62">
        <f>IF(VLOOKUP(TRUE,$V$2:$AY$95,COUNTA($V$1:AU$1),FALSE)="",AU69,IF(AU69="","",(AU69/VLOOKUP(TRUE,$V$2:$AY$95,COUNTA($V$1:AU$1),FALSE))*100))</f>
        <v>50</v>
      </c>
      <c r="AN69" s="62">
        <f>IF(VLOOKUP(TRUE,$V$2:$AY$95,COUNTA($V$1:AV$1),FALSE)="",AV69,IF(AV69="","",(AV69/VLOOKUP(TRUE,$V$2:$AY$95,COUNTA($V$1:AV$1),FALSE))*100))</f>
        <v>74.132734537124634</v>
      </c>
      <c r="AO69" s="62">
        <f>IF(VLOOKUP(TRUE,$V$2:$AY$95,COUNTA($V$1:AW$1),FALSE)="",AW69,IF(AW69="","",(AW69/VLOOKUP(TRUE,$V$2:$AY$95,COUNTA($V$1:AW$1),FALSE))*100))</f>
        <v>66.666666666666671</v>
      </c>
      <c r="AP69" s="62">
        <f>IF(VLOOKUP(TRUE,$V$2:$AY$95,COUNTA($V$1:AX$1),FALSE)="",AX69,IF(AX69="","",(AX69/VLOOKUP(TRUE,$V$2:$AY$95,COUNTA($V$1:AX$1),FALSE))*100))</f>
        <v>49.605017900466919</v>
      </c>
      <c r="AQ69" s="62">
        <f>IF(VLOOKUP(TRUE,$V$2:$AY$95,COUNTA($V$1:AY$1),FALSE)="",AY69,IF(AY69="","",(AY69/VLOOKUP(TRUE,$V$2:$AY$95,COUNTA($V$1:AY$1),FALSE))*100))</f>
        <v>61.018685499827072</v>
      </c>
      <c r="AR69" s="66">
        <f>IF(BS69="","",BS69*VLOOKUP("UQ",IndexCalc[],3,FALSE))</f>
        <v>59.916293621063232</v>
      </c>
      <c r="AS69" s="62">
        <f>IF(BT69="","",BT69*VLOOKUP("Fneg",IndexCalc[],3,FALSE))</f>
        <v>50</v>
      </c>
      <c r="AT69" s="62">
        <f>IF(BU69="","",BU69*VLOOKUP("ABS",IndexCalc[],3,FALSE))</f>
        <v>42.595491409301758</v>
      </c>
      <c r="AU69" s="62">
        <f>IF(BV69="","",BV69*VLOOKUP("Cnrs",IndexCalc[],3,FALSE))</f>
        <v>50</v>
      </c>
      <c r="AV69" s="62">
        <f>IF(BO69="","",BO69*VLOOKUP("HEC",IndexCalc[],3,FALSE))</f>
        <v>74.132734537124634</v>
      </c>
      <c r="AW69" s="62">
        <f>IF(BP69="","",BP69*VLOOKUP("Aeres",IndexCalc[],3,FALSE))</f>
        <v>66.666666666666671</v>
      </c>
      <c r="AX69" s="62">
        <f>IF(BQ69="","",BQ69*VLOOKUP("Abdc",IndexCalc[],3,FALSE))</f>
        <v>49.605017900466919</v>
      </c>
      <c r="AY69" s="65">
        <f>IF(BR69="","",BR69*VLOOKUP("Vhb",IndexCalc[],3,FALSE))</f>
        <v>61.018685499827072</v>
      </c>
      <c r="AZ69" s="95">
        <v>8.9999999999999998E-4</v>
      </c>
      <c r="BA69" s="16">
        <v>0.3</v>
      </c>
      <c r="BB69" s="12"/>
      <c r="BC69" s="25">
        <v>0.74399999999999999</v>
      </c>
      <c r="BD69" s="25">
        <v>0.254</v>
      </c>
      <c r="BE69" s="26">
        <v>0.74299999999999999</v>
      </c>
      <c r="BF69" s="12"/>
      <c r="BG69" s="12"/>
      <c r="BH69" s="12"/>
      <c r="BI69" s="12"/>
      <c r="BJ69" s="12"/>
      <c r="BK69" s="18"/>
      <c r="BL69" s="12"/>
      <c r="BM69" s="12"/>
      <c r="BN69" s="12"/>
      <c r="BO69" s="257">
        <v>2.9653093814849854</v>
      </c>
      <c r="BP69" s="258">
        <v>2</v>
      </c>
      <c r="BQ69" s="258">
        <v>1.9842007160186768</v>
      </c>
      <c r="BR69" s="258">
        <v>3.661121129989624</v>
      </c>
      <c r="BS69" s="258">
        <v>2.3966517448425293</v>
      </c>
      <c r="BT69" s="258">
        <v>2</v>
      </c>
      <c r="BU69" s="258">
        <v>2.1297745704650879</v>
      </c>
      <c r="BV69" s="261">
        <v>2</v>
      </c>
    </row>
    <row r="70" spans="1:74" x14ac:dyDescent="0.25">
      <c r="A70" s="209" t="s">
        <v>565</v>
      </c>
      <c r="B70" s="14" t="s">
        <v>840</v>
      </c>
      <c r="C70" s="73" t="s">
        <v>167</v>
      </c>
      <c r="D70" s="14" t="s">
        <v>885</v>
      </c>
      <c r="E70" s="59">
        <f>IF(R70=0,"",RANK($R70,$R$2:$R$95,0))</f>
        <v>7</v>
      </c>
      <c r="F70" s="59">
        <f>COUNT($AH70:$AI70,$AR70:$AY70)</f>
        <v>10</v>
      </c>
      <c r="G70" s="65">
        <f>IF($F70&lt;=1,"",STDEV($AB70:$AC70,$AJ70:$AQ70))</f>
        <v>21.231990159970156</v>
      </c>
      <c r="H70" s="98" t="b">
        <f>IF($Q70=0,FALSE,IF(OR($V70=TRUE,AVERAGE($AJ70:$AQ70)=100),TRUE,FALSE))</f>
        <v>0</v>
      </c>
      <c r="I70" s="108">
        <f>IF($H70=TRUE,IF(ISBLANK(AZ70),10000,AZ70),10000)</f>
        <v>10000</v>
      </c>
      <c r="J70" s="108">
        <f>IF($H70=TRUE,IF(ISBLANK(BA70),10000,BA70),10000)</f>
        <v>10000</v>
      </c>
      <c r="K70" s="108">
        <f>IF($H70=TRUE,IF(ISBLANK(BB70),10000,BB70),10000)</f>
        <v>10000</v>
      </c>
      <c r="L70" s="108">
        <f>IF($H70=TRUE,IF(ISBLANK(BC70),10000,BC70),10000)</f>
        <v>10000</v>
      </c>
      <c r="M70" s="108">
        <f>IF($H70=TRUE,IF(ISBLANK(BD70),10000,BD70),10000)</f>
        <v>10000</v>
      </c>
      <c r="N70" s="108">
        <f>IF($H70=TRUE,IF(ISBLANK(BE70),10000,BE70),10000)</f>
        <v>10000</v>
      </c>
      <c r="O70" s="98" t="b">
        <f>$V70</f>
        <v>0</v>
      </c>
      <c r="P70" s="59">
        <f>COUNT($AH70:$AI70)</f>
        <v>2</v>
      </c>
      <c r="Q70" s="59">
        <f>COUNT($AR70:$AY70)</f>
        <v>8</v>
      </c>
      <c r="R70" s="149">
        <f>IF($F70=0,0,AVERAGE($AB70:$AC70,$AR70:$AY70))</f>
        <v>80.246083691478503</v>
      </c>
      <c r="S70" s="66">
        <f>IF($P70=0,0,(AVERAGE($AB70:$AC70)))</f>
        <v>54.563751790725895</v>
      </c>
      <c r="T70" s="65">
        <f>IF($Q70=0,0,(AVERAGE($AR70:$AY70)))</f>
        <v>86.666666666666671</v>
      </c>
      <c r="U70" s="62">
        <f>IF(F70=0,"",(AVERAGE($AH70:$AI70,$AR70:$AY70)))</f>
        <v>82.983333333333334</v>
      </c>
      <c r="V70" s="62" t="b">
        <f>IF($Q70=0,FALSE,IF(OR(MAX($U$2:$U$95)=$U70,LARGE($U$2:$U$95,2)=$U70),TRUE,FALSE))</f>
        <v>0</v>
      </c>
      <c r="W70" s="143">
        <f>IF($F70=0,0,AVERAGE($AB70:$AC70,$AJ70:$AQ70))</f>
        <v>80.246083691478503</v>
      </c>
      <c r="X70" s="62">
        <f>IF(AZ70="","",IF(((AZ70/MIN(I$2:I$95))*100)&gt;=100,100,(AZ70/MIN(I$2:I$95))*100))</f>
        <v>28.571428571428569</v>
      </c>
      <c r="Y70" s="62">
        <f>IF(BA70="","",IF(((BA70/MIN(J$2:J$95))*100)&gt;=100,100,(BA70/MIN(J$2:J$95))*100))</f>
        <v>56.25</v>
      </c>
      <c r="Z70" s="62">
        <f>IF(BB70="","",IF(((BB70/MIN(K$2:K$95))*100)&gt;=100,100,(BB70/MIN(K$2:K$95))*100))</f>
        <v>54</v>
      </c>
      <c r="AA70" s="62">
        <f>IF(BC70="","",IF(((BC70/MIN(L$2:L$95))*100)&gt;=100,100,(BC70/MIN(L$2:L$95))*100))</f>
        <v>79.073243647234676</v>
      </c>
      <c r="AB70" s="62">
        <f>IF(BD70="","",IF(((BD70/MIN(M$2:M$95))*100)&gt;=100,100,(BD70/MIN(M$2:M$95))*100))</f>
        <v>35.819877188992493</v>
      </c>
      <c r="AC70" s="65">
        <f>IF(BE70="","",IF(((BE70/MIN(N$2:N$95))*100)&gt;=100,100,(BE70/MIN(N$2:N$95))*100))</f>
        <v>73.307626392459298</v>
      </c>
      <c r="AD70" s="62">
        <f>IF(ISBLANK(AZ70),"",PERCENTRANK(AZ$2:AZ$95,AZ70,)*100)</f>
        <v>42.1</v>
      </c>
      <c r="AE70" s="62">
        <f>IF(ISBLANK(BA70),"",PERCENTRANK(BA$2:BA$95,BA70,)*100)</f>
        <v>65.7</v>
      </c>
      <c r="AF70" s="62">
        <f>IF(ISBLANK(BB70),"",PERCENTRANK(BB$2:BB$95,BB70,)*100)</f>
        <v>40</v>
      </c>
      <c r="AG70" s="62">
        <f>IF(ISBLANK(BC70),"",PERCENTRANK(BC$2:BC$95,BC70,)*100)</f>
        <v>72.5</v>
      </c>
      <c r="AH70" s="62">
        <f>IF(ISBLANK(BD70),"",PERCENTRANK(BD$2:BD$95,BD70,)*100)</f>
        <v>77.400000000000006</v>
      </c>
      <c r="AI70" s="65">
        <f>IF(ISBLANK(BE70),"",PERCENTRANK(BE$2:BE$95,BE70,)*100)</f>
        <v>59.099999999999994</v>
      </c>
      <c r="AJ70" s="62">
        <f>IF(VLOOKUP(TRUE,$V$2:$AY$95,COUNTA($V$1:AR$1),FALSE)="",AR70,IF(AR70="","",(AR70/VLOOKUP(TRUE,$V$2:$AY$95,COUNTA($V$1:AR$1),FALSE))*100))</f>
        <v>100</v>
      </c>
      <c r="AK70" s="62">
        <f>IF(VLOOKUP(TRUE,$V$2:$AY$95,COUNTA($V$1:AS$1),FALSE)="",AS70,IF(AS70="","",(AS70/VLOOKUP(TRUE,$V$2:$AY$95,COUNTA($V$1:AS$1),FALSE))*100))</f>
        <v>75</v>
      </c>
      <c r="AL70" s="62">
        <f>IF(VLOOKUP(TRUE,$V$2:$AY$95,COUNTA($V$1:AT$1),FALSE)="",AT70,IF(AT70="","",(AT70/VLOOKUP(TRUE,$V$2:$AY$95,COUNTA($V$1:AT$1),FALSE))*100))</f>
        <v>60</v>
      </c>
      <c r="AM70" s="62">
        <f>IF(VLOOKUP(TRUE,$V$2:$AY$95,COUNTA($V$1:AU$1),FALSE)="",AU70,IF(AU70="","",(AU70/VLOOKUP(TRUE,$V$2:$AY$95,COUNTA($V$1:AU$1),FALSE))*100))</f>
        <v>75</v>
      </c>
      <c r="AN70" s="62">
        <f>IF(VLOOKUP(TRUE,$V$2:$AY$95,COUNTA($V$1:AV$1),FALSE)="",AV70,IF(AV70="","",(AV70/VLOOKUP(TRUE,$V$2:$AY$95,COUNTA($V$1:AV$1),FALSE))*100))</f>
        <v>100</v>
      </c>
      <c r="AO70" s="62">
        <f>IF(VLOOKUP(TRUE,$V$2:$AY$95,COUNTA($V$1:AW$1),FALSE)="",AW70,IF(AW70="","",(AW70/VLOOKUP(TRUE,$V$2:$AY$95,COUNTA($V$1:AW$1),FALSE))*100))</f>
        <v>100</v>
      </c>
      <c r="AP70" s="62">
        <f>IF(VLOOKUP(TRUE,$V$2:$AY$95,COUNTA($V$1:AX$1),FALSE)="",AX70,IF(AX70="","",(AX70/VLOOKUP(TRUE,$V$2:$AY$95,COUNTA($V$1:AX$1),FALSE))*100))</f>
        <v>100</v>
      </c>
      <c r="AQ70" s="62">
        <f>IF(VLOOKUP(TRUE,$V$2:$AY$95,COUNTA($V$1:AY$1),FALSE)="",AY70,IF(AY70="","",(AY70/VLOOKUP(TRUE,$V$2:$AY$95,COUNTA($V$1:AY$1),FALSE))*100))</f>
        <v>83.333333333333343</v>
      </c>
      <c r="AR70" s="66">
        <f>IF(BS70="","",BS70*VLOOKUP("UQ",IndexCalc[],3,FALSE))</f>
        <v>100</v>
      </c>
      <c r="AS70" s="62">
        <f>IF(BT70="","",BT70*VLOOKUP("Fneg",IndexCalc[],3,FALSE))</f>
        <v>75</v>
      </c>
      <c r="AT70" s="62">
        <f>IF(BU70="","",BU70*VLOOKUP("ABS",IndexCalc[],3,FALSE))</f>
        <v>60</v>
      </c>
      <c r="AU70" s="62">
        <f>IF(BV70="","",BV70*VLOOKUP("Cnrs",IndexCalc[],3,FALSE))</f>
        <v>75</v>
      </c>
      <c r="AV70" s="62">
        <f>IF(BO70="","",BO70*VLOOKUP("HEC",IndexCalc[],3,FALSE))</f>
        <v>100</v>
      </c>
      <c r="AW70" s="62">
        <f>IF(BP70="","",BP70*VLOOKUP("Aeres",IndexCalc[],3,FALSE))</f>
        <v>100</v>
      </c>
      <c r="AX70" s="62">
        <f>IF(BQ70="","",BQ70*VLOOKUP("Abdc",IndexCalc[],3,FALSE))</f>
        <v>100</v>
      </c>
      <c r="AY70" s="65">
        <f>IF(BR70="","",BR70*VLOOKUP("Vhb",IndexCalc[],3,FALSE))</f>
        <v>83.333333333333343</v>
      </c>
      <c r="AZ70" s="25">
        <v>2E-3</v>
      </c>
      <c r="BA70" s="16">
        <v>0.9</v>
      </c>
      <c r="BB70" s="12">
        <v>27</v>
      </c>
      <c r="BC70" s="25">
        <v>3.1739999999999999</v>
      </c>
      <c r="BD70" s="25">
        <v>1.575</v>
      </c>
      <c r="BE70" s="26">
        <v>1.7110000000000001</v>
      </c>
      <c r="BF70" s="12" t="s">
        <v>127</v>
      </c>
      <c r="BG70" s="12" t="s">
        <v>127</v>
      </c>
      <c r="BH70" s="12" t="s">
        <v>139</v>
      </c>
      <c r="BI70" s="12" t="s">
        <v>127</v>
      </c>
      <c r="BJ70" s="12" t="s">
        <v>298</v>
      </c>
      <c r="BK70" s="18">
        <v>1</v>
      </c>
      <c r="BL70" s="12">
        <v>2</v>
      </c>
      <c r="BM70" s="12">
        <v>3</v>
      </c>
      <c r="BN70" s="12">
        <v>2</v>
      </c>
      <c r="BO70" s="7">
        <v>4</v>
      </c>
      <c r="BP70" s="5">
        <v>3</v>
      </c>
      <c r="BQ70" s="92">
        <v>4</v>
      </c>
      <c r="BR70" s="5">
        <v>5</v>
      </c>
      <c r="BS70" s="5">
        <v>4</v>
      </c>
      <c r="BT70" s="5">
        <v>3</v>
      </c>
      <c r="BU70" s="5">
        <v>3</v>
      </c>
      <c r="BV70" s="8">
        <v>3</v>
      </c>
    </row>
    <row r="71" spans="1:74" x14ac:dyDescent="0.25">
      <c r="A71" s="209" t="s">
        <v>566</v>
      </c>
      <c r="B71" s="14" t="s">
        <v>841</v>
      </c>
      <c r="C71" s="73" t="s">
        <v>168</v>
      </c>
      <c r="D71" s="14" t="s">
        <v>885</v>
      </c>
      <c r="E71" s="59">
        <f>IF(R71=0,"",RANK($R71,$R$2:$R$95,0))</f>
        <v>36</v>
      </c>
      <c r="F71" s="59">
        <f>COUNT($AH71:$AI71,$AR71:$AY71)</f>
        <v>10</v>
      </c>
      <c r="G71" s="65">
        <f>IF($F71&lt;=1,"",STDEV($AB71:$AC71,$AJ71:$AQ71))</f>
        <v>19.935441122278849</v>
      </c>
      <c r="H71" s="98" t="b">
        <f>IF($Q71=0,FALSE,IF(OR($V71=TRUE,AVERAGE($AJ71:$AQ71)=100),TRUE,FALSE))</f>
        <v>0</v>
      </c>
      <c r="I71" s="108">
        <f>IF($H71=TRUE,IF(ISBLANK(AZ71),10000,AZ71),10000)</f>
        <v>10000</v>
      </c>
      <c r="J71" s="108">
        <f>IF($H71=TRUE,IF(ISBLANK(BA71),10000,BA71),10000)</f>
        <v>10000</v>
      </c>
      <c r="K71" s="108">
        <f>IF($H71=TRUE,IF(ISBLANK(BB71),10000,BB71),10000)</f>
        <v>10000</v>
      </c>
      <c r="L71" s="108">
        <f>IF($H71=TRUE,IF(ISBLANK(BC71),10000,BC71),10000)</f>
        <v>10000</v>
      </c>
      <c r="M71" s="108">
        <f>IF($H71=TRUE,IF(ISBLANK(BD71),10000,BD71),10000)</f>
        <v>10000</v>
      </c>
      <c r="N71" s="108">
        <f>IF($H71=TRUE,IF(ISBLANK(BE71),10000,BE71),10000)</f>
        <v>10000</v>
      </c>
      <c r="O71" s="98" t="b">
        <f>$V71</f>
        <v>0</v>
      </c>
      <c r="P71" s="59">
        <f>COUNT($AH71:$AI71)</f>
        <v>2</v>
      </c>
      <c r="Q71" s="59">
        <f>COUNT($AR71:$AY71)</f>
        <v>8</v>
      </c>
      <c r="R71" s="149">
        <f>IF($F71=0,0,AVERAGE($AB71:$AC71,$AR71:$AY71))</f>
        <v>57.904065769433203</v>
      </c>
      <c r="S71" s="66">
        <f>IF($P71=0,0,(AVERAGE($AB71:$AC71)))</f>
        <v>70.911985444621337</v>
      </c>
      <c r="T71" s="65">
        <f>IF($Q71=0,0,(AVERAGE($AR71:$AY71)))</f>
        <v>54.652085850636169</v>
      </c>
      <c r="U71" s="62">
        <f>IF(F71=0,"",(AVERAGE($AH71:$AI71,$AR71:$AY71)))</f>
        <v>60.911668680508924</v>
      </c>
      <c r="V71" s="62" t="b">
        <f>IF($Q71=0,FALSE,IF(OR(MAX($U$2:$U$95)=$U71,LARGE($U$2:$U$95,2)=$U71),TRUE,FALSE))</f>
        <v>0</v>
      </c>
      <c r="W71" s="143">
        <f>IF($F71=0,0,AVERAGE($AB71:$AC71,$AJ71:$AQ71))</f>
        <v>57.904065769433203</v>
      </c>
      <c r="X71" s="62">
        <f>IF(AZ71="","",IF(((AZ71/MIN(I$2:I$95))*100)&gt;=100,100,(AZ71/MIN(I$2:I$95))*100))</f>
        <v>100</v>
      </c>
      <c r="Y71" s="62">
        <f>IF(BA71="","",IF(((BA71/MIN(J$2:J$95))*100)&gt;=100,100,(BA71/MIN(J$2:J$95))*100))</f>
        <v>37.499999999999993</v>
      </c>
      <c r="Z71" s="62">
        <f>IF(BB71="","",IF(((BB71/MIN(K$2:K$95))*100)&gt;=100,100,(BB71/MIN(K$2:K$95))*100))</f>
        <v>100</v>
      </c>
      <c r="AA71" s="62">
        <f>IF(BC71="","",IF(((BC71/MIN(L$2:L$95))*100)&gt;=100,100,(BC71/MIN(L$2:L$95))*100))</f>
        <v>71.723966118584954</v>
      </c>
      <c r="AB71" s="62">
        <f>IF(BD71="","",IF(((BD71/MIN(M$2:M$95))*100)&gt;=100,100,(BD71/MIN(M$2:M$95))*100))</f>
        <v>41.823970889242659</v>
      </c>
      <c r="AC71" s="65">
        <f>IF(BE71="","",IF(((BE71/MIN(N$2:N$95))*100)&gt;=100,100,(BE71/MIN(N$2:N$95))*100))</f>
        <v>100</v>
      </c>
      <c r="AD71" s="62">
        <f>IF(ISBLANK(AZ71),"",PERCENTRANK(AZ$2:AZ$95,AZ71,)*100)</f>
        <v>100</v>
      </c>
      <c r="AE71" s="62">
        <f>IF(ISBLANK(BA71),"",PERCENTRANK(BA$2:BA$95,BA71,)*100)</f>
        <v>36.799999999999997</v>
      </c>
      <c r="AF71" s="62">
        <f>IF(ISBLANK(BB71),"",PERCENTRANK(BB$2:BB$95,BB71,)*100)</f>
        <v>100</v>
      </c>
      <c r="AG71" s="62">
        <f>IF(ISBLANK(BC71),"",PERCENTRANK(BC$2:BC$95,BC71,)*100)</f>
        <v>65</v>
      </c>
      <c r="AH71" s="62">
        <f>IF(ISBLANK(BD71),"",PERCENTRANK(BD$2:BD$95,BD71,)*100)</f>
        <v>87</v>
      </c>
      <c r="AI71" s="65">
        <f>IF(ISBLANK(BE71),"",PERCENTRANK(BE$2:BE$95,BE71,)*100)</f>
        <v>84.899999999999991</v>
      </c>
      <c r="AJ71" s="62">
        <f>IF(VLOOKUP(TRUE,$V$2:$AY$95,COUNTA($V$1:AR$1),FALSE)="",AR71,IF(AR71="","",(AR71/VLOOKUP(TRUE,$V$2:$AY$95,COUNTA($V$1:AR$1),FALSE))*100))</f>
        <v>50</v>
      </c>
      <c r="AK71" s="62">
        <f>IF(VLOOKUP(TRUE,$V$2:$AY$95,COUNTA($V$1:AS$1),FALSE)="",AS71,IF(AS71="","",(AS71/VLOOKUP(TRUE,$V$2:$AY$95,COUNTA($V$1:AS$1),FALSE))*100))</f>
        <v>50</v>
      </c>
      <c r="AL71" s="62">
        <f>IF(VLOOKUP(TRUE,$V$2:$AY$95,COUNTA($V$1:AT$1),FALSE)="",AT71,IF(AT71="","",(AT71/VLOOKUP(TRUE,$V$2:$AY$95,COUNTA($V$1:AT$1),FALSE))*100))</f>
        <v>60</v>
      </c>
      <c r="AM71" s="62">
        <f>IF(VLOOKUP(TRUE,$V$2:$AY$95,COUNTA($V$1:AU$1),FALSE)="",AU71,IF(AU71="","",(AU71/VLOOKUP(TRUE,$V$2:$AY$95,COUNTA($V$1:AU$1),FALSE))*100))</f>
        <v>50</v>
      </c>
      <c r="AN71" s="62">
        <f>IF(VLOOKUP(TRUE,$V$2:$AY$95,COUNTA($V$1:AV$1),FALSE)="",AV71,IF(AV71="","",(AV71/VLOOKUP(TRUE,$V$2:$AY$95,COUNTA($V$1:AV$1),FALSE))*100))</f>
        <v>67.698603868484497</v>
      </c>
      <c r="AO71" s="62">
        <f>IF(VLOOKUP(TRUE,$V$2:$AY$95,COUNTA($V$1:AW$1),FALSE)="",AW71,IF(AW71="","",(AW71/VLOOKUP(TRUE,$V$2:$AY$95,COUNTA($V$1:AW$1),FALSE))*100))</f>
        <v>66.666666666666671</v>
      </c>
      <c r="AP71" s="62">
        <f>IF(VLOOKUP(TRUE,$V$2:$AY$95,COUNTA($V$1:AX$1),FALSE)="",AX71,IF(AX71="","",(AX71/VLOOKUP(TRUE,$V$2:$AY$95,COUNTA($V$1:AX$1),FALSE))*100))</f>
        <v>25</v>
      </c>
      <c r="AQ71" s="62">
        <f>IF(VLOOKUP(TRUE,$V$2:$AY$95,COUNTA($V$1:AY$1),FALSE)="",AY71,IF(AY71="","",(AY71/VLOOKUP(TRUE,$V$2:$AY$95,COUNTA($V$1:AY$1),FALSE))*100))</f>
        <v>67.851416269938156</v>
      </c>
      <c r="AR71" s="66">
        <f>IF(BS71="","",BS71*VLOOKUP("UQ",IndexCalc[],3,FALSE))</f>
        <v>50</v>
      </c>
      <c r="AS71" s="62">
        <f>IF(BT71="","",BT71*VLOOKUP("Fneg",IndexCalc[],3,FALSE))</f>
        <v>50</v>
      </c>
      <c r="AT71" s="62">
        <f>IF(BU71="","",BU71*VLOOKUP("ABS",IndexCalc[],3,FALSE))</f>
        <v>60</v>
      </c>
      <c r="AU71" s="62">
        <f>IF(BV71="","",BV71*VLOOKUP("Cnrs",IndexCalc[],3,FALSE))</f>
        <v>50</v>
      </c>
      <c r="AV71" s="62">
        <f>IF(BO71="","",BO71*VLOOKUP("HEC",IndexCalc[],3,FALSE))</f>
        <v>67.698603868484497</v>
      </c>
      <c r="AW71" s="62">
        <f>IF(BP71="","",BP71*VLOOKUP("Aeres",IndexCalc[],3,FALSE))</f>
        <v>66.666666666666671</v>
      </c>
      <c r="AX71" s="62">
        <f>IF(BQ71="","",BQ71*VLOOKUP("Abdc",IndexCalc[],3,FALSE))</f>
        <v>25</v>
      </c>
      <c r="AY71" s="65">
        <f>IF(BR71="","",BR71*VLOOKUP("Vhb",IndexCalc[],3,FALSE))</f>
        <v>67.851416269938156</v>
      </c>
      <c r="AZ71" s="25">
        <v>5.8000000000000003E-2</v>
      </c>
      <c r="BA71" s="16">
        <v>0.6</v>
      </c>
      <c r="BB71" s="12">
        <v>96</v>
      </c>
      <c r="BC71" s="25">
        <v>2.879</v>
      </c>
      <c r="BD71" s="25">
        <v>1.839</v>
      </c>
      <c r="BE71" s="26">
        <v>2.5609999999999999</v>
      </c>
      <c r="BF71" s="12"/>
      <c r="BG71" s="12"/>
      <c r="BH71" s="12" t="s">
        <v>135</v>
      </c>
      <c r="BI71" s="12"/>
      <c r="BJ71" s="12"/>
      <c r="BK71" s="18">
        <v>3</v>
      </c>
      <c r="BL71" s="12">
        <v>3</v>
      </c>
      <c r="BM71" s="12">
        <v>3</v>
      </c>
      <c r="BN71" s="12">
        <v>3</v>
      </c>
      <c r="BO71" s="257">
        <v>2.7079441547393799</v>
      </c>
      <c r="BP71" s="258">
        <v>2</v>
      </c>
      <c r="BQ71" s="92">
        <v>1</v>
      </c>
      <c r="BR71" s="258">
        <v>4.0710849761962891</v>
      </c>
      <c r="BS71" s="5">
        <v>2</v>
      </c>
      <c r="BT71" s="5">
        <v>2</v>
      </c>
      <c r="BU71" s="5">
        <v>3</v>
      </c>
      <c r="BV71" s="8">
        <v>2</v>
      </c>
    </row>
    <row r="72" spans="1:74" x14ac:dyDescent="0.25">
      <c r="A72" s="209" t="s">
        <v>567</v>
      </c>
      <c r="B72" s="14" t="s">
        <v>842</v>
      </c>
      <c r="C72" s="73" t="s">
        <v>169</v>
      </c>
      <c r="D72" s="14" t="s">
        <v>885</v>
      </c>
      <c r="E72" s="59">
        <f>IF(R72=0,"",RANK($R72,$R$2:$R$95,0))</f>
        <v>10</v>
      </c>
      <c r="F72" s="59">
        <f>COUNT($AH72:$AI72,$AR72:$AY72)</f>
        <v>10</v>
      </c>
      <c r="G72" s="65">
        <f>IF($F72&lt;=1,"",STDEV($AB72:$AC72,$AJ72:$AQ72))</f>
        <v>18.354638301017978</v>
      </c>
      <c r="H72" s="98" t="b">
        <f>IF($Q72=0,FALSE,IF(OR($V72=TRUE,AVERAGE($AJ72:$AQ72)=100),TRUE,FALSE))</f>
        <v>0</v>
      </c>
      <c r="I72" s="108">
        <f>IF($H72=TRUE,IF(ISBLANK(AZ72),10000,AZ72),10000)</f>
        <v>10000</v>
      </c>
      <c r="J72" s="108">
        <f>IF($H72=TRUE,IF(ISBLANK(BA72),10000,BA72),10000)</f>
        <v>10000</v>
      </c>
      <c r="K72" s="108">
        <f>IF($H72=TRUE,IF(ISBLANK(BB72),10000,BB72),10000)</f>
        <v>10000</v>
      </c>
      <c r="L72" s="108">
        <f>IF($H72=TRUE,IF(ISBLANK(BC72),10000,BC72),10000)</f>
        <v>10000</v>
      </c>
      <c r="M72" s="108">
        <f>IF($H72=TRUE,IF(ISBLANK(BD72),10000,BD72),10000)</f>
        <v>10000</v>
      </c>
      <c r="N72" s="108">
        <f>IF($H72=TRUE,IF(ISBLANK(BE72),10000,BE72),10000)</f>
        <v>10000</v>
      </c>
      <c r="O72" s="98" t="b">
        <f>$V72</f>
        <v>0</v>
      </c>
      <c r="P72" s="59">
        <f>COUNT($AH72:$AI72)</f>
        <v>2</v>
      </c>
      <c r="Q72" s="59">
        <f>COUNT($AR72:$AY72)</f>
        <v>8</v>
      </c>
      <c r="R72" s="149">
        <f>IF($F72=0,0,AVERAGE($AB72:$AC72,$AR72:$AY72))</f>
        <v>75.237191206359256</v>
      </c>
      <c r="S72" s="66">
        <f>IF($P72=0,0,(AVERAGE($AB72:$AC72)))</f>
        <v>54.519289365129566</v>
      </c>
      <c r="T72" s="65">
        <f>IF($Q72=0,0,(AVERAGE($AR72:$AY72)))</f>
        <v>80.416666666666671</v>
      </c>
      <c r="U72" s="62">
        <f>IF(F72=0,"",(AVERAGE($AH72:$AI72,$AR72:$AY72)))</f>
        <v>77.973333333333329</v>
      </c>
      <c r="V72" s="62" t="b">
        <f>IF($Q72=0,FALSE,IF(OR(MAX($U$2:$U$95)=$U72,LARGE($U$2:$U$95,2)=$U72),TRUE,FALSE))</f>
        <v>0</v>
      </c>
      <c r="W72" s="143">
        <f>IF($F72=0,0,AVERAGE($AB72:$AC72,$AJ72:$AQ72))</f>
        <v>75.237191206359256</v>
      </c>
      <c r="X72" s="62">
        <f>IF(AZ72="","",IF(((AZ72/MIN(I$2:I$95))*100)&gt;=100,100,(AZ72/MIN(I$2:I$95))*100))</f>
        <v>14.285714285714285</v>
      </c>
      <c r="Y72" s="62">
        <f>IF(BA72="","",IF(((BA72/MIN(J$2:J$95))*100)&gt;=100,100,(BA72/MIN(J$2:J$95))*100))</f>
        <v>43.749999999999993</v>
      </c>
      <c r="Z72" s="62">
        <f>IF(BB72="","",IF(((BB72/MIN(K$2:K$95))*100)&gt;=100,100,(BB72/MIN(K$2:K$95))*100))</f>
        <v>64</v>
      </c>
      <c r="AA72" s="62">
        <f>IF(BC72="","",IF(((BC72/MIN(L$2:L$95))*100)&gt;=100,100,(BC72/MIN(L$2:L$95))*100))</f>
        <v>86.846038863976077</v>
      </c>
      <c r="AB72" s="62">
        <f>IF(BD72="","",IF(((BD72/MIN(M$2:M$95))*100)&gt;=100,100,(BD72/MIN(M$2:M$95))*100))</f>
        <v>36.502160564020919</v>
      </c>
      <c r="AC72" s="65">
        <f>IF(BE72="","",IF(((BE72/MIN(N$2:N$95))*100)&gt;=100,100,(BE72/MIN(N$2:N$95))*100))</f>
        <v>72.536418166238221</v>
      </c>
      <c r="AD72" s="62">
        <f>IF(ISBLANK(AZ72),"",PERCENTRANK(AZ$2:AZ$95,AZ72,)*100)</f>
        <v>31.5</v>
      </c>
      <c r="AE72" s="62">
        <f>IF(ISBLANK(BA72),"",PERCENTRANK(BA$2:BA$95,BA72,)*100)</f>
        <v>39.4</v>
      </c>
      <c r="AF72" s="62">
        <f>IF(ISBLANK(BB72),"",PERCENTRANK(BB$2:BB$95,BB72,)*100)</f>
        <v>51.4</v>
      </c>
      <c r="AG72" s="62">
        <f>IF(ISBLANK(BC72),"",PERCENTRANK(BC$2:BC$95,BC72,)*100)</f>
        <v>82.5</v>
      </c>
      <c r="AH72" s="62">
        <f>IF(ISBLANK(BD72),"",PERCENTRANK(BD$2:BD$95,BD72,)*100)</f>
        <v>78.400000000000006</v>
      </c>
      <c r="AI72" s="65">
        <f>IF(ISBLANK(BE72),"",PERCENTRANK(BE$2:BE$95,BE72,)*100)</f>
        <v>57.999999999999993</v>
      </c>
      <c r="AJ72" s="62">
        <f>IF(VLOOKUP(TRUE,$V$2:$AY$95,COUNTA($V$1:AR$1),FALSE)="",AR72,IF(AR72="","",(AR72/VLOOKUP(TRUE,$V$2:$AY$95,COUNTA($V$1:AR$1),FALSE))*100))</f>
        <v>75</v>
      </c>
      <c r="AK72" s="62">
        <f>IF(VLOOKUP(TRUE,$V$2:$AY$95,COUNTA($V$1:AS$1),FALSE)="",AS72,IF(AS72="","",(AS72/VLOOKUP(TRUE,$V$2:$AY$95,COUNTA($V$1:AS$1),FALSE))*100))</f>
        <v>75</v>
      </c>
      <c r="AL72" s="62">
        <f>IF(VLOOKUP(TRUE,$V$2:$AY$95,COUNTA($V$1:AT$1),FALSE)="",AT72,IF(AT72="","",(AT72/VLOOKUP(TRUE,$V$2:$AY$95,COUNTA($V$1:AT$1),FALSE))*100))</f>
        <v>60</v>
      </c>
      <c r="AM72" s="62">
        <f>IF(VLOOKUP(TRUE,$V$2:$AY$95,COUNTA($V$1:AU$1),FALSE)="",AU72,IF(AU72="","",(AU72/VLOOKUP(TRUE,$V$2:$AY$95,COUNTA($V$1:AU$1),FALSE))*100))</f>
        <v>75</v>
      </c>
      <c r="AN72" s="62">
        <f>IF(VLOOKUP(TRUE,$V$2:$AY$95,COUNTA($V$1:AV$1),FALSE)="",AV72,IF(AV72="","",(AV72/VLOOKUP(TRUE,$V$2:$AY$95,COUNTA($V$1:AV$1),FALSE))*100))</f>
        <v>75</v>
      </c>
      <c r="AO72" s="62">
        <f>IF(VLOOKUP(TRUE,$V$2:$AY$95,COUNTA($V$1:AW$1),FALSE)="",AW72,IF(AW72="","",(AW72/VLOOKUP(TRUE,$V$2:$AY$95,COUNTA($V$1:AW$1),FALSE))*100))</f>
        <v>100</v>
      </c>
      <c r="AP72" s="62">
        <f>IF(VLOOKUP(TRUE,$V$2:$AY$95,COUNTA($V$1:AX$1),FALSE)="",AX72,IF(AX72="","",(AX72/VLOOKUP(TRUE,$V$2:$AY$95,COUNTA($V$1:AX$1),FALSE))*100))</f>
        <v>100</v>
      </c>
      <c r="AQ72" s="62">
        <f>IF(VLOOKUP(TRUE,$V$2:$AY$95,COUNTA($V$1:AY$1),FALSE)="",AY72,IF(AY72="","",(AY72/VLOOKUP(TRUE,$V$2:$AY$95,COUNTA($V$1:AY$1),FALSE))*100))</f>
        <v>83.333333333333343</v>
      </c>
      <c r="AR72" s="66">
        <f>IF(BS72="","",BS72*VLOOKUP("UQ",IndexCalc[],3,FALSE))</f>
        <v>75</v>
      </c>
      <c r="AS72" s="62">
        <f>IF(BT72="","",BT72*VLOOKUP("Fneg",IndexCalc[],3,FALSE))</f>
        <v>75</v>
      </c>
      <c r="AT72" s="62">
        <f>IF(BU72="","",BU72*VLOOKUP("ABS",IndexCalc[],3,FALSE))</f>
        <v>60</v>
      </c>
      <c r="AU72" s="62">
        <f>IF(BV72="","",BV72*VLOOKUP("Cnrs",IndexCalc[],3,FALSE))</f>
        <v>75</v>
      </c>
      <c r="AV72" s="62">
        <f>IF(BO72="","",BO72*VLOOKUP("HEC",IndexCalc[],3,FALSE))</f>
        <v>75</v>
      </c>
      <c r="AW72" s="62">
        <f>IF(BP72="","",BP72*VLOOKUP("Aeres",IndexCalc[],3,FALSE))</f>
        <v>100</v>
      </c>
      <c r="AX72" s="62">
        <f>IF(BQ72="","",BQ72*VLOOKUP("Abdc",IndexCalc[],3,FALSE))</f>
        <v>100</v>
      </c>
      <c r="AY72" s="65">
        <f>IF(BR72="","",BR72*VLOOKUP("Vhb",IndexCalc[],3,FALSE))</f>
        <v>83.333333333333343</v>
      </c>
      <c r="AZ72" s="25">
        <v>1E-3</v>
      </c>
      <c r="BA72" s="16">
        <v>0.7</v>
      </c>
      <c r="BB72" s="12">
        <v>32</v>
      </c>
      <c r="BC72" s="25">
        <v>3.4860000000000002</v>
      </c>
      <c r="BD72" s="25">
        <v>1.605</v>
      </c>
      <c r="BE72" s="26">
        <v>1.6930000000000001</v>
      </c>
      <c r="BF72" s="12" t="s">
        <v>134</v>
      </c>
      <c r="BG72" s="12" t="s">
        <v>127</v>
      </c>
      <c r="BH72" s="12" t="s">
        <v>139</v>
      </c>
      <c r="BI72" s="12" t="s">
        <v>127</v>
      </c>
      <c r="BJ72" s="12" t="s">
        <v>298</v>
      </c>
      <c r="BK72" s="18">
        <v>2</v>
      </c>
      <c r="BL72" s="12">
        <v>2</v>
      </c>
      <c r="BM72" s="12">
        <v>3</v>
      </c>
      <c r="BN72" s="12">
        <v>2</v>
      </c>
      <c r="BO72" s="7">
        <v>3</v>
      </c>
      <c r="BP72" s="5">
        <v>3</v>
      </c>
      <c r="BQ72" s="92">
        <v>4</v>
      </c>
      <c r="BR72" s="5">
        <v>5</v>
      </c>
      <c r="BS72" s="5">
        <v>3</v>
      </c>
      <c r="BT72" s="5">
        <v>3</v>
      </c>
      <c r="BU72" s="5">
        <v>3</v>
      </c>
      <c r="BV72" s="8">
        <v>3</v>
      </c>
    </row>
    <row r="73" spans="1:74" x14ac:dyDescent="0.25">
      <c r="A73" s="209" t="s">
        <v>568</v>
      </c>
      <c r="B73" s="14" t="s">
        <v>1072</v>
      </c>
      <c r="C73" s="73" t="s">
        <v>170</v>
      </c>
      <c r="D73" s="14" t="s">
        <v>885</v>
      </c>
      <c r="E73" s="59">
        <f>IF(R73=0,"",RANK($R73,$R$2:$R$95,0))</f>
        <v>83</v>
      </c>
      <c r="F73" s="59">
        <f>COUNT($AH73:$AI73,$AR73:$AY73)</f>
        <v>10</v>
      </c>
      <c r="G73" s="65">
        <f>IF($F73&lt;=1,"",STDEV($AB73:$AC73,$AJ73:$AQ73))</f>
        <v>20.882374194847962</v>
      </c>
      <c r="H73" s="98" t="b">
        <f>IF($Q73=0,FALSE,IF(OR($V73=TRUE,AVERAGE($AJ73:$AQ73)=100),TRUE,FALSE))</f>
        <v>0</v>
      </c>
      <c r="I73" s="108">
        <f>IF($H73=TRUE,IF(ISBLANK(AZ73),10000,AZ73),10000)</f>
        <v>10000</v>
      </c>
      <c r="J73" s="108">
        <f>IF($H73=TRUE,IF(ISBLANK(BA73),10000,BA73),10000)</f>
        <v>10000</v>
      </c>
      <c r="K73" s="108">
        <f>IF($H73=TRUE,IF(ISBLANK(BB73),10000,BB73),10000)</f>
        <v>10000</v>
      </c>
      <c r="L73" s="108">
        <f>IF($H73=TRUE,IF(ISBLANK(BC73),10000,BC73),10000)</f>
        <v>10000</v>
      </c>
      <c r="M73" s="108">
        <f>IF($H73=TRUE,IF(ISBLANK(BD73),10000,BD73),10000)</f>
        <v>10000</v>
      </c>
      <c r="N73" s="108">
        <f>IF($H73=TRUE,IF(ISBLANK(BE73),10000,BE73),10000)</f>
        <v>10000</v>
      </c>
      <c r="O73" s="98" t="b">
        <f>$V73</f>
        <v>0</v>
      </c>
      <c r="P73" s="59">
        <f>COUNT($AH73:$AI73)</f>
        <v>2</v>
      </c>
      <c r="Q73" s="59">
        <f>COUNT($AR73:$AY73)</f>
        <v>8</v>
      </c>
      <c r="R73" s="149">
        <f>IF($F73=0,0,AVERAGE($AB73:$AC73,$AR73:$AY73))</f>
        <v>40.783994657103392</v>
      </c>
      <c r="S73" s="66">
        <f>IF($P73=0,0,(AVERAGE($AB73:$AC73)))</f>
        <v>25.586639952183646</v>
      </c>
      <c r="T73" s="65">
        <f>IF($Q73=0,0,(AVERAGE($AR73:$AY73)))</f>
        <v>44.583333333333336</v>
      </c>
      <c r="U73" s="62">
        <f>IF(F73=0,"",(AVERAGE($AH73:$AI73,$AR73:$AY73)))</f>
        <v>40.276666666666664</v>
      </c>
      <c r="V73" s="62" t="b">
        <f>IF($Q73=0,FALSE,IF(OR(MAX($U$2:$U$95)=$U73,LARGE($U$2:$U$95,2)=$U73),TRUE,FALSE))</f>
        <v>0</v>
      </c>
      <c r="W73" s="143">
        <f>IF($F73=0,0,AVERAGE($AB73:$AC73,$AJ73:$AQ73))</f>
        <v>40.783994657103392</v>
      </c>
      <c r="X73" s="62" t="str">
        <f>IF(AZ73="","",IF(((AZ73/MIN(I$2:I$95))*100)&gt;=100,100,(AZ73/MIN(I$2:I$95))*100))</f>
        <v/>
      </c>
      <c r="Y73" s="62" t="str">
        <f>IF(BA73="","",IF(((BA73/MIN(J$2:J$95))*100)&gt;=100,100,(BA73/MIN(J$2:J$95))*100))</f>
        <v/>
      </c>
      <c r="Z73" s="62">
        <f>IF(BB73="","",IF(((BB73/MIN(K$2:K$95))*100)&gt;=100,100,(BB73/MIN(K$2:K$95))*100))</f>
        <v>52</v>
      </c>
      <c r="AA73" s="62" t="str">
        <f>IF(BC73="","",IF(((BC73/MIN(L$2:L$95))*100)&gt;=100,100,(BC73/MIN(L$2:L$95))*100))</f>
        <v/>
      </c>
      <c r="AB73" s="62">
        <f>IF(BD73="","",IF(((BD73/MIN(M$2:M$95))*100)&gt;=100,100,(BD73/MIN(M$2:M$95))*100))</f>
        <v>10.984762337957697</v>
      </c>
      <c r="AC73" s="65">
        <f>IF(BE73="","",IF(((BE73/MIN(N$2:N$95))*100)&gt;=100,100,(BE73/MIN(N$2:N$95))*100))</f>
        <v>40.188517566409594</v>
      </c>
      <c r="AD73" s="62" t="str">
        <f>IF(ISBLANK(AZ73),"",PERCENTRANK(AZ$2:AZ$95,AZ73,)*100)</f>
        <v/>
      </c>
      <c r="AE73" s="62" t="str">
        <f>IF(ISBLANK(BA73),"",PERCENTRANK(BA$2:BA$95,BA73,)*100)</f>
        <v/>
      </c>
      <c r="AF73" s="62">
        <f>IF(ISBLANK(BB73),"",PERCENTRANK(BB$2:BB$95,BB73,)*100)</f>
        <v>37.1</v>
      </c>
      <c r="AG73" s="62" t="str">
        <f>IF(ISBLANK(BC73),"",PERCENTRANK(BC$2:BC$95,BC73,)*100)</f>
        <v/>
      </c>
      <c r="AH73" s="62">
        <f>IF(ISBLANK(BD73),"",PERCENTRANK(BD$2:BD$95,BD73,)*100)</f>
        <v>19.3</v>
      </c>
      <c r="AI73" s="65">
        <f>IF(ISBLANK(BE73),"",PERCENTRANK(BE$2:BE$95,BE73,)*100)</f>
        <v>26.8</v>
      </c>
      <c r="AJ73" s="62">
        <f>IF(VLOOKUP(TRUE,$V$2:$AY$95,COUNTA($V$1:AR$1),FALSE)="",AR73,IF(AR73="","",(AR73/VLOOKUP(TRUE,$V$2:$AY$95,COUNTA($V$1:AR$1),FALSE))*100))</f>
        <v>75</v>
      </c>
      <c r="AK73" s="62">
        <f>IF(VLOOKUP(TRUE,$V$2:$AY$95,COUNTA($V$1:AS$1),FALSE)="",AS73,IF(AS73="","",(AS73/VLOOKUP(TRUE,$V$2:$AY$95,COUNTA($V$1:AS$1),FALSE))*100))</f>
        <v>25</v>
      </c>
      <c r="AL73" s="62">
        <f>IF(VLOOKUP(TRUE,$V$2:$AY$95,COUNTA($V$1:AT$1),FALSE)="",AT73,IF(AT73="","",(AT73/VLOOKUP(TRUE,$V$2:$AY$95,COUNTA($V$1:AT$1),FALSE))*100))</f>
        <v>40</v>
      </c>
      <c r="AM73" s="62">
        <f>IF(VLOOKUP(TRUE,$V$2:$AY$95,COUNTA($V$1:AU$1),FALSE)="",AU73,IF(AU73="","",(AU73/VLOOKUP(TRUE,$V$2:$AY$95,COUNTA($V$1:AU$1),FALSE))*100))</f>
        <v>25</v>
      </c>
      <c r="AN73" s="62">
        <f>IF(VLOOKUP(TRUE,$V$2:$AY$95,COUNTA($V$1:AV$1),FALSE)="",AV73,IF(AV73="","",(AV73/VLOOKUP(TRUE,$V$2:$AY$95,COUNTA($V$1:AV$1),FALSE))*100))</f>
        <v>50</v>
      </c>
      <c r="AO73" s="62">
        <f>IF(VLOOKUP(TRUE,$V$2:$AY$95,COUNTA($V$1:AW$1),FALSE)="",AW73,IF(AW73="","",(AW73/VLOOKUP(TRUE,$V$2:$AY$95,COUNTA($V$1:AW$1),FALSE))*100))</f>
        <v>33.333333333333336</v>
      </c>
      <c r="AP73" s="62">
        <f>IF(VLOOKUP(TRUE,$V$2:$AY$95,COUNTA($V$1:AX$1),FALSE)="",AX73,IF(AX73="","",(AX73/VLOOKUP(TRUE,$V$2:$AY$95,COUNTA($V$1:AX$1),FALSE))*100))</f>
        <v>75</v>
      </c>
      <c r="AQ73" s="62">
        <f>IF(VLOOKUP(TRUE,$V$2:$AY$95,COUNTA($V$1:AY$1),FALSE)="",AY73,IF(AY73="","",(AY73/VLOOKUP(TRUE,$V$2:$AY$95,COUNTA($V$1:AY$1),FALSE))*100))</f>
        <v>33.333333333333336</v>
      </c>
      <c r="AR73" s="66">
        <f>IF(BS73="","",BS73*VLOOKUP("UQ",IndexCalc[],3,FALSE))</f>
        <v>75</v>
      </c>
      <c r="AS73" s="62">
        <f>IF(BT73="","",BT73*VLOOKUP("Fneg",IndexCalc[],3,FALSE))</f>
        <v>25</v>
      </c>
      <c r="AT73" s="62">
        <f>IF(BU73="","",BU73*VLOOKUP("ABS",IndexCalc[],3,FALSE))</f>
        <v>40</v>
      </c>
      <c r="AU73" s="62">
        <f>IF(BV73="","",BV73*VLOOKUP("Cnrs",IndexCalc[],3,FALSE))</f>
        <v>25</v>
      </c>
      <c r="AV73" s="62">
        <f>IF(BO73="","",BO73*VLOOKUP("HEC",IndexCalc[],3,FALSE))</f>
        <v>50</v>
      </c>
      <c r="AW73" s="62">
        <f>IF(BP73="","",BP73*VLOOKUP("Aeres",IndexCalc[],3,FALSE))</f>
        <v>33.333333333333336</v>
      </c>
      <c r="AX73" s="62">
        <f>IF(BQ73="","",BQ73*VLOOKUP("Abdc",IndexCalc[],3,FALSE))</f>
        <v>75</v>
      </c>
      <c r="AY73" s="65">
        <f>IF(BR73="","",BR73*VLOOKUP("Vhb",IndexCalc[],3,FALSE))</f>
        <v>33.333333333333336</v>
      </c>
      <c r="AZ73" s="25"/>
      <c r="BA73" s="16"/>
      <c r="BB73" s="12">
        <v>26</v>
      </c>
      <c r="BC73" s="25"/>
      <c r="BD73" s="25">
        <v>0.48299999999999998</v>
      </c>
      <c r="BE73" s="26">
        <v>0.93799999999999994</v>
      </c>
      <c r="BF73" s="12"/>
      <c r="BG73" s="12"/>
      <c r="BH73" s="12"/>
      <c r="BI73" s="12"/>
      <c r="BJ73" s="12"/>
      <c r="BK73" s="18"/>
      <c r="BL73" s="12"/>
      <c r="BM73" s="12"/>
      <c r="BN73" s="12"/>
      <c r="BO73" s="257">
        <v>2</v>
      </c>
      <c r="BP73" s="258">
        <v>1</v>
      </c>
      <c r="BQ73" s="258">
        <v>3</v>
      </c>
      <c r="BR73" s="258">
        <v>2</v>
      </c>
      <c r="BS73" s="258">
        <v>3</v>
      </c>
      <c r="BT73" s="258">
        <v>1</v>
      </c>
      <c r="BU73" s="258">
        <v>2</v>
      </c>
      <c r="BV73" s="261">
        <v>1</v>
      </c>
    </row>
    <row r="74" spans="1:74" x14ac:dyDescent="0.25">
      <c r="A74" s="209" t="s">
        <v>569</v>
      </c>
      <c r="B74" s="14" t="s">
        <v>843</v>
      </c>
      <c r="C74" s="73" t="s">
        <v>171</v>
      </c>
      <c r="D74" s="14" t="s">
        <v>885</v>
      </c>
      <c r="E74" s="59">
        <f>IF(R74=0,"",RANK($R74,$R$2:$R$95,0))</f>
        <v>8</v>
      </c>
      <c r="F74" s="59">
        <f>COUNT($AH74:$AI74,$AR74:$AY74)</f>
        <v>10</v>
      </c>
      <c r="G74" s="65">
        <f>IF($F74&lt;=1,"",STDEV($AB74:$AC74,$AJ74:$AQ74))</f>
        <v>23.809499541582674</v>
      </c>
      <c r="H74" s="98" t="b">
        <f>IF($Q74=0,FALSE,IF(OR($V74=TRUE,AVERAGE($AJ74:$AQ74)=100),TRUE,FALSE))</f>
        <v>0</v>
      </c>
      <c r="I74" s="108">
        <f>IF($H74=TRUE,IF(ISBLANK(AZ74),10000,AZ74),10000)</f>
        <v>10000</v>
      </c>
      <c r="J74" s="108">
        <f>IF($H74=TRUE,IF(ISBLANK(BA74),10000,BA74),10000)</f>
        <v>10000</v>
      </c>
      <c r="K74" s="108">
        <f>IF($H74=TRUE,IF(ISBLANK(BB74),10000,BB74),10000)</f>
        <v>10000</v>
      </c>
      <c r="L74" s="108">
        <f>IF($H74=TRUE,IF(ISBLANK(BC74),10000,BC74),10000)</f>
        <v>10000</v>
      </c>
      <c r="M74" s="108">
        <f>IF($H74=TRUE,IF(ISBLANK(BD74),10000,BD74),10000)</f>
        <v>10000</v>
      </c>
      <c r="N74" s="108">
        <f>IF($H74=TRUE,IF(ISBLANK(BE74),10000,BE74),10000)</f>
        <v>10000</v>
      </c>
      <c r="O74" s="98" t="b">
        <f>$V74</f>
        <v>0</v>
      </c>
      <c r="P74" s="59">
        <f>COUNT($AH74:$AI74)</f>
        <v>2</v>
      </c>
      <c r="Q74" s="59">
        <f>COUNT($AR74:$AY74)</f>
        <v>8</v>
      </c>
      <c r="R74" s="149">
        <f>IF($F74=0,0,AVERAGE($AB74:$AC74,$AR74:$AY74))</f>
        <v>77.297872624456303</v>
      </c>
      <c r="S74" s="66">
        <f>IF($P74=0,0,(AVERAGE($AB74:$AC74)))</f>
        <v>52.322696455614846</v>
      </c>
      <c r="T74" s="65">
        <f>IF($Q74=0,0,(AVERAGE($AR74:$AY74)))</f>
        <v>83.541666666666671</v>
      </c>
      <c r="U74" s="62">
        <f>IF(F74=0,"",(AVERAGE($AH74:$AI74,$AR74:$AY74)))</f>
        <v>79.933333333333337</v>
      </c>
      <c r="V74" s="62" t="b">
        <f>IF($Q74=0,FALSE,IF(OR(MAX($U$2:$U$95)=$U74,LARGE($U$2:$U$95,2)=$U74),TRUE,FALSE))</f>
        <v>0</v>
      </c>
      <c r="W74" s="143">
        <f>IF($F74=0,0,AVERAGE($AB74:$AC74,$AJ74:$AQ74))</f>
        <v>77.297872624456303</v>
      </c>
      <c r="X74" s="62">
        <f>IF(AZ74="","",IF(((AZ74/MIN(I$2:I$95))*100)&gt;=100,100,(AZ74/MIN(I$2:I$95))*100))</f>
        <v>57.142857142857139</v>
      </c>
      <c r="Y74" s="62">
        <f>IF(BA74="","",IF(((BA74/MIN(J$2:J$95))*100)&gt;=100,100,(BA74/MIN(J$2:J$95))*100))</f>
        <v>100</v>
      </c>
      <c r="Z74" s="62">
        <f>IF(BB74="","",IF(((BB74/MIN(K$2:K$95))*100)&gt;=100,100,(BB74/MIN(K$2:K$95))*100))</f>
        <v>48</v>
      </c>
      <c r="AA74" s="62">
        <f>IF(BC74="","",IF(((BC74/MIN(L$2:L$95))*100)&gt;=100,100,(BC74/MIN(L$2:L$95))*100))</f>
        <v>100</v>
      </c>
      <c r="AB74" s="62">
        <f>IF(BD74="","",IF(((BD74/MIN(M$2:M$95))*100)&gt;=100,100,(BD74/MIN(M$2:M$95))*100))</f>
        <v>33.522856493063451</v>
      </c>
      <c r="AC74" s="65">
        <f>IF(BE74="","",IF(((BE74/MIN(N$2:N$95))*100)&gt;=100,100,(BE74/MIN(N$2:N$95))*100))</f>
        <v>71.122536418166234</v>
      </c>
      <c r="AD74" s="62">
        <f>IF(ISBLANK(AZ74),"",PERCENTRANK(AZ$2:AZ$95,AZ74,)*100)</f>
        <v>71</v>
      </c>
      <c r="AE74" s="62">
        <f>IF(ISBLANK(BA74),"",PERCENTRANK(BA$2:BA$95,BA74,)*100)</f>
        <v>94.699999999999989</v>
      </c>
      <c r="AF74" s="62">
        <f>IF(ISBLANK(BB74),"",PERCENTRANK(BB$2:BB$95,BB74,)*100)</f>
        <v>22.8</v>
      </c>
      <c r="AG74" s="62">
        <f>IF(ISBLANK(BC74),"",PERCENTRANK(BC$2:BC$95,BC74,)*100)</f>
        <v>97.5</v>
      </c>
      <c r="AH74" s="62">
        <f>IF(ISBLANK(BD74),"",PERCENTRANK(BD$2:BD$95,BD74,)*100)</f>
        <v>74.099999999999994</v>
      </c>
      <c r="AI74" s="65">
        <f>IF(ISBLANK(BE74),"",PERCENTRANK(BE$2:BE$95,BE74,)*100)</f>
        <v>56.899999999999991</v>
      </c>
      <c r="AJ74" s="62">
        <f>IF(VLOOKUP(TRUE,$V$2:$AY$95,COUNTA($V$1:AR$1),FALSE)="",AR74,IF(AR74="","",(AR74/VLOOKUP(TRUE,$V$2:$AY$95,COUNTA($V$1:AR$1),FALSE))*100))</f>
        <v>100</v>
      </c>
      <c r="AK74" s="62">
        <f>IF(VLOOKUP(TRUE,$V$2:$AY$95,COUNTA($V$1:AS$1),FALSE)="",AS74,IF(AS74="","",(AS74/VLOOKUP(TRUE,$V$2:$AY$95,COUNTA($V$1:AS$1),FALSE))*100))</f>
        <v>100</v>
      </c>
      <c r="AL74" s="62">
        <f>IF(VLOOKUP(TRUE,$V$2:$AY$95,COUNTA($V$1:AT$1),FALSE)="",AT74,IF(AT74="","",(AT74/VLOOKUP(TRUE,$V$2:$AY$95,COUNTA($V$1:AT$1),FALSE))*100))</f>
        <v>60</v>
      </c>
      <c r="AM74" s="62">
        <f>IF(VLOOKUP(TRUE,$V$2:$AY$95,COUNTA($V$1:AU$1),FALSE)="",AU74,IF(AU74="","",(AU74/VLOOKUP(TRUE,$V$2:$AY$95,COUNTA($V$1:AU$1),FALSE))*100))</f>
        <v>50</v>
      </c>
      <c r="AN74" s="62">
        <f>IF(VLOOKUP(TRUE,$V$2:$AY$95,COUNTA($V$1:AV$1),FALSE)="",AV74,IF(AV74="","",(AV74/VLOOKUP(TRUE,$V$2:$AY$95,COUNTA($V$1:AV$1),FALSE))*100))</f>
        <v>75</v>
      </c>
      <c r="AO74" s="62">
        <f>IF(VLOOKUP(TRUE,$V$2:$AY$95,COUNTA($V$1:AW$1),FALSE)="",AW74,IF(AW74="","",(AW74/VLOOKUP(TRUE,$V$2:$AY$95,COUNTA($V$1:AW$1),FALSE))*100))</f>
        <v>100</v>
      </c>
      <c r="AP74" s="62">
        <f>IF(VLOOKUP(TRUE,$V$2:$AY$95,COUNTA($V$1:AX$1),FALSE)="",AX74,IF(AX74="","",(AX74/VLOOKUP(TRUE,$V$2:$AY$95,COUNTA($V$1:AX$1),FALSE))*100))</f>
        <v>100</v>
      </c>
      <c r="AQ74" s="62">
        <f>IF(VLOOKUP(TRUE,$V$2:$AY$95,COUNTA($V$1:AY$1),FALSE)="",AY74,IF(AY74="","",(AY74/VLOOKUP(TRUE,$V$2:$AY$95,COUNTA($V$1:AY$1),FALSE))*100))</f>
        <v>83.333333333333343</v>
      </c>
      <c r="AR74" s="66">
        <f>IF(BS74="","",BS74*VLOOKUP("UQ",IndexCalc[],3,FALSE))</f>
        <v>100</v>
      </c>
      <c r="AS74" s="62">
        <f>IF(BT74="","",BT74*VLOOKUP("Fneg",IndexCalc[],3,FALSE))</f>
        <v>100</v>
      </c>
      <c r="AT74" s="62">
        <f>IF(BU74="","",BU74*VLOOKUP("ABS",IndexCalc[],3,FALSE))</f>
        <v>60</v>
      </c>
      <c r="AU74" s="62">
        <f>IF(BV74="","",BV74*VLOOKUP("Cnrs",IndexCalc[],3,FALSE))</f>
        <v>50</v>
      </c>
      <c r="AV74" s="62">
        <f>IF(BO74="","",BO74*VLOOKUP("HEC",IndexCalc[],3,FALSE))</f>
        <v>75</v>
      </c>
      <c r="AW74" s="62">
        <f>IF(BP74="","",BP74*VLOOKUP("Aeres",IndexCalc[],3,FALSE))</f>
        <v>100</v>
      </c>
      <c r="AX74" s="62">
        <f>IF(BQ74="","",BQ74*VLOOKUP("Abdc",IndexCalc[],3,FALSE))</f>
        <v>100</v>
      </c>
      <c r="AY74" s="65">
        <f>IF(BR74="","",BR74*VLOOKUP("Vhb",IndexCalc[],3,FALSE))</f>
        <v>83.333333333333343</v>
      </c>
      <c r="AZ74" s="25">
        <v>4.0000000000000001E-3</v>
      </c>
      <c r="BA74" s="16">
        <v>2.1</v>
      </c>
      <c r="BB74" s="12">
        <v>24</v>
      </c>
      <c r="BC74" s="25">
        <v>6.1890000000000001</v>
      </c>
      <c r="BD74" s="25">
        <v>1.474</v>
      </c>
      <c r="BE74" s="26">
        <v>1.66</v>
      </c>
      <c r="BF74" s="12" t="s">
        <v>134</v>
      </c>
      <c r="BG74" s="12" t="s">
        <v>133</v>
      </c>
      <c r="BH74" s="12" t="s">
        <v>139</v>
      </c>
      <c r="BI74" s="12" t="s">
        <v>127</v>
      </c>
      <c r="BJ74" s="12" t="s">
        <v>640</v>
      </c>
      <c r="BK74" s="18">
        <v>1</v>
      </c>
      <c r="BL74" s="12">
        <v>2</v>
      </c>
      <c r="BM74" s="12">
        <v>3</v>
      </c>
      <c r="BN74" s="12">
        <v>3</v>
      </c>
      <c r="BO74" s="7">
        <v>3</v>
      </c>
      <c r="BP74" s="258">
        <v>3</v>
      </c>
      <c r="BQ74" s="92">
        <v>4</v>
      </c>
      <c r="BR74" s="5">
        <v>5</v>
      </c>
      <c r="BS74" s="5">
        <v>4</v>
      </c>
      <c r="BT74" s="5">
        <v>4</v>
      </c>
      <c r="BU74" s="5">
        <v>3</v>
      </c>
      <c r="BV74" s="8">
        <v>2</v>
      </c>
    </row>
    <row r="75" spans="1:74" x14ac:dyDescent="0.25">
      <c r="A75" s="209" t="s">
        <v>570</v>
      </c>
      <c r="B75" s="14" t="s">
        <v>844</v>
      </c>
      <c r="C75" s="73" t="s">
        <v>172</v>
      </c>
      <c r="D75" s="14" t="s">
        <v>885</v>
      </c>
      <c r="E75" s="59">
        <f>IF(R75=0,"",RANK($R75,$R$2:$R$95,0))</f>
        <v>73</v>
      </c>
      <c r="F75" s="59">
        <f>COUNT($AH75:$AI75,$AR75:$AY75)</f>
        <v>10</v>
      </c>
      <c r="G75" s="65">
        <f>IF($F75&lt;=1,"",STDEV($AB75:$AC75,$AJ75:$AQ75))</f>
        <v>26.125149911797752</v>
      </c>
      <c r="H75" s="98" t="b">
        <f>IF($Q75=0,FALSE,IF(OR($V75=TRUE,AVERAGE($AJ75:$AQ75)=100),TRUE,FALSE))</f>
        <v>0</v>
      </c>
      <c r="I75" s="108">
        <f>IF($H75=TRUE,IF(ISBLANK(AZ75),10000,AZ75),10000)</f>
        <v>10000</v>
      </c>
      <c r="J75" s="108">
        <f>IF($H75=TRUE,IF(ISBLANK(BA75),10000,BA75),10000)</f>
        <v>10000</v>
      </c>
      <c r="K75" s="108">
        <f>IF($H75=TRUE,IF(ISBLANK(BB75),10000,BB75),10000)</f>
        <v>10000</v>
      </c>
      <c r="L75" s="108">
        <f>IF($H75=TRUE,IF(ISBLANK(BC75),10000,BC75),10000)</f>
        <v>10000</v>
      </c>
      <c r="M75" s="108">
        <f>IF($H75=TRUE,IF(ISBLANK(BD75),10000,BD75),10000)</f>
        <v>10000</v>
      </c>
      <c r="N75" s="108">
        <f>IF($H75=TRUE,IF(ISBLANK(BE75),10000,BE75),10000)</f>
        <v>10000</v>
      </c>
      <c r="O75" s="98" t="b">
        <f>$V75</f>
        <v>0</v>
      </c>
      <c r="P75" s="59">
        <f>COUNT($AH75:$AI75)</f>
        <v>2</v>
      </c>
      <c r="Q75" s="59">
        <f>COUNT($AR75:$AY75)</f>
        <v>8</v>
      </c>
      <c r="R75" s="149">
        <f>IF($F75=0,0,AVERAGE($AB75:$AC75,$AR75:$AY75))</f>
        <v>45.803217516211305</v>
      </c>
      <c r="S75" s="66">
        <f>IF($P75=0,0,(AVERAGE($AB75:$AC75)))</f>
        <v>60.109165340004552</v>
      </c>
      <c r="T75" s="65">
        <f>IF($Q75=0,0,(AVERAGE($AR75:$AY75)))</f>
        <v>42.226730560263</v>
      </c>
      <c r="U75" s="62">
        <f>IF(F75=0,"",(AVERAGE($AH75:$AI75,$AR75:$AY75)))</f>
        <v>46.351384448210396</v>
      </c>
      <c r="V75" s="62" t="b">
        <f>IF($Q75=0,FALSE,IF(OR(MAX($U$2:$U$95)=$U75,LARGE($U$2:$U$95,2)=$U75),TRUE,FALSE))</f>
        <v>0</v>
      </c>
      <c r="W75" s="143">
        <f>IF($F75=0,0,AVERAGE($AB75:$AC75,$AJ75:$AQ75))</f>
        <v>45.803217516211305</v>
      </c>
      <c r="X75" s="62">
        <f>IF(AZ75="","",IF(((AZ75/MIN(I$2:I$95))*100)&gt;=100,100,(AZ75/MIN(I$2:I$95))*100))</f>
        <v>14.285714285714285</v>
      </c>
      <c r="Y75" s="62">
        <f>IF(BA75="","",IF(((BA75/MIN(J$2:J$95))*100)&gt;=100,100,(BA75/MIN(J$2:J$95))*100))</f>
        <v>81.25</v>
      </c>
      <c r="Z75" s="62">
        <f>IF(BB75="","",IF(((BB75/MIN(K$2:K$95))*100)&gt;=100,100,(BB75/MIN(K$2:K$95))*100))</f>
        <v>40</v>
      </c>
      <c r="AA75" s="62">
        <f>IF(BC75="","",IF(((BC75/MIN(L$2:L$95))*100)&gt;=100,100,(BC75/MIN(L$2:L$95))*100))</f>
        <v>100</v>
      </c>
      <c r="AB75" s="62">
        <f>IF(BD75="","",IF(((BD75/MIN(M$2:M$95))*100)&gt;=100,100,(BD75/MIN(M$2:M$95))*100))</f>
        <v>20.218330680009096</v>
      </c>
      <c r="AC75" s="65">
        <f>IF(BE75="","",IF(((BE75/MIN(N$2:N$95))*100)&gt;=100,100,(BE75/MIN(N$2:N$95))*100))</f>
        <v>100</v>
      </c>
      <c r="AD75" s="62">
        <f>IF(ISBLANK(AZ75),"",PERCENTRANK(AZ$2:AZ$95,AZ75,)*100)</f>
        <v>31.5</v>
      </c>
      <c r="AE75" s="62">
        <f>IF(ISBLANK(BA75),"",PERCENTRANK(BA$2:BA$95,BA75,)*100)</f>
        <v>86.8</v>
      </c>
      <c r="AF75" s="62">
        <f>IF(ISBLANK(BB75),"",PERCENTRANK(BB$2:BB$95,BB75,)*100)</f>
        <v>17.100000000000001</v>
      </c>
      <c r="AG75" s="62">
        <f>IF(ISBLANK(BC75),"",PERCENTRANK(BC$2:BC$95,BC75,)*100)</f>
        <v>92.5</v>
      </c>
      <c r="AH75" s="62">
        <f>IF(ISBLANK(BD75),"",PERCENTRANK(BD$2:BD$95,BD75,)*100)</f>
        <v>45.1</v>
      </c>
      <c r="AI75" s="65">
        <f>IF(ISBLANK(BE75),"",PERCENTRANK(BE$2:BE$95,BE75,)*100)</f>
        <v>80.600000000000009</v>
      </c>
      <c r="AJ75" s="62">
        <f>IF(VLOOKUP(TRUE,$V$2:$AY$95,COUNTA($V$1:AR$1),FALSE)="",AR75,IF(AR75="","",(AR75/VLOOKUP(TRUE,$V$2:$AY$95,COUNTA($V$1:AR$1),FALSE))*100))</f>
        <v>50</v>
      </c>
      <c r="AK75" s="62">
        <f>IF(VLOOKUP(TRUE,$V$2:$AY$95,COUNTA($V$1:AS$1),FALSE)="",AS75,IF(AS75="","",(AS75/VLOOKUP(TRUE,$V$2:$AY$95,COUNTA($V$1:AS$1),FALSE))*100))</f>
        <v>28.965172171592712</v>
      </c>
      <c r="AL75" s="62">
        <f>IF(VLOOKUP(TRUE,$V$2:$AY$95,COUNTA($V$1:AT$1),FALSE)="",AT75,IF(AT75="","",(AT75/VLOOKUP(TRUE,$V$2:$AY$95,COUNTA($V$1:AT$1),FALSE))*100))</f>
        <v>20</v>
      </c>
      <c r="AM75" s="62">
        <f>IF(VLOOKUP(TRUE,$V$2:$AY$95,COUNTA($V$1:AU$1),FALSE)="",AU75,IF(AU75="","",(AU75/VLOOKUP(TRUE,$V$2:$AY$95,COUNTA($V$1:AU$1),FALSE))*100))</f>
        <v>29.736107587814331</v>
      </c>
      <c r="AN75" s="62">
        <f>IF(VLOOKUP(TRUE,$V$2:$AY$95,COUNTA($V$1:AV$1),FALSE)="",AV75,IF(AV75="","",(AV75/VLOOKUP(TRUE,$V$2:$AY$95,COUNTA($V$1:AV$1),FALSE))*100))</f>
        <v>62.131047248840332</v>
      </c>
      <c r="AO75" s="62">
        <f>IF(VLOOKUP(TRUE,$V$2:$AY$95,COUNTA($V$1:AW$1),FALSE)="",AW75,IF(AW75="","",(AW75/VLOOKUP(TRUE,$V$2:$AY$95,COUNTA($V$1:AW$1),FALSE))*100))</f>
        <v>38.648184140523277</v>
      </c>
      <c r="AP75" s="62">
        <f>IF(VLOOKUP(TRUE,$V$2:$AY$95,COUNTA($V$1:AX$1),FALSE)="",AX75,IF(AX75="","",(AX75/VLOOKUP(TRUE,$V$2:$AY$95,COUNTA($V$1:AX$1),FALSE))*100))</f>
        <v>75</v>
      </c>
      <c r="AQ75" s="62">
        <f>IF(VLOOKUP(TRUE,$V$2:$AY$95,COUNTA($V$1:AY$1),FALSE)="",AY75,IF(AY75="","",(AY75/VLOOKUP(TRUE,$V$2:$AY$95,COUNTA($V$1:AY$1),FALSE))*100))</f>
        <v>33.333333333333336</v>
      </c>
      <c r="AR75" s="66">
        <f>IF(BS75="","",BS75*VLOOKUP("UQ",IndexCalc[],3,FALSE))</f>
        <v>50</v>
      </c>
      <c r="AS75" s="62">
        <f>IF(BT75="","",BT75*VLOOKUP("Fneg",IndexCalc[],3,FALSE))</f>
        <v>28.965172171592712</v>
      </c>
      <c r="AT75" s="62">
        <f>IF(BU75="","",BU75*VLOOKUP("ABS",IndexCalc[],3,FALSE))</f>
        <v>20</v>
      </c>
      <c r="AU75" s="62">
        <f>IF(BV75="","",BV75*VLOOKUP("Cnrs",IndexCalc[],3,FALSE))</f>
        <v>29.736107587814331</v>
      </c>
      <c r="AV75" s="62">
        <f>IF(BO75="","",BO75*VLOOKUP("HEC",IndexCalc[],3,FALSE))</f>
        <v>62.131047248840332</v>
      </c>
      <c r="AW75" s="62">
        <f>IF(BP75="","",BP75*VLOOKUP("Aeres",IndexCalc[],3,FALSE))</f>
        <v>38.648184140523277</v>
      </c>
      <c r="AX75" s="62">
        <f>IF(BQ75="","",BQ75*VLOOKUP("Abdc",IndexCalc[],3,FALSE))</f>
        <v>75</v>
      </c>
      <c r="AY75" s="65">
        <f>IF(BR75="","",BR75*VLOOKUP("Vhb",IndexCalc[],3,FALSE))</f>
        <v>33.333333333333336</v>
      </c>
      <c r="AZ75" s="25">
        <v>1E-3</v>
      </c>
      <c r="BA75" s="16">
        <v>1.3</v>
      </c>
      <c r="BB75" s="12">
        <v>20</v>
      </c>
      <c r="BC75" s="25">
        <v>4.032</v>
      </c>
      <c r="BD75" s="25">
        <v>0.88900000000000001</v>
      </c>
      <c r="BE75" s="26">
        <v>2.4500000000000002</v>
      </c>
      <c r="BF75" s="12"/>
      <c r="BG75" s="12"/>
      <c r="BH75" s="12" t="s">
        <v>127</v>
      </c>
      <c r="BI75" s="12" t="s">
        <v>135</v>
      </c>
      <c r="BJ75" s="12"/>
      <c r="BK75" s="18">
        <v>3</v>
      </c>
      <c r="BL75" s="12"/>
      <c r="BM75" s="12">
        <v>1</v>
      </c>
      <c r="BN75" s="12"/>
      <c r="BO75" s="257">
        <v>2.4852418899536133</v>
      </c>
      <c r="BP75" s="258">
        <v>1.1594455242156982</v>
      </c>
      <c r="BQ75" s="92">
        <v>3</v>
      </c>
      <c r="BR75" s="5">
        <v>2</v>
      </c>
      <c r="BS75" s="5">
        <v>2</v>
      </c>
      <c r="BT75" s="258">
        <v>1.1586068868637085</v>
      </c>
      <c r="BU75" s="258">
        <v>1</v>
      </c>
      <c r="BV75" s="261">
        <v>1.1894443035125732</v>
      </c>
    </row>
    <row r="76" spans="1:74" x14ac:dyDescent="0.25">
      <c r="A76" s="209" t="s">
        <v>571</v>
      </c>
      <c r="B76" s="14" t="s">
        <v>845</v>
      </c>
      <c r="C76" s="73" t="s">
        <v>173</v>
      </c>
      <c r="D76" s="14" t="s">
        <v>885</v>
      </c>
      <c r="E76" s="59">
        <f>IF(R76=0,"",RANK($R76,$R$2:$R$95,0))</f>
        <v>82</v>
      </c>
      <c r="F76" s="59">
        <f>COUNT($AH76:$AI76,$AR76:$AY76)</f>
        <v>10</v>
      </c>
      <c r="G76" s="65">
        <f>IF($F76&lt;=1,"",STDEV($AB76:$AC76,$AJ76:$AQ76))</f>
        <v>22.381375644014263</v>
      </c>
      <c r="H76" s="98" t="b">
        <f>IF($Q76=0,FALSE,IF(OR($V76=TRUE,AVERAGE($AJ76:$AQ76)=100),TRUE,FALSE))</f>
        <v>0</v>
      </c>
      <c r="I76" s="108">
        <f>IF($H76=TRUE,IF(ISBLANK(AZ76),10000,AZ76),10000)</f>
        <v>10000</v>
      </c>
      <c r="J76" s="108">
        <f>IF($H76=TRUE,IF(ISBLANK(BA76),10000,BA76),10000)</f>
        <v>10000</v>
      </c>
      <c r="K76" s="108">
        <f>IF($H76=TRUE,IF(ISBLANK(BB76),10000,BB76),10000)</f>
        <v>10000</v>
      </c>
      <c r="L76" s="108">
        <f>IF($H76=TRUE,IF(ISBLANK(BC76),10000,BC76),10000)</f>
        <v>10000</v>
      </c>
      <c r="M76" s="108">
        <f>IF($H76=TRUE,IF(ISBLANK(BD76),10000,BD76),10000)</f>
        <v>10000</v>
      </c>
      <c r="N76" s="108">
        <f>IF($H76=TRUE,IF(ISBLANK(BE76),10000,BE76),10000)</f>
        <v>10000</v>
      </c>
      <c r="O76" s="98" t="b">
        <f>$V76</f>
        <v>0</v>
      </c>
      <c r="P76" s="59">
        <f>COUNT($AH76:$AI76)</f>
        <v>2</v>
      </c>
      <c r="Q76" s="59">
        <f>COUNT($AR76:$AY76)</f>
        <v>8</v>
      </c>
      <c r="R76" s="149">
        <f>IF($F76=0,0,AVERAGE($AB76:$AC76,$AR76:$AY76))</f>
        <v>42.397864573248981</v>
      </c>
      <c r="S76" s="66">
        <f>IF($P76=0,0,(AVERAGE($AB76:$AC76)))</f>
        <v>8.6888329836168179</v>
      </c>
      <c r="T76" s="65">
        <f>IF($Q76=0,0,(AVERAGE($AR76:$AY76)))</f>
        <v>50.825122470657028</v>
      </c>
      <c r="U76" s="62">
        <f>IF(F76=0,"",(AVERAGE($AH76:$AI76,$AR76:$AY76)))</f>
        <v>41.73009797652562</v>
      </c>
      <c r="V76" s="62" t="b">
        <f>IF($Q76=0,FALSE,IF(OR(MAX($U$2:$U$95)=$U76,LARGE($U$2:$U$95,2)=$U76),TRUE,FALSE))</f>
        <v>0</v>
      </c>
      <c r="W76" s="143">
        <f>IF($F76=0,0,AVERAGE($AB76:$AC76,$AJ76:$AQ76))</f>
        <v>42.397864573248981</v>
      </c>
      <c r="X76" s="62">
        <f>IF(AZ76="","",IF(((AZ76/MIN(I$2:I$95))*100)&gt;=100,100,(AZ76/MIN(I$2:I$95))*100))</f>
        <v>12.857142857142856</v>
      </c>
      <c r="Y76" s="62">
        <f>IF(BA76="","",IF(((BA76/MIN(J$2:J$95))*100)&gt;=100,100,(BA76/MIN(J$2:J$95))*100))</f>
        <v>6.25</v>
      </c>
      <c r="Z76" s="62" t="str">
        <f>IF(BB76="","",IF(((BB76/MIN(K$2:K$95))*100)&gt;=100,100,(BB76/MIN(K$2:K$95))*100))</f>
        <v/>
      </c>
      <c r="AA76" s="62">
        <f>IF(BC76="","",IF(((BC76/MIN(L$2:L$95))*100)&gt;=100,100,(BC76/MIN(L$2:L$95))*100))</f>
        <v>11.111111111111111</v>
      </c>
      <c r="AB76" s="62">
        <f>IF(BD76="","",IF(((BD76/MIN(M$2:M$95))*100)&gt;=100,100,(BD76/MIN(M$2:M$95))*100))</f>
        <v>4.8669547418694563</v>
      </c>
      <c r="AC76" s="65">
        <f>IF(BE76="","",IF(((BE76/MIN(N$2:N$95))*100)&gt;=100,100,(BE76/MIN(N$2:N$95))*100))</f>
        <v>12.510711225364179</v>
      </c>
      <c r="AD76" s="62">
        <f>IF(ISBLANK(AZ76),"",PERCENTRANK(AZ$2:AZ$95,AZ76,)*100)</f>
        <v>0</v>
      </c>
      <c r="AE76" s="62">
        <f>IF(ISBLANK(BA76),"",PERCENTRANK(BA$2:BA$95,BA76,)*100)</f>
        <v>0</v>
      </c>
      <c r="AF76" s="62" t="str">
        <f>IF(ISBLANK(BB76),"",PERCENTRANK(BB$2:BB$95,BB76,)*100)</f>
        <v/>
      </c>
      <c r="AG76" s="62">
        <f>IF(ISBLANK(BC76),"",PERCENTRANK(BC$2:BC$95,BC76,)*100)</f>
        <v>0</v>
      </c>
      <c r="AH76" s="62">
        <f>IF(ISBLANK(BD76),"",PERCENTRANK(BD$2:BD$95,BD76,)*100)</f>
        <v>4.3</v>
      </c>
      <c r="AI76" s="65">
        <f>IF(ISBLANK(BE76),"",PERCENTRANK(BE$2:BE$95,BE76,)*100)</f>
        <v>6.4</v>
      </c>
      <c r="AJ76" s="62">
        <f>IF(VLOOKUP(TRUE,$V$2:$AY$95,COUNTA($V$1:AR$1),FALSE)="",AR76,IF(AR76="","",(AR76/VLOOKUP(TRUE,$V$2:$AY$95,COUNTA($V$1:AR$1),FALSE))*100))</f>
        <v>75</v>
      </c>
      <c r="AK76" s="62">
        <f>IF(VLOOKUP(TRUE,$V$2:$AY$95,COUNTA($V$1:AS$1),FALSE)="",AS76,IF(AS76="","",(AS76/VLOOKUP(TRUE,$V$2:$AY$95,COUNTA($V$1:AS$1),FALSE))*100))</f>
        <v>43.262869119644165</v>
      </c>
      <c r="AL76" s="62">
        <f>IF(VLOOKUP(TRUE,$V$2:$AY$95,COUNTA($V$1:AT$1),FALSE)="",AT76,IF(AT76="","",(AT76/VLOOKUP(TRUE,$V$2:$AY$95,COUNTA($V$1:AT$1),FALSE))*100))</f>
        <v>36.44458532333374</v>
      </c>
      <c r="AM76" s="62">
        <f>IF(VLOOKUP(TRUE,$V$2:$AY$95,COUNTA($V$1:AU$1),FALSE)="",AU76,IF(AU76="","",(AU76/VLOOKUP(TRUE,$V$2:$AY$95,COUNTA($V$1:AU$1),FALSE))*100))</f>
        <v>37.352612614631653</v>
      </c>
      <c r="AN76" s="62">
        <f>IF(VLOOKUP(TRUE,$V$2:$AY$95,COUNTA($V$1:AV$1),FALSE)="",AV76,IF(AV76="","",(AV76/VLOOKUP(TRUE,$V$2:$AY$95,COUNTA($V$1:AV$1),FALSE))*100))</f>
        <v>72.997444868087769</v>
      </c>
      <c r="AO76" s="62">
        <f>IF(VLOOKUP(TRUE,$V$2:$AY$95,COUNTA($V$1:AW$1),FALSE)="",AW76,IF(AW76="","",(AW76/VLOOKUP(TRUE,$V$2:$AY$95,COUNTA($V$1:AW$1),FALSE))*100))</f>
        <v>51.476395130157485</v>
      </c>
      <c r="AP76" s="62">
        <f>IF(VLOOKUP(TRUE,$V$2:$AY$95,COUNTA($V$1:AX$1),FALSE)="",AX76,IF(AX76="","",(AX76/VLOOKUP(TRUE,$V$2:$AY$95,COUNTA($V$1:AX$1),FALSE))*100))</f>
        <v>50</v>
      </c>
      <c r="AQ76" s="62">
        <f>IF(VLOOKUP(TRUE,$V$2:$AY$95,COUNTA($V$1:AY$1),FALSE)="",AY76,IF(AY76="","",(AY76/VLOOKUP(TRUE,$V$2:$AY$95,COUNTA($V$1:AY$1),FALSE))*100))</f>
        <v>40.067072709401451</v>
      </c>
      <c r="AR76" s="66">
        <f>IF(BS76="","",BS76*VLOOKUP("UQ",IndexCalc[],3,FALSE))</f>
        <v>75</v>
      </c>
      <c r="AS76" s="62">
        <f>IF(BT76="","",BT76*VLOOKUP("Fneg",IndexCalc[],3,FALSE))</f>
        <v>43.262869119644165</v>
      </c>
      <c r="AT76" s="62">
        <f>IF(BU76="","",BU76*VLOOKUP("ABS",IndexCalc[],3,FALSE))</f>
        <v>36.44458532333374</v>
      </c>
      <c r="AU76" s="62">
        <f>IF(BV76="","",BV76*VLOOKUP("Cnrs",IndexCalc[],3,FALSE))</f>
        <v>37.352612614631653</v>
      </c>
      <c r="AV76" s="62">
        <f>IF(BO76="","",BO76*VLOOKUP("HEC",IndexCalc[],3,FALSE))</f>
        <v>72.997444868087769</v>
      </c>
      <c r="AW76" s="62">
        <f>IF(BP76="","",BP76*VLOOKUP("Aeres",IndexCalc[],3,FALSE))</f>
        <v>51.476395130157478</v>
      </c>
      <c r="AX76" s="62">
        <f>IF(BQ76="","",BQ76*VLOOKUP("Abdc",IndexCalc[],3,FALSE))</f>
        <v>50</v>
      </c>
      <c r="AY76" s="65">
        <f>IF(BR76="","",BR76*VLOOKUP("Vhb",IndexCalc[],3,FALSE))</f>
        <v>40.067072709401451</v>
      </c>
      <c r="AZ76" s="95">
        <v>8.9999999999999998E-4</v>
      </c>
      <c r="BA76" s="16">
        <v>0.1</v>
      </c>
      <c r="BB76" s="12"/>
      <c r="BC76" s="25">
        <v>0.44600000000000001</v>
      </c>
      <c r="BD76" s="25">
        <v>0.214</v>
      </c>
      <c r="BE76" s="26">
        <v>0.29199999999999998</v>
      </c>
      <c r="BF76" s="12"/>
      <c r="BG76" s="12"/>
      <c r="BH76" s="12" t="s">
        <v>133</v>
      </c>
      <c r="BI76" s="12"/>
      <c r="BJ76" s="12"/>
      <c r="BK76" s="18">
        <v>2</v>
      </c>
      <c r="BL76" s="12"/>
      <c r="BM76" s="12"/>
      <c r="BN76" s="12"/>
      <c r="BO76" s="257">
        <v>2.9198977947235107</v>
      </c>
      <c r="BP76" s="258">
        <v>1.5442918539047241</v>
      </c>
      <c r="BQ76" s="92">
        <v>2</v>
      </c>
      <c r="BR76" s="258">
        <v>2.4040243625640869</v>
      </c>
      <c r="BS76" s="5">
        <v>3</v>
      </c>
      <c r="BT76" s="258">
        <v>1.7305147647857666</v>
      </c>
      <c r="BU76" s="258">
        <v>1.822229266166687</v>
      </c>
      <c r="BV76" s="261">
        <v>1.4941045045852661</v>
      </c>
    </row>
    <row r="77" spans="1:74" x14ac:dyDescent="0.25">
      <c r="A77" s="209" t="s">
        <v>572</v>
      </c>
      <c r="B77" s="14"/>
      <c r="C77" s="73" t="s">
        <v>174</v>
      </c>
      <c r="D77" s="14" t="s">
        <v>885</v>
      </c>
      <c r="E77" s="59">
        <f>IF(R77=0,"",RANK($R77,$R$2:$R$95,0))</f>
        <v>51</v>
      </c>
      <c r="F77" s="59">
        <f>COUNT($AH77:$AI77,$AR77:$AY77)</f>
        <v>10</v>
      </c>
      <c r="G77" s="65">
        <f>IF($F77&lt;=1,"",STDEV($AB77:$AC77,$AJ77:$AQ77))</f>
        <v>19.163251251313337</v>
      </c>
      <c r="H77" s="98" t="b">
        <f>IF($Q77=0,FALSE,IF(OR($V77=TRUE,AVERAGE($AJ77:$AQ77)=100),TRUE,FALSE))</f>
        <v>0</v>
      </c>
      <c r="I77" s="108">
        <f>IF($H77=TRUE,IF(ISBLANK(AZ77),10000,AZ77),10000)</f>
        <v>10000</v>
      </c>
      <c r="J77" s="108">
        <f>IF($H77=TRUE,IF(ISBLANK(BA77),10000,BA77),10000)</f>
        <v>10000</v>
      </c>
      <c r="K77" s="108">
        <f>IF($H77=TRUE,IF(ISBLANK(BB77),10000,BB77),10000)</f>
        <v>10000</v>
      </c>
      <c r="L77" s="108">
        <f>IF($H77=TRUE,IF(ISBLANK(BC77),10000,BC77),10000)</f>
        <v>10000</v>
      </c>
      <c r="M77" s="108">
        <f>IF($H77=TRUE,IF(ISBLANK(BD77),10000,BD77),10000)</f>
        <v>10000</v>
      </c>
      <c r="N77" s="108">
        <f>IF($H77=TRUE,IF(ISBLANK(BE77),10000,BE77),10000)</f>
        <v>10000</v>
      </c>
      <c r="O77" s="98" t="b">
        <f>$V77</f>
        <v>0</v>
      </c>
      <c r="P77" s="59">
        <f>COUNT($AH77:$AI77)</f>
        <v>2</v>
      </c>
      <c r="Q77" s="59">
        <f>COUNT($AR77:$AY77)</f>
        <v>8</v>
      </c>
      <c r="R77" s="149">
        <f>IF($F77=0,0,AVERAGE($AB77:$AC77,$AR77:$AY77))</f>
        <v>52.819763394949995</v>
      </c>
      <c r="S77" s="66">
        <f>IF($P77=0,0,(AVERAGE($AB77:$AC77)))</f>
        <v>34.60762079933366</v>
      </c>
      <c r="T77" s="65">
        <f>IF($Q77=0,0,(AVERAGE($AR77:$AY77)))</f>
        <v>57.37279904385408</v>
      </c>
      <c r="U77" s="62">
        <f>IF(F77=0,"",(AVERAGE($AH77:$AI77,$AR77:$AY77)))</f>
        <v>52.34823923508327</v>
      </c>
      <c r="V77" s="62" t="b">
        <f>IF($Q77=0,FALSE,IF(OR(MAX($U$2:$U$95)=$U77,LARGE($U$2:$U$95,2)=$U77),TRUE,FALSE))</f>
        <v>0</v>
      </c>
      <c r="W77" s="143">
        <f>IF($F77=0,0,AVERAGE($AB77:$AC77,$AJ77:$AQ77))</f>
        <v>52.819763394949995</v>
      </c>
      <c r="X77" s="62">
        <f>IF(AZ77="","",IF(((AZ77/MIN(I$2:I$95))*100)&gt;=100,100,(AZ77/MIN(I$2:I$95))*100))</f>
        <v>12.857142857142856</v>
      </c>
      <c r="Y77" s="62">
        <f>IF(BA77="","",IF(((BA77/MIN(J$2:J$95))*100)&gt;=100,100,(BA77/MIN(J$2:J$95))*100))</f>
        <v>31.25</v>
      </c>
      <c r="Z77" s="62">
        <f>IF(BB77="","",IF(((BB77/MIN(K$2:K$95))*100)&gt;=100,100,(BB77/MIN(K$2:K$95))*100))</f>
        <v>48</v>
      </c>
      <c r="AA77" s="62">
        <f>IF(BC77="","",IF(((BC77/MIN(L$2:L$95))*100)&gt;=100,100,(BC77/MIN(L$2:L$95))*100))</f>
        <v>37.468858993522666</v>
      </c>
      <c r="AB77" s="62">
        <f>IF(BD77="","",IF(((BD77/MIN(M$2:M$95))*100)&gt;=100,100,(BD77/MIN(M$2:M$95))*100))</f>
        <v>10.689106208778712</v>
      </c>
      <c r="AC77" s="65">
        <f>IF(BE77="","",IF(((BE77/MIN(N$2:N$95))*100)&gt;=100,100,(BE77/MIN(N$2:N$95))*100))</f>
        <v>58.526135389888601</v>
      </c>
      <c r="AD77" s="62">
        <f>IF(ISBLANK(AZ77),"",PERCENTRANK(AZ$2:AZ$95,AZ77,)*100)</f>
        <v>0</v>
      </c>
      <c r="AE77" s="62">
        <f>IF(ISBLANK(BA77),"",PERCENTRANK(BA$2:BA$95,BA77,)*100)</f>
        <v>31.5</v>
      </c>
      <c r="AF77" s="62">
        <f>IF(ISBLANK(BB77),"",PERCENTRANK(BB$2:BB$95,BB77,)*100)</f>
        <v>22.8</v>
      </c>
      <c r="AG77" s="62">
        <f>IF(ISBLANK(BC77),"",PERCENTRANK(BC$2:BC$95,BC77,)*100)</f>
        <v>27.500000000000004</v>
      </c>
      <c r="AH77" s="62">
        <f>IF(ISBLANK(BD77),"",PERCENTRANK(BD$2:BD$95,BD77,)*100)</f>
        <v>17.2</v>
      </c>
      <c r="AI77" s="65">
        <f>IF(ISBLANK(BE77),"",PERCENTRANK(BE$2:BE$95,BE77,)*100)</f>
        <v>47.3</v>
      </c>
      <c r="AJ77" s="62">
        <f>IF(VLOOKUP(TRUE,$V$2:$AY$95,COUNTA($V$1:AR$1),FALSE)="",AR77,IF(AR77="","",(AR77/VLOOKUP(TRUE,$V$2:$AY$95,COUNTA($V$1:AR$1),FALSE))*100))</f>
        <v>63.124758005142212</v>
      </c>
      <c r="AK77" s="62">
        <f>IF(VLOOKUP(TRUE,$V$2:$AY$95,COUNTA($V$1:AS$1),FALSE)="",AS77,IF(AS77="","",(AS77/VLOOKUP(TRUE,$V$2:$AY$95,COUNTA($V$1:AS$1),FALSE))*100))</f>
        <v>48.212918639183044</v>
      </c>
      <c r="AL77" s="62">
        <f>IF(VLOOKUP(TRUE,$V$2:$AY$95,COUNTA($V$1:AT$1),FALSE)="",AT77,IF(AT77="","",(AT77/VLOOKUP(TRUE,$V$2:$AY$95,COUNTA($V$1:AT$1),FALSE))*100))</f>
        <v>34.985477924346924</v>
      </c>
      <c r="AM77" s="62">
        <f>IF(VLOOKUP(TRUE,$V$2:$AY$95,COUNTA($V$1:AU$1),FALSE)="",AU77,IF(AU77="","",(AU77/VLOOKUP(TRUE,$V$2:$AY$95,COUNTA($V$1:AU$1),FALSE))*100))</f>
        <v>52.871495485305786</v>
      </c>
      <c r="AN77" s="62">
        <f>IF(VLOOKUP(TRUE,$V$2:$AY$95,COUNTA($V$1:AV$1),FALSE)="",AV77,IF(AV77="","",(AV77/VLOOKUP(TRUE,$V$2:$AY$95,COUNTA($V$1:AV$1),FALSE))*100))</f>
        <v>73.329144716262817</v>
      </c>
      <c r="AO77" s="62">
        <f>IF(VLOOKUP(TRUE,$V$2:$AY$95,COUNTA($V$1:AW$1),FALSE)="",AW77,IF(AW77="","",(AW77/VLOOKUP(TRUE,$V$2:$AY$95,COUNTA($V$1:AW$1),FALSE))*100))</f>
        <v>77.011330922444671</v>
      </c>
      <c r="AP77" s="62">
        <f>IF(VLOOKUP(TRUE,$V$2:$AY$95,COUNTA($V$1:AX$1),FALSE)="",AX77,IF(AX77="","",(AX77/VLOOKUP(TRUE,$V$2:$AY$95,COUNTA($V$1:AX$1),FALSE))*100))</f>
        <v>50.312262773513794</v>
      </c>
      <c r="AQ77" s="62">
        <f>IF(VLOOKUP(TRUE,$V$2:$AY$95,COUNTA($V$1:AY$1),FALSE)="",AY77,IF(AY77="","",(AY77/VLOOKUP(TRUE,$V$2:$AY$95,COUNTA($V$1:AY$1),FALSE))*100))</f>
        <v>59.135003884633385</v>
      </c>
      <c r="AR77" s="66">
        <f>IF(BS77="","",BS77*VLOOKUP("UQ",IndexCalc[],3,FALSE))</f>
        <v>63.124758005142212</v>
      </c>
      <c r="AS77" s="62">
        <f>IF(BT77="","",BT77*VLOOKUP("Fneg",IndexCalc[],3,FALSE))</f>
        <v>48.212918639183044</v>
      </c>
      <c r="AT77" s="62">
        <f>IF(BU77="","",BU77*VLOOKUP("ABS",IndexCalc[],3,FALSE))</f>
        <v>34.985477924346924</v>
      </c>
      <c r="AU77" s="62">
        <f>IF(BV77="","",BV77*VLOOKUP("Cnrs",IndexCalc[],3,FALSE))</f>
        <v>52.871495485305786</v>
      </c>
      <c r="AV77" s="62">
        <f>IF(BO77="","",BO77*VLOOKUP("HEC",IndexCalc[],3,FALSE))</f>
        <v>73.329144716262817</v>
      </c>
      <c r="AW77" s="62">
        <f>IF(BP77="","",BP77*VLOOKUP("Aeres",IndexCalc[],3,FALSE))</f>
        <v>77.011330922444671</v>
      </c>
      <c r="AX77" s="62">
        <f>IF(BQ77="","",BQ77*VLOOKUP("Abdc",IndexCalc[],3,FALSE))</f>
        <v>50.312262773513794</v>
      </c>
      <c r="AY77" s="65">
        <f>IF(BR77="","",BR77*VLOOKUP("Vhb",IndexCalc[],3,FALSE))</f>
        <v>59.135003884633385</v>
      </c>
      <c r="AZ77" s="95">
        <v>8.9999999999999998E-4</v>
      </c>
      <c r="BA77" s="16">
        <v>0.5</v>
      </c>
      <c r="BB77" s="12">
        <v>24</v>
      </c>
      <c r="BC77" s="25">
        <v>1.504</v>
      </c>
      <c r="BD77" s="25">
        <v>0.47</v>
      </c>
      <c r="BE77" s="26">
        <v>1.3660000000000001</v>
      </c>
      <c r="BF77" s="12"/>
      <c r="BG77" s="12"/>
      <c r="BH77" s="12"/>
      <c r="BI77" s="12"/>
      <c r="BJ77" s="12"/>
      <c r="BK77" s="18"/>
      <c r="BL77" s="12"/>
      <c r="BM77" s="12"/>
      <c r="BN77" s="12"/>
      <c r="BO77" s="257">
        <v>2.9331657886505127</v>
      </c>
      <c r="BP77" s="258">
        <v>2.3103399276733398</v>
      </c>
      <c r="BQ77" s="258">
        <v>2.0124905109405518</v>
      </c>
      <c r="BR77" s="258">
        <v>3.5481002330780029</v>
      </c>
      <c r="BS77" s="258">
        <v>2.5249903202056885</v>
      </c>
      <c r="BT77" s="258">
        <v>1.9285167455673218</v>
      </c>
      <c r="BU77" s="258">
        <v>1.7492738962173462</v>
      </c>
      <c r="BV77" s="261">
        <v>2.1148598194122314</v>
      </c>
    </row>
    <row r="78" spans="1:74" x14ac:dyDescent="0.25">
      <c r="A78" s="209" t="s">
        <v>573</v>
      </c>
      <c r="B78" s="14"/>
      <c r="C78" s="73" t="s">
        <v>175</v>
      </c>
      <c r="D78" s="14" t="s">
        <v>885</v>
      </c>
      <c r="E78" s="59">
        <f>IF(R78=0,"",RANK($R78,$R$2:$R$95,0))</f>
        <v>52</v>
      </c>
      <c r="F78" s="59">
        <f>COUNT($AH78:$AI78,$AR78:$AY78)</f>
        <v>10</v>
      </c>
      <c r="G78" s="65">
        <f>IF($F78&lt;=1,"",STDEV($AB78:$AC78,$AJ78:$AQ78))</f>
        <v>17.994576454096393</v>
      </c>
      <c r="H78" s="98" t="b">
        <f>IF($Q78=0,FALSE,IF(OR($V78=TRUE,AVERAGE($AJ78:$AQ78)=100),TRUE,FALSE))</f>
        <v>0</v>
      </c>
      <c r="I78" s="108">
        <f>IF($H78=TRUE,IF(ISBLANK(AZ78),10000,AZ78),10000)</f>
        <v>10000</v>
      </c>
      <c r="J78" s="108">
        <f>IF($H78=TRUE,IF(ISBLANK(BA78),10000,BA78),10000)</f>
        <v>10000</v>
      </c>
      <c r="K78" s="108">
        <f>IF($H78=TRUE,IF(ISBLANK(BB78),10000,BB78),10000)</f>
        <v>10000</v>
      </c>
      <c r="L78" s="108">
        <f>IF($H78=TRUE,IF(ISBLANK(BC78),10000,BC78),10000)</f>
        <v>10000</v>
      </c>
      <c r="M78" s="108">
        <f>IF($H78=TRUE,IF(ISBLANK(BD78),10000,BD78),10000)</f>
        <v>10000</v>
      </c>
      <c r="N78" s="108">
        <f>IF($H78=TRUE,IF(ISBLANK(BE78),10000,BE78),10000)</f>
        <v>10000</v>
      </c>
      <c r="O78" s="98" t="b">
        <f>$V78</f>
        <v>0</v>
      </c>
      <c r="P78" s="59">
        <f>COUNT($AH78:$AI78)</f>
        <v>2</v>
      </c>
      <c r="Q78" s="59">
        <f>COUNT($AR78:$AY78)</f>
        <v>8</v>
      </c>
      <c r="R78" s="149">
        <f>IF($F78=0,0,AVERAGE($AB78:$AC78,$AR78:$AY78))</f>
        <v>52.799922406789108</v>
      </c>
      <c r="S78" s="66">
        <f>IF($P78=0,0,(AVERAGE($AB78:$AC78)))</f>
        <v>33.6005999650381</v>
      </c>
      <c r="T78" s="65">
        <f>IF($Q78=0,0,(AVERAGE($AR78:$AY78)))</f>
        <v>57.59975301722686</v>
      </c>
      <c r="U78" s="62">
        <f>IF(F78=0,"",(AVERAGE($AH78:$AI78,$AR78:$AY78)))</f>
        <v>52.729802413781485</v>
      </c>
      <c r="V78" s="62" t="b">
        <f>IF($Q78=0,FALSE,IF(OR(MAX($U$2:$U$95)=$U78,LARGE($U$2:$U$95,2)=$U78),TRUE,FALSE))</f>
        <v>0</v>
      </c>
      <c r="W78" s="143">
        <f>IF($F78=0,0,AVERAGE($AB78:$AC78,$AJ78:$AQ78))</f>
        <v>52.799922406789108</v>
      </c>
      <c r="X78" s="62">
        <f>IF(AZ78="","",IF(((AZ78/MIN(I$2:I$95))*100)&gt;=100,100,(AZ78/MIN(I$2:I$95))*100))</f>
        <v>12.857142857142856</v>
      </c>
      <c r="Y78" s="62">
        <f>IF(BA78="","",IF(((BA78/MIN(J$2:J$95))*100)&gt;=100,100,(BA78/MIN(J$2:J$95))*100))</f>
        <v>12.5</v>
      </c>
      <c r="Z78" s="62">
        <f>IF(BB78="","",IF(((BB78/MIN(K$2:K$95))*100)&gt;=100,100,(BB78/MIN(K$2:K$95))*100))</f>
        <v>30</v>
      </c>
      <c r="AA78" s="62">
        <f>IF(BC78="","",IF(((BC78/MIN(L$2:L$95))*100)&gt;=100,100,(BC78/MIN(L$2:L$95))*100))</f>
        <v>25.361235675137017</v>
      </c>
      <c r="AB78" s="62">
        <f>IF(BD78="","",IF(((BD78/MIN(M$2:M$95))*100)&gt;=100,100,(BD78/MIN(M$2:M$95))*100))</f>
        <v>14.373436433932227</v>
      </c>
      <c r="AC78" s="65">
        <f>IF(BE78="","",IF(((BE78/MIN(N$2:N$95))*100)&gt;=100,100,(BE78/MIN(N$2:N$95))*100))</f>
        <v>52.827763496143966</v>
      </c>
      <c r="AD78" s="62">
        <f>IF(ISBLANK(AZ78),"",PERCENTRANK(AZ$2:AZ$95,AZ78,)*100)</f>
        <v>0</v>
      </c>
      <c r="AE78" s="62">
        <f>IF(ISBLANK(BA78),"",PERCENTRANK(BA$2:BA$95,BA78,)*100)</f>
        <v>2.6</v>
      </c>
      <c r="AF78" s="62">
        <f>IF(ISBLANK(BB78),"",PERCENTRANK(BB$2:BB$95,BB78,)*100)</f>
        <v>5.7</v>
      </c>
      <c r="AG78" s="62">
        <f>IF(ISBLANK(BC78),"",PERCENTRANK(BC$2:BC$95,BC78,)*100)</f>
        <v>12.5</v>
      </c>
      <c r="AH78" s="62">
        <f>IF(ISBLANK(BD78),"",PERCENTRANK(BD$2:BD$95,BD78,)*100)</f>
        <v>26.8</v>
      </c>
      <c r="AI78" s="65">
        <f>IF(ISBLANK(BE78),"",PERCENTRANK(BE$2:BE$95,BE78,)*100)</f>
        <v>39.700000000000003</v>
      </c>
      <c r="AJ78" s="62">
        <f>IF(VLOOKUP(TRUE,$V$2:$AY$95,COUNTA($V$1:AR$1),FALSE)="",AR78,IF(AR78="","",(AR78/VLOOKUP(TRUE,$V$2:$AY$95,COUNTA($V$1:AR$1),FALSE))*100))</f>
        <v>63.321965932846069</v>
      </c>
      <c r="AK78" s="62">
        <f>IF(VLOOKUP(TRUE,$V$2:$AY$95,COUNTA($V$1:AS$1),FALSE)="",AS78,IF(AS78="","",(AS78/VLOOKUP(TRUE,$V$2:$AY$95,COUNTA($V$1:AS$1),FALSE))*100))</f>
        <v>49.445578455924988</v>
      </c>
      <c r="AL78" s="62">
        <f>IF(VLOOKUP(TRUE,$V$2:$AY$95,COUNTA($V$1:AT$1),FALSE)="",AT78,IF(AT78="","",(AT78/VLOOKUP(TRUE,$V$2:$AY$95,COUNTA($V$1:AT$1),FALSE))*100))</f>
        <v>34.931087493896484</v>
      </c>
      <c r="AM78" s="62">
        <f>IF(VLOOKUP(TRUE,$V$2:$AY$95,COUNTA($V$1:AU$1),FALSE)="",AU78,IF(AU78="","",(AU78/VLOOKUP(TRUE,$V$2:$AY$95,COUNTA($V$1:AU$1),FALSE))*100))</f>
        <v>52.434742450714111</v>
      </c>
      <c r="AN78" s="62">
        <f>IF(VLOOKUP(TRUE,$V$2:$AY$95,COUNTA($V$1:AV$1),FALSE)="",AV78,IF(AV78="","",(AV78/VLOOKUP(TRUE,$V$2:$AY$95,COUNTA($V$1:AV$1),FALSE))*100))</f>
        <v>73.268580436706543</v>
      </c>
      <c r="AO78" s="62">
        <f>IF(VLOOKUP(TRUE,$V$2:$AY$95,COUNTA($V$1:AW$1),FALSE)="",AW78,IF(AW78="","",(AW78/VLOOKUP(TRUE,$V$2:$AY$95,COUNTA($V$1:AW$1),FALSE))*100))</f>
        <v>75.204022725423187</v>
      </c>
      <c r="AP78" s="62">
        <f>IF(VLOOKUP(TRUE,$V$2:$AY$95,COUNTA($V$1:AX$1),FALSE)="",AX78,IF(AX78="","",(AX78/VLOOKUP(TRUE,$V$2:$AY$95,COUNTA($V$1:AX$1),FALSE))*100))</f>
        <v>50.918400287628174</v>
      </c>
      <c r="AQ78" s="62">
        <f>IF(VLOOKUP(TRUE,$V$2:$AY$95,COUNTA($V$1:AY$1),FALSE)="",AY78,IF(AY78="","",(AY78/VLOOKUP(TRUE,$V$2:$AY$95,COUNTA($V$1:AY$1),FALSE))*100))</f>
        <v>61.273646354675307</v>
      </c>
      <c r="AR78" s="66">
        <f>IF(BS78="","",BS78*VLOOKUP("UQ",IndexCalc[],3,FALSE))</f>
        <v>63.321965932846069</v>
      </c>
      <c r="AS78" s="62">
        <f>IF(BT78="","",BT78*VLOOKUP("Fneg",IndexCalc[],3,FALSE))</f>
        <v>49.445578455924988</v>
      </c>
      <c r="AT78" s="62">
        <f>IF(BU78="","",BU78*VLOOKUP("ABS",IndexCalc[],3,FALSE))</f>
        <v>34.931087493896484</v>
      </c>
      <c r="AU78" s="62">
        <f>IF(BV78="","",BV78*VLOOKUP("Cnrs",IndexCalc[],3,FALSE))</f>
        <v>52.434742450714111</v>
      </c>
      <c r="AV78" s="62">
        <f>IF(BO78="","",BO78*VLOOKUP("HEC",IndexCalc[],3,FALSE))</f>
        <v>73.268580436706543</v>
      </c>
      <c r="AW78" s="62">
        <f>IF(BP78="","",BP78*VLOOKUP("Aeres",IndexCalc[],3,FALSE))</f>
        <v>75.204022725423187</v>
      </c>
      <c r="AX78" s="62">
        <f>IF(BQ78="","",BQ78*VLOOKUP("Abdc",IndexCalc[],3,FALSE))</f>
        <v>50.918400287628174</v>
      </c>
      <c r="AY78" s="65">
        <f>IF(BR78="","",BR78*VLOOKUP("Vhb",IndexCalc[],3,FALSE))</f>
        <v>61.2736463546753</v>
      </c>
      <c r="AZ78" s="95">
        <v>8.9999999999999998E-4</v>
      </c>
      <c r="BA78" s="16">
        <v>0.2</v>
      </c>
      <c r="BB78" s="12">
        <v>15</v>
      </c>
      <c r="BC78" s="25">
        <v>1.018</v>
      </c>
      <c r="BD78" s="25">
        <v>0.63200000000000001</v>
      </c>
      <c r="BE78" s="26">
        <v>1.2330000000000001</v>
      </c>
      <c r="BF78" s="12"/>
      <c r="BG78" s="12"/>
      <c r="BH78" s="12"/>
      <c r="BI78" s="12"/>
      <c r="BJ78" s="12"/>
      <c r="BK78" s="18"/>
      <c r="BL78" s="12"/>
      <c r="BM78" s="12"/>
      <c r="BN78" s="12"/>
      <c r="BO78" s="257">
        <v>2.9307432174682617</v>
      </c>
      <c r="BP78" s="258">
        <v>2.2561206817626953</v>
      </c>
      <c r="BQ78" s="258">
        <v>2.036736011505127</v>
      </c>
      <c r="BR78" s="258">
        <v>3.6764187812805176</v>
      </c>
      <c r="BS78" s="258">
        <v>2.5328786373138428</v>
      </c>
      <c r="BT78" s="258">
        <v>1.9778231382369995</v>
      </c>
      <c r="BU78" s="258">
        <v>1.7465543746948242</v>
      </c>
      <c r="BV78" s="261">
        <v>2.0973896980285645</v>
      </c>
    </row>
    <row r="79" spans="1:74" x14ac:dyDescent="0.25">
      <c r="A79" s="209" t="s">
        <v>574</v>
      </c>
      <c r="B79" s="14" t="s">
        <v>846</v>
      </c>
      <c r="C79" s="73" t="s">
        <v>176</v>
      </c>
      <c r="D79" s="14" t="s">
        <v>885</v>
      </c>
      <c r="E79" s="59">
        <f>IF(R79=0,"",RANK($R79,$R$2:$R$95,0))</f>
        <v>77</v>
      </c>
      <c r="F79" s="59">
        <f>COUNT($AH79:$AI79,$AR79:$AY79)</f>
        <v>10</v>
      </c>
      <c r="G79" s="65">
        <f>IF($F79&lt;=1,"",STDEV($AB79:$AC79,$AJ79:$AQ79))</f>
        <v>23.585924305245513</v>
      </c>
      <c r="H79" s="98" t="b">
        <f>IF($Q79=0,FALSE,IF(OR($V79=TRUE,AVERAGE($AJ79:$AQ79)=100),TRUE,FALSE))</f>
        <v>0</v>
      </c>
      <c r="I79" s="108">
        <f>IF($H79=TRUE,IF(ISBLANK(AZ79),10000,AZ79),10000)</f>
        <v>10000</v>
      </c>
      <c r="J79" s="108">
        <f>IF($H79=TRUE,IF(ISBLANK(BA79),10000,BA79),10000)</f>
        <v>10000</v>
      </c>
      <c r="K79" s="108">
        <f>IF($H79=TRUE,IF(ISBLANK(BB79),10000,BB79),10000)</f>
        <v>10000</v>
      </c>
      <c r="L79" s="108">
        <f>IF($H79=TRUE,IF(ISBLANK(BC79),10000,BC79),10000)</f>
        <v>10000</v>
      </c>
      <c r="M79" s="108">
        <f>IF($H79=TRUE,IF(ISBLANK(BD79),10000,BD79),10000)</f>
        <v>10000</v>
      </c>
      <c r="N79" s="108">
        <f>IF($H79=TRUE,IF(ISBLANK(BE79),10000,BE79),10000)</f>
        <v>10000</v>
      </c>
      <c r="O79" s="98" t="b">
        <f>$V79</f>
        <v>0</v>
      </c>
      <c r="P79" s="59">
        <f>COUNT($AH79:$AI79)</f>
        <v>2</v>
      </c>
      <c r="Q79" s="59">
        <f>COUNT($AR79:$AY79)</f>
        <v>8</v>
      </c>
      <c r="R79" s="149">
        <f>IF($F79=0,0,AVERAGE($AB79:$AC79,$AR79:$AY79))</f>
        <v>44.590737227187866</v>
      </c>
      <c r="S79" s="66">
        <f>IF($P79=0,0,(AVERAGE($AB79:$AC79)))</f>
        <v>24.562108931870856</v>
      </c>
      <c r="T79" s="65">
        <f>IF($Q79=0,0,(AVERAGE($AR79:$AY79)))</f>
        <v>49.597894301017121</v>
      </c>
      <c r="U79" s="62">
        <f>IF(F79=0,"",(AVERAGE($AH79:$AI79,$AR79:$AY79)))</f>
        <v>43.648315440813697</v>
      </c>
      <c r="V79" s="62" t="b">
        <f>IF($Q79=0,FALSE,IF(OR(MAX($U$2:$U$95)=$U79,LARGE($U$2:$U$95,2)=$U79),TRUE,FALSE))</f>
        <v>0</v>
      </c>
      <c r="W79" s="143">
        <f>IF($F79=0,0,AVERAGE($AB79:$AC79,$AJ79:$AQ79))</f>
        <v>44.590737227187866</v>
      </c>
      <c r="X79" s="62">
        <f>IF(AZ79="","",IF(((AZ79/MIN(I$2:I$95))*100)&gt;=100,100,(AZ79/MIN(I$2:I$95))*100))</f>
        <v>12.857142857142856</v>
      </c>
      <c r="Y79" s="62">
        <f>IF(BA79="","",IF(((BA79/MIN(J$2:J$95))*100)&gt;=100,100,(BA79/MIN(J$2:J$95))*100))</f>
        <v>12.5</v>
      </c>
      <c r="Z79" s="62" t="str">
        <f>IF(BB79="","",IF(((BB79/MIN(K$2:K$95))*100)&gt;=100,100,(BB79/MIN(K$2:K$95))*100))</f>
        <v/>
      </c>
      <c r="AA79" s="62">
        <f>IF(BC79="","",IF(((BC79/MIN(L$2:L$95))*100)&gt;=100,100,(BC79/MIN(L$2:L$95))*100))</f>
        <v>24.912805181863476</v>
      </c>
      <c r="AB79" s="62">
        <f>IF(BD79="","",IF(((BD79/MIN(M$2:M$95))*100)&gt;=100,100,(BD79/MIN(M$2:M$95))*100))</f>
        <v>10.006822833750284</v>
      </c>
      <c r="AC79" s="65">
        <f>IF(BE79="","",IF(((BE79/MIN(N$2:N$95))*100)&gt;=100,100,(BE79/MIN(N$2:N$95))*100))</f>
        <v>39.117395029991428</v>
      </c>
      <c r="AD79" s="62">
        <f>IF(ISBLANK(AZ79),"",PERCENTRANK(AZ$2:AZ$95,AZ79,)*100)</f>
        <v>0</v>
      </c>
      <c r="AE79" s="62">
        <f>IF(ISBLANK(BA79),"",PERCENTRANK(BA$2:BA$95,BA79,)*100)</f>
        <v>2.6</v>
      </c>
      <c r="AF79" s="62" t="str">
        <f>IF(ISBLANK(BB79),"",PERCENTRANK(BB$2:BB$95,BB79,)*100)</f>
        <v/>
      </c>
      <c r="AG79" s="62">
        <f>IF(ISBLANK(BC79),"",PERCENTRANK(BC$2:BC$95,BC79,)*100)</f>
        <v>10</v>
      </c>
      <c r="AH79" s="62">
        <f>IF(ISBLANK(BD79),"",PERCENTRANK(BD$2:BD$95,BD79,)*100)</f>
        <v>15</v>
      </c>
      <c r="AI79" s="65">
        <f>IF(ISBLANK(BE79),"",PERCENTRANK(BE$2:BE$95,BE79,)*100)</f>
        <v>24.7</v>
      </c>
      <c r="AJ79" s="62">
        <f>IF(VLOOKUP(TRUE,$V$2:$AY$95,COUNTA($V$1:AR$1),FALSE)="",AR79,IF(AR79="","",(AR79/VLOOKUP(TRUE,$V$2:$AY$95,COUNTA($V$1:AR$1),FALSE))*100))</f>
        <v>75</v>
      </c>
      <c r="AK79" s="62">
        <f>IF(VLOOKUP(TRUE,$V$2:$AY$95,COUNTA($V$1:AS$1),FALSE)="",AS79,IF(AS79="","",(AS79/VLOOKUP(TRUE,$V$2:$AY$95,COUNTA($V$1:AS$1),FALSE))*100))</f>
        <v>39.858093857765198</v>
      </c>
      <c r="AL79" s="62">
        <f>IF(VLOOKUP(TRUE,$V$2:$AY$95,COUNTA($V$1:AT$1),FALSE)="",AT79,IF(AT79="","",(AT79/VLOOKUP(TRUE,$V$2:$AY$95,COUNTA($V$1:AT$1),FALSE))*100))</f>
        <v>20</v>
      </c>
      <c r="AM79" s="62">
        <f>IF(VLOOKUP(TRUE,$V$2:$AY$95,COUNTA($V$1:AU$1),FALSE)="",AU79,IF(AU79="","",(AU79/VLOOKUP(TRUE,$V$2:$AY$95,COUNTA($V$1:AU$1),FALSE))*100))</f>
        <v>29.381600022315979</v>
      </c>
      <c r="AN79" s="62">
        <f>IF(VLOOKUP(TRUE,$V$2:$AY$95,COUNTA($V$1:AV$1),FALSE)="",AV79,IF(AV79="","",(AV79/VLOOKUP(TRUE,$V$2:$AY$95,COUNTA($V$1:AV$1),FALSE))*100))</f>
        <v>75</v>
      </c>
      <c r="AO79" s="62">
        <f>IF(VLOOKUP(TRUE,$V$2:$AY$95,COUNTA($V$1:AW$1),FALSE)="",AW79,IF(AW79="","",(AW79/VLOOKUP(TRUE,$V$2:$AY$95,COUNTA($V$1:AW$1),FALSE))*100))</f>
        <v>49.210127194722496</v>
      </c>
      <c r="AP79" s="62">
        <f>IF(VLOOKUP(TRUE,$V$2:$AY$95,COUNTA($V$1:AX$1),FALSE)="",AX79,IF(AX79="","",(AX79/VLOOKUP(TRUE,$V$2:$AY$95,COUNTA($V$1:AX$1),FALSE))*100))</f>
        <v>75</v>
      </c>
      <c r="AQ79" s="62">
        <f>IF(VLOOKUP(TRUE,$V$2:$AY$95,COUNTA($V$1:AY$1),FALSE)="",AY79,IF(AY79="","",(AY79/VLOOKUP(TRUE,$V$2:$AY$95,COUNTA($V$1:AY$1),FALSE))*100))</f>
        <v>33.333333333333336</v>
      </c>
      <c r="AR79" s="66">
        <f>IF(BS79="","",BS79*VLOOKUP("UQ",IndexCalc[],3,FALSE))</f>
        <v>75</v>
      </c>
      <c r="AS79" s="62">
        <f>IF(BT79="","",BT79*VLOOKUP("Fneg",IndexCalc[],3,FALSE))</f>
        <v>39.858093857765198</v>
      </c>
      <c r="AT79" s="62">
        <f>IF(BU79="","",BU79*VLOOKUP("ABS",IndexCalc[],3,FALSE))</f>
        <v>20</v>
      </c>
      <c r="AU79" s="62">
        <f>IF(BV79="","",BV79*VLOOKUP("Cnrs",IndexCalc[],3,FALSE))</f>
        <v>29.381600022315979</v>
      </c>
      <c r="AV79" s="62">
        <f>IF(BO79="","",BO79*VLOOKUP("HEC",IndexCalc[],3,FALSE))</f>
        <v>75</v>
      </c>
      <c r="AW79" s="62">
        <f>IF(BP79="","",BP79*VLOOKUP("Aeres",IndexCalc[],3,FALSE))</f>
        <v>49.210127194722496</v>
      </c>
      <c r="AX79" s="62">
        <f>IF(BQ79="","",BQ79*VLOOKUP("Abdc",IndexCalc[],3,FALSE))</f>
        <v>75</v>
      </c>
      <c r="AY79" s="65">
        <f>IF(BR79="","",BR79*VLOOKUP("Vhb",IndexCalc[],3,FALSE))</f>
        <v>33.333333333333336</v>
      </c>
      <c r="AZ79" s="95">
        <v>8.9999999999999998E-4</v>
      </c>
      <c r="BA79" s="16">
        <v>0.2</v>
      </c>
      <c r="BB79" s="12"/>
      <c r="BC79" s="25">
        <v>1</v>
      </c>
      <c r="BD79" s="25">
        <v>0.44</v>
      </c>
      <c r="BE79" s="26">
        <v>0.91300000000000003</v>
      </c>
      <c r="BF79" s="12" t="s">
        <v>134</v>
      </c>
      <c r="BG79" s="12"/>
      <c r="BH79" s="12" t="s">
        <v>127</v>
      </c>
      <c r="BI79" s="12" t="s">
        <v>135</v>
      </c>
      <c r="BJ79" s="12"/>
      <c r="BK79" s="18">
        <v>2</v>
      </c>
      <c r="BL79" s="12"/>
      <c r="BM79" s="12">
        <v>1</v>
      </c>
      <c r="BN79" s="12"/>
      <c r="BO79" s="7">
        <v>3</v>
      </c>
      <c r="BP79" s="258">
        <v>1.4763038158416748</v>
      </c>
      <c r="BQ79" s="92">
        <v>3</v>
      </c>
      <c r="BR79" s="5">
        <v>2</v>
      </c>
      <c r="BS79" s="5">
        <v>3</v>
      </c>
      <c r="BT79" s="258">
        <v>1.5943237543106079</v>
      </c>
      <c r="BU79" s="258">
        <v>1</v>
      </c>
      <c r="BV79" s="261">
        <v>1.1752640008926392</v>
      </c>
    </row>
    <row r="80" spans="1:74" x14ac:dyDescent="0.25">
      <c r="A80" s="209" t="s">
        <v>575</v>
      </c>
      <c r="B80" s="14" t="s">
        <v>847</v>
      </c>
      <c r="C80" s="73" t="s">
        <v>178</v>
      </c>
      <c r="D80" s="14" t="s">
        <v>885</v>
      </c>
      <c r="E80" s="59">
        <f>IF(R80=0,"",RANK($R80,$R$2:$R$95,0))</f>
        <v>38</v>
      </c>
      <c r="F80" s="59">
        <f>COUNT($AH80:$AI80,$AR80:$AY80)</f>
        <v>10</v>
      </c>
      <c r="G80" s="65">
        <f>IF($F80&lt;=1,"",STDEV($AB80:$AC80,$AJ80:$AQ80))</f>
        <v>19.646020441072594</v>
      </c>
      <c r="H80" s="98" t="b">
        <f>IF($Q80=0,FALSE,IF(OR($V80=TRUE,AVERAGE($AJ80:$AQ80)=100),TRUE,FALSE))</f>
        <v>0</v>
      </c>
      <c r="I80" s="108">
        <f>IF($H80=TRUE,IF(ISBLANK(AZ80),10000,AZ80),10000)</f>
        <v>10000</v>
      </c>
      <c r="J80" s="108">
        <f>IF($H80=TRUE,IF(ISBLANK(BA80),10000,BA80),10000)</f>
        <v>10000</v>
      </c>
      <c r="K80" s="108">
        <f>IF($H80=TRUE,IF(ISBLANK(BB80),10000,BB80),10000)</f>
        <v>10000</v>
      </c>
      <c r="L80" s="108">
        <f>IF($H80=TRUE,IF(ISBLANK(BC80),10000,BC80),10000)</f>
        <v>10000</v>
      </c>
      <c r="M80" s="108">
        <f>IF($H80=TRUE,IF(ISBLANK(BD80),10000,BD80),10000)</f>
        <v>10000</v>
      </c>
      <c r="N80" s="108">
        <f>IF($H80=TRUE,IF(ISBLANK(BE80),10000,BE80),10000)</f>
        <v>10000</v>
      </c>
      <c r="O80" s="98" t="b">
        <f>$V80</f>
        <v>0</v>
      </c>
      <c r="P80" s="59">
        <f>COUNT($AH80:$AI80)</f>
        <v>2</v>
      </c>
      <c r="Q80" s="59">
        <f>COUNT($AR80:$AY80)</f>
        <v>8</v>
      </c>
      <c r="R80" s="149">
        <f>IF($F80=0,0,AVERAGE($AB80:$AC80,$AR80:$AY80))</f>
        <v>56.924192497822823</v>
      </c>
      <c r="S80" s="66">
        <f>IF($P80=0,0,(AVERAGE($AB80:$AC80)))</f>
        <v>26.258575070367172</v>
      </c>
      <c r="T80" s="65">
        <f>IF($Q80=0,0,(AVERAGE($AR80:$AY80)))</f>
        <v>64.590596854686737</v>
      </c>
      <c r="U80" s="62">
        <f>IF(F80=0,"",(AVERAGE($AH80:$AI80,$AR80:$AY80)))</f>
        <v>56.722477483749387</v>
      </c>
      <c r="V80" s="62" t="b">
        <f>IF($Q80=0,FALSE,IF(OR(MAX($U$2:$U$95)=$U80,LARGE($U$2:$U$95,2)=$U80),TRUE,FALSE))</f>
        <v>0</v>
      </c>
      <c r="W80" s="143">
        <f>IF($F80=0,0,AVERAGE($AB80:$AC80,$AJ80:$AQ80))</f>
        <v>56.924192497822823</v>
      </c>
      <c r="X80" s="62">
        <f>IF(AZ80="","",IF(((AZ80/MIN(I$2:I$95))*100)&gt;=100,100,(AZ80/MIN(I$2:I$95))*100))</f>
        <v>12.857142857142856</v>
      </c>
      <c r="Y80" s="62">
        <f>IF(BA80="","",IF(((BA80/MIN(J$2:J$95))*100)&gt;=100,100,(BA80/MIN(J$2:J$95))*100))</f>
        <v>18.749999999999996</v>
      </c>
      <c r="Z80" s="62">
        <f>IF(BB80="","",IF(((BB80/MIN(K$2:K$95))*100)&gt;=100,100,(BB80/MIN(K$2:K$95))*100))</f>
        <v>34</v>
      </c>
      <c r="AA80" s="62">
        <f>IF(BC80="","",IF(((BC80/MIN(L$2:L$95))*100)&gt;=100,100,(BC80/MIN(L$2:L$95))*100))</f>
        <v>35.102142501245638</v>
      </c>
      <c r="AB80" s="62">
        <f>IF(BD80="","",IF(((BD80/MIN(M$2:M$95))*100)&gt;=100,100,(BD80/MIN(M$2:M$95))*100))</f>
        <v>13.099840800545826</v>
      </c>
      <c r="AC80" s="65">
        <f>IF(BE80="","",IF(((BE80/MIN(N$2:N$95))*100)&gt;=100,100,(BE80/MIN(N$2:N$95))*100))</f>
        <v>39.417309340188517</v>
      </c>
      <c r="AD80" s="62">
        <f>IF(ISBLANK(AZ80),"",PERCENTRANK(AZ$2:AZ$95,AZ80,)*100)</f>
        <v>0</v>
      </c>
      <c r="AE80" s="62">
        <f>IF(ISBLANK(BA80),"",PERCENTRANK(BA$2:BA$95,BA80,)*100)</f>
        <v>15.7</v>
      </c>
      <c r="AF80" s="62">
        <f>IF(ISBLANK(BB80),"",PERCENTRANK(BB$2:BB$95,BB80,)*100)</f>
        <v>8.5</v>
      </c>
      <c r="AG80" s="62">
        <f>IF(ISBLANK(BC80),"",PERCENTRANK(BC$2:BC$95,BC80,)*100)</f>
        <v>22.5</v>
      </c>
      <c r="AH80" s="62">
        <f>IF(ISBLANK(BD80),"",PERCENTRANK(BD$2:BD$95,BD80,)*100)</f>
        <v>24.7</v>
      </c>
      <c r="AI80" s="65">
        <f>IF(ISBLANK(BE80),"",PERCENTRANK(BE$2:BE$95,BE80,)*100)</f>
        <v>25.8</v>
      </c>
      <c r="AJ80" s="62">
        <f>IF(VLOOKUP(TRUE,$V$2:$AY$95,COUNTA($V$1:AR$1),FALSE)="",AR80,IF(AR80="","",(AR80/VLOOKUP(TRUE,$V$2:$AY$95,COUNTA($V$1:AR$1),FALSE))*100))</f>
        <v>75</v>
      </c>
      <c r="AK80" s="62">
        <f>IF(VLOOKUP(TRUE,$V$2:$AY$95,COUNTA($V$1:AS$1),FALSE)="",AS80,IF(AS80="","",(AS80/VLOOKUP(TRUE,$V$2:$AY$95,COUNTA($V$1:AS$1),FALSE))*100))</f>
        <v>50</v>
      </c>
      <c r="AL80" s="62">
        <f>IF(VLOOKUP(TRUE,$V$2:$AY$95,COUNTA($V$1:AT$1),FALSE)="",AT80,IF(AT80="","",(AT80/VLOOKUP(TRUE,$V$2:$AY$95,COUNTA($V$1:AT$1),FALSE))*100))</f>
        <v>60</v>
      </c>
      <c r="AM80" s="62">
        <f>IF(VLOOKUP(TRUE,$V$2:$AY$95,COUNTA($V$1:AU$1),FALSE)="",AU80,IF(AU80="","",(AU80/VLOOKUP(TRUE,$V$2:$AY$95,COUNTA($V$1:AU$1),FALSE))*100))</f>
        <v>50</v>
      </c>
      <c r="AN80" s="62">
        <f>IF(VLOOKUP(TRUE,$V$2:$AY$95,COUNTA($V$1:AV$1),FALSE)="",AV80,IF(AV80="","",(AV80/VLOOKUP(TRUE,$V$2:$AY$95,COUNTA($V$1:AV$1),FALSE))*100))</f>
        <v>75</v>
      </c>
      <c r="AO80" s="62">
        <f>IF(VLOOKUP(TRUE,$V$2:$AY$95,COUNTA($V$1:AW$1),FALSE)="",AW80,IF(AW80="","",(AW80/VLOOKUP(TRUE,$V$2:$AY$95,COUNTA($V$1:AW$1),FALSE))*100))</f>
        <v>66.666666666666671</v>
      </c>
      <c r="AP80" s="62">
        <f>IF(VLOOKUP(TRUE,$V$2:$AY$95,COUNTA($V$1:AX$1),FALSE)="",AX80,IF(AX80="","",(AX80/VLOOKUP(TRUE,$V$2:$AY$95,COUNTA($V$1:AX$1),FALSE))*100))</f>
        <v>75</v>
      </c>
      <c r="AQ80" s="62">
        <f>IF(VLOOKUP(TRUE,$V$2:$AY$95,COUNTA($V$1:AY$1),FALSE)="",AY80,IF(AY80="","",(AY80/VLOOKUP(TRUE,$V$2:$AY$95,COUNTA($V$1:AY$1),FALSE))*100))</f>
        <v>65.058108170827239</v>
      </c>
      <c r="AR80" s="66">
        <f>IF(BS80="","",BS80*VLOOKUP("UQ",IndexCalc[],3,FALSE))</f>
        <v>75</v>
      </c>
      <c r="AS80" s="62">
        <f>IF(BT80="","",BT80*VLOOKUP("Fneg",IndexCalc[],3,FALSE))</f>
        <v>50</v>
      </c>
      <c r="AT80" s="62">
        <f>IF(BU80="","",BU80*VLOOKUP("ABS",IndexCalc[],3,FALSE))</f>
        <v>60</v>
      </c>
      <c r="AU80" s="62">
        <f>IF(BV80="","",BV80*VLOOKUP("Cnrs",IndexCalc[],3,FALSE))</f>
        <v>50</v>
      </c>
      <c r="AV80" s="62">
        <f>IF(BO80="","",BO80*VLOOKUP("HEC",IndexCalc[],3,FALSE))</f>
        <v>75</v>
      </c>
      <c r="AW80" s="62">
        <f>IF(BP80="","",BP80*VLOOKUP("Aeres",IndexCalc[],3,FALSE))</f>
        <v>66.666666666666671</v>
      </c>
      <c r="AX80" s="62">
        <f>IF(BQ80="","",BQ80*VLOOKUP("Abdc",IndexCalc[],3,FALSE))</f>
        <v>75</v>
      </c>
      <c r="AY80" s="65">
        <f>IF(BR80="","",BR80*VLOOKUP("Vhb",IndexCalc[],3,FALSE))</f>
        <v>65.058108170827239</v>
      </c>
      <c r="AZ80" s="95">
        <v>8.9999999999999998E-4</v>
      </c>
      <c r="BA80" s="16">
        <v>0.3</v>
      </c>
      <c r="BB80" s="12">
        <v>17</v>
      </c>
      <c r="BC80" s="25">
        <v>1.409</v>
      </c>
      <c r="BD80" s="25">
        <v>0.57599999999999996</v>
      </c>
      <c r="BE80" s="26">
        <v>0.92</v>
      </c>
      <c r="BF80" s="12" t="s">
        <v>134</v>
      </c>
      <c r="BG80" s="12" t="s">
        <v>133</v>
      </c>
      <c r="BH80" s="12" t="s">
        <v>127</v>
      </c>
      <c r="BI80" s="12"/>
      <c r="BJ80" s="12"/>
      <c r="BK80" s="18">
        <v>2</v>
      </c>
      <c r="BL80" s="12">
        <v>3</v>
      </c>
      <c r="BM80" s="12">
        <v>3</v>
      </c>
      <c r="BN80" s="12">
        <v>3</v>
      </c>
      <c r="BO80" s="7">
        <v>3</v>
      </c>
      <c r="BP80" s="5">
        <v>2</v>
      </c>
      <c r="BQ80" s="92">
        <v>3</v>
      </c>
      <c r="BR80" s="258">
        <v>3.9034864902496338</v>
      </c>
      <c r="BS80" s="5">
        <v>3</v>
      </c>
      <c r="BT80" s="5">
        <v>2</v>
      </c>
      <c r="BU80" s="5">
        <v>3</v>
      </c>
      <c r="BV80" s="8">
        <v>2</v>
      </c>
    </row>
    <row r="81" spans="1:74" x14ac:dyDescent="0.25">
      <c r="A81" s="209" t="s">
        <v>576</v>
      </c>
      <c r="B81" s="14" t="s">
        <v>848</v>
      </c>
      <c r="C81" s="73" t="s">
        <v>179</v>
      </c>
      <c r="D81" s="14" t="s">
        <v>885</v>
      </c>
      <c r="E81" s="59">
        <f>IF(R81=0,"",RANK($R81,$R$2:$R$95,0))</f>
        <v>14</v>
      </c>
      <c r="F81" s="59">
        <f>COUNT($AH81:$AI81,$AR81:$AY81)</f>
        <v>10</v>
      </c>
      <c r="G81" s="65">
        <f>IF($F81&lt;=1,"",STDEV($AB81:$AC81,$AJ81:$AQ81))</f>
        <v>19.900211832115865</v>
      </c>
      <c r="H81" s="98" t="b">
        <f>IF($Q81=0,FALSE,IF(OR($V81=TRUE,AVERAGE($AJ81:$AQ81)=100),TRUE,FALSE))</f>
        <v>0</v>
      </c>
      <c r="I81" s="108">
        <f>IF($H81=TRUE,IF(ISBLANK(AZ81),10000,AZ81),10000)</f>
        <v>10000</v>
      </c>
      <c r="J81" s="108">
        <f>IF($H81=TRUE,IF(ISBLANK(BA81),10000,BA81),10000)</f>
        <v>10000</v>
      </c>
      <c r="K81" s="108">
        <f>IF($H81=TRUE,IF(ISBLANK(BB81),10000,BB81),10000)</f>
        <v>10000</v>
      </c>
      <c r="L81" s="108">
        <f>IF($H81=TRUE,IF(ISBLANK(BC81),10000,BC81),10000)</f>
        <v>10000</v>
      </c>
      <c r="M81" s="108">
        <f>IF($H81=TRUE,IF(ISBLANK(BD81),10000,BD81),10000)</f>
        <v>10000</v>
      </c>
      <c r="N81" s="108">
        <f>IF($H81=TRUE,IF(ISBLANK(BE81),10000,BE81),10000)</f>
        <v>10000</v>
      </c>
      <c r="O81" s="98" t="b">
        <f>$V81</f>
        <v>0</v>
      </c>
      <c r="P81" s="59">
        <f>COUNT($AH81:$AI81)</f>
        <v>2</v>
      </c>
      <c r="Q81" s="59">
        <f>COUNT($AR81:$AY81)</f>
        <v>8</v>
      </c>
      <c r="R81" s="149">
        <f>IF($F81=0,0,AVERAGE($AB81:$AC81,$AR81:$AY81))</f>
        <v>72.663437464860266</v>
      </c>
      <c r="S81" s="66">
        <f>IF($P81=0,0,(AVERAGE($AB81:$AC81)))</f>
        <v>49.98385399096798</v>
      </c>
      <c r="T81" s="65">
        <f>IF($Q81=0,0,(AVERAGE($AR81:$AY81)))</f>
        <v>78.333333333333329</v>
      </c>
      <c r="U81" s="62">
        <f>IF(F81=0,"",(AVERAGE($AH81:$AI81,$AR81:$AY81)))</f>
        <v>75.026666666666671</v>
      </c>
      <c r="V81" s="62" t="b">
        <f>IF($Q81=0,FALSE,IF(OR(MAX($U$2:$U$95)=$U81,LARGE($U$2:$U$95,2)=$U81),TRUE,FALSE))</f>
        <v>0</v>
      </c>
      <c r="W81" s="143">
        <f>IF($F81=0,0,AVERAGE($AB81:$AC81,$AJ81:$AQ81))</f>
        <v>72.663437464860266</v>
      </c>
      <c r="X81" s="62">
        <f>IF(AZ81="","",IF(((AZ81/MIN(I$2:I$95))*100)&gt;=100,100,(AZ81/MIN(I$2:I$95))*100))</f>
        <v>12.857142857142856</v>
      </c>
      <c r="Y81" s="62">
        <f>IF(BA81="","",IF(((BA81/MIN(J$2:J$95))*100)&gt;=100,100,(BA81/MIN(J$2:J$95))*100))</f>
        <v>50</v>
      </c>
      <c r="Z81" s="62" t="str">
        <f>IF(BB81="","",IF(((BB81/MIN(K$2:K$95))*100)&gt;=100,100,(BB81/MIN(K$2:K$95))*100))</f>
        <v/>
      </c>
      <c r="AA81" s="62">
        <f>IF(BC81="","",IF(((BC81/MIN(L$2:L$95))*100)&gt;=100,100,(BC81/MIN(L$2:L$95))*100))</f>
        <v>51.320378674638768</v>
      </c>
      <c r="AB81" s="62">
        <f>IF(BD81="","",IF(((BD81/MIN(M$2:M$95))*100)&gt;=100,100,(BD81/MIN(M$2:M$95))*100))</f>
        <v>29.702069592904252</v>
      </c>
      <c r="AC81" s="65">
        <f>IF(BE81="","",IF(((BE81/MIN(N$2:N$95))*100)&gt;=100,100,(BE81/MIN(N$2:N$95))*100))</f>
        <v>70.265638389031707</v>
      </c>
      <c r="AD81" s="62">
        <f>IF(ISBLANK(AZ81),"",PERCENTRANK(AZ$2:AZ$95,AZ81,)*100)</f>
        <v>0</v>
      </c>
      <c r="AE81" s="62">
        <f>IF(ISBLANK(BA81),"",PERCENTRANK(BA$2:BA$95,BA81,)*100)</f>
        <v>60.5</v>
      </c>
      <c r="AF81" s="62" t="str">
        <f>IF(ISBLANK(BB81),"",PERCENTRANK(BB$2:BB$95,BB81,)*100)</f>
        <v/>
      </c>
      <c r="AG81" s="62">
        <f>IF(ISBLANK(BC81),"",PERCENTRANK(BC$2:BC$95,BC81,)*100)</f>
        <v>42.5</v>
      </c>
      <c r="AH81" s="62">
        <f>IF(ISBLANK(BD81),"",PERCENTRANK(BD$2:BD$95,BD81,)*100)</f>
        <v>67.7</v>
      </c>
      <c r="AI81" s="65">
        <f>IF(ISBLANK(BE81),"",PERCENTRANK(BE$2:BE$95,BE81,)*100)</f>
        <v>55.900000000000006</v>
      </c>
      <c r="AJ81" s="62">
        <f>IF(VLOOKUP(TRUE,$V$2:$AY$95,COUNTA($V$1:AR$1),FALSE)="",AR81,IF(AR81="","",(AR81/VLOOKUP(TRUE,$V$2:$AY$95,COUNTA($V$1:AR$1),FALSE))*100))</f>
        <v>75</v>
      </c>
      <c r="AK81" s="62">
        <f>IF(VLOOKUP(TRUE,$V$2:$AY$95,COUNTA($V$1:AS$1),FALSE)="",AS81,IF(AS81="","",(AS81/VLOOKUP(TRUE,$V$2:$AY$95,COUNTA($V$1:AS$1),FALSE))*100))</f>
        <v>75</v>
      </c>
      <c r="AL81" s="62">
        <f>IF(VLOOKUP(TRUE,$V$2:$AY$95,COUNTA($V$1:AT$1),FALSE)="",AT81,IF(AT81="","",(AT81/VLOOKUP(TRUE,$V$2:$AY$95,COUNTA($V$1:AT$1),FALSE))*100))</f>
        <v>60</v>
      </c>
      <c r="AM81" s="62">
        <f>IF(VLOOKUP(TRUE,$V$2:$AY$95,COUNTA($V$1:AU$1),FALSE)="",AU81,IF(AU81="","",(AU81/VLOOKUP(TRUE,$V$2:$AY$95,COUNTA($V$1:AU$1),FALSE))*100))</f>
        <v>75</v>
      </c>
      <c r="AN81" s="62">
        <f>IF(VLOOKUP(TRUE,$V$2:$AY$95,COUNTA($V$1:AV$1),FALSE)="",AV81,IF(AV81="","",(AV81/VLOOKUP(TRUE,$V$2:$AY$95,COUNTA($V$1:AV$1),FALSE))*100))</f>
        <v>75</v>
      </c>
      <c r="AO81" s="62">
        <f>IF(VLOOKUP(TRUE,$V$2:$AY$95,COUNTA($V$1:AW$1),FALSE)="",AW81,IF(AW81="","",(AW81/VLOOKUP(TRUE,$V$2:$AY$95,COUNTA($V$1:AW$1),FALSE))*100))</f>
        <v>100</v>
      </c>
      <c r="AP81" s="62">
        <f>IF(VLOOKUP(TRUE,$V$2:$AY$95,COUNTA($V$1:AX$1),FALSE)="",AX81,IF(AX81="","",(AX81/VLOOKUP(TRUE,$V$2:$AY$95,COUNTA($V$1:AX$1),FALSE))*100))</f>
        <v>100</v>
      </c>
      <c r="AQ81" s="62">
        <f>IF(VLOOKUP(TRUE,$V$2:$AY$95,COUNTA($V$1:AY$1),FALSE)="",AY81,IF(AY81="","",(AY81/VLOOKUP(TRUE,$V$2:$AY$95,COUNTA($V$1:AY$1),FALSE))*100))</f>
        <v>66.666666666666671</v>
      </c>
      <c r="AR81" s="66">
        <f>IF(BS81="","",BS81*VLOOKUP("UQ",IndexCalc[],3,FALSE))</f>
        <v>75</v>
      </c>
      <c r="AS81" s="62">
        <f>IF(BT81="","",BT81*VLOOKUP("Fneg",IndexCalc[],3,FALSE))</f>
        <v>75</v>
      </c>
      <c r="AT81" s="62">
        <f>IF(BU81="","",BU81*VLOOKUP("ABS",IndexCalc[],3,FALSE))</f>
        <v>60</v>
      </c>
      <c r="AU81" s="62">
        <f>IF(BV81="","",BV81*VLOOKUP("Cnrs",IndexCalc[],3,FALSE))</f>
        <v>75</v>
      </c>
      <c r="AV81" s="62">
        <f>IF(BO81="","",BO81*VLOOKUP("HEC",IndexCalc[],3,FALSE))</f>
        <v>75</v>
      </c>
      <c r="AW81" s="62">
        <f>IF(BP81="","",BP81*VLOOKUP("Aeres",IndexCalc[],3,FALSE))</f>
        <v>100</v>
      </c>
      <c r="AX81" s="62">
        <f>IF(BQ81="","",BQ81*VLOOKUP("Abdc",IndexCalc[],3,FALSE))</f>
        <v>100</v>
      </c>
      <c r="AY81" s="65">
        <f>IF(BR81="","",BR81*VLOOKUP("Vhb",IndexCalc[],3,FALSE))</f>
        <v>66.666666666666671</v>
      </c>
      <c r="AZ81" s="95">
        <v>8.9999999999999998E-4</v>
      </c>
      <c r="BA81" s="16">
        <v>0.8</v>
      </c>
      <c r="BB81" s="12"/>
      <c r="BC81" s="25">
        <v>2.06</v>
      </c>
      <c r="BD81" s="25">
        <v>1.306</v>
      </c>
      <c r="BE81" s="26">
        <v>1.64</v>
      </c>
      <c r="BF81" s="12" t="s">
        <v>134</v>
      </c>
      <c r="BG81" s="12" t="s">
        <v>127</v>
      </c>
      <c r="BH81" s="12" t="s">
        <v>139</v>
      </c>
      <c r="BI81" s="12" t="s">
        <v>133</v>
      </c>
      <c r="BJ81" s="12"/>
      <c r="BK81" s="18">
        <v>2</v>
      </c>
      <c r="BL81" s="12">
        <v>2</v>
      </c>
      <c r="BM81" s="12">
        <v>3</v>
      </c>
      <c r="BN81" s="12">
        <v>2</v>
      </c>
      <c r="BO81" s="7">
        <v>3</v>
      </c>
      <c r="BP81" s="5">
        <v>3</v>
      </c>
      <c r="BQ81" s="92">
        <v>4</v>
      </c>
      <c r="BR81" s="5">
        <v>4</v>
      </c>
      <c r="BS81" s="5">
        <v>3</v>
      </c>
      <c r="BT81" s="5">
        <v>3</v>
      </c>
      <c r="BU81" s="5">
        <v>3</v>
      </c>
      <c r="BV81" s="8">
        <v>3</v>
      </c>
    </row>
    <row r="82" spans="1:74" x14ac:dyDescent="0.25">
      <c r="A82" s="209" t="s">
        <v>577</v>
      </c>
      <c r="B82" s="14" t="s">
        <v>849</v>
      </c>
      <c r="C82" s="73" t="s">
        <v>180</v>
      </c>
      <c r="D82" s="14" t="s">
        <v>885</v>
      </c>
      <c r="E82" s="59">
        <f>IF(R82=0,"",RANK($R82,$R$2:$R$95,0))</f>
        <v>67</v>
      </c>
      <c r="F82" s="59">
        <f>COUNT($AH82:$AI82,$AR82:$AY82)</f>
        <v>10</v>
      </c>
      <c r="G82" s="65">
        <f>IF($F82&lt;=1,"",STDEV($AB82:$AC82,$AJ82:$AQ82))</f>
        <v>18.85001053000601</v>
      </c>
      <c r="H82" s="98" t="b">
        <f>IF($Q82=0,FALSE,IF(OR($V82=TRUE,AVERAGE($AJ82:$AQ82)=100),TRUE,FALSE))</f>
        <v>0</v>
      </c>
      <c r="I82" s="108">
        <f>IF($H82=TRUE,IF(ISBLANK(AZ82),10000,AZ82),10000)</f>
        <v>10000</v>
      </c>
      <c r="J82" s="108">
        <f>IF($H82=TRUE,IF(ISBLANK(BA82),10000,BA82),10000)</f>
        <v>10000</v>
      </c>
      <c r="K82" s="108">
        <f>IF($H82=TRUE,IF(ISBLANK(BB82),10000,BB82),10000)</f>
        <v>10000</v>
      </c>
      <c r="L82" s="108">
        <f>IF($H82=TRUE,IF(ISBLANK(BC82),10000,BC82),10000)</f>
        <v>10000</v>
      </c>
      <c r="M82" s="108">
        <f>IF($H82=TRUE,IF(ISBLANK(BD82),10000,BD82),10000)</f>
        <v>10000</v>
      </c>
      <c r="N82" s="108">
        <f>IF($H82=TRUE,IF(ISBLANK(BE82),10000,BE82),10000)</f>
        <v>10000</v>
      </c>
      <c r="O82" s="98" t="b">
        <f>$V82</f>
        <v>0</v>
      </c>
      <c r="P82" s="59">
        <f>COUNT($AH82:$AI82)</f>
        <v>2</v>
      </c>
      <c r="Q82" s="59">
        <f>COUNT($AR82:$AY82)</f>
        <v>8</v>
      </c>
      <c r="R82" s="149">
        <f>IF($F82=0,0,AVERAGE($AB82:$AC82,$AR82:$AY82))</f>
        <v>46.437803134099291</v>
      </c>
      <c r="S82" s="66">
        <f>IF($P82=0,0,(AVERAGE($AB82:$AC82)))</f>
        <v>36.103197260576707</v>
      </c>
      <c r="T82" s="65">
        <f>IF($Q82=0,0,(AVERAGE($AR82:$AY82)))</f>
        <v>49.021454602479942</v>
      </c>
      <c r="U82" s="62">
        <f>IF(F82=0,"",(AVERAGE($AH82:$AI82,$AR82:$AY82)))</f>
        <v>47.167163681983951</v>
      </c>
      <c r="V82" s="62" t="b">
        <f>IF($Q82=0,FALSE,IF(OR(MAX($U$2:$U$95)=$U82,LARGE($U$2:$U$95,2)=$U82),TRUE,FALSE))</f>
        <v>0</v>
      </c>
      <c r="W82" s="143">
        <f>IF($F82=0,0,AVERAGE($AB82:$AC82,$AJ82:$AQ82))</f>
        <v>46.437803134099291</v>
      </c>
      <c r="X82" s="62">
        <f>IF(AZ82="","",IF(((AZ82/MIN(I$2:I$95))*100)&gt;=100,100,(AZ82/MIN(I$2:I$95))*100))</f>
        <v>14.285714285714285</v>
      </c>
      <c r="Y82" s="62">
        <f>IF(BA82="","",IF(((BA82/MIN(J$2:J$95))*100)&gt;=100,100,(BA82/MIN(J$2:J$95))*100))</f>
        <v>25</v>
      </c>
      <c r="Z82" s="62">
        <f>IF(BB82="","",IF(((BB82/MIN(K$2:K$95))*100)&gt;=100,100,(BB82/MIN(K$2:K$95))*100))</f>
        <v>50</v>
      </c>
      <c r="AA82" s="62">
        <f>IF(BC82="","",IF(((BC82/MIN(L$2:L$95))*100)&gt;=100,100,(BC82/MIN(L$2:L$95))*100))</f>
        <v>56.003986048829105</v>
      </c>
      <c r="AB82" s="62">
        <f>IF(BD82="","",IF(((BD82/MIN(M$2:M$95))*100)&gt;=100,100,(BD82/MIN(M$2:M$95))*100))</f>
        <v>17.193541050716394</v>
      </c>
      <c r="AC82" s="65">
        <f>IF(BE82="","",IF(((BE82/MIN(N$2:N$95))*100)&gt;=100,100,(BE82/MIN(N$2:N$95))*100))</f>
        <v>55.012853470437015</v>
      </c>
      <c r="AD82" s="62">
        <f>IF(ISBLANK(AZ82),"",PERCENTRANK(AZ$2:AZ$95,AZ82,)*100)</f>
        <v>31.5</v>
      </c>
      <c r="AE82" s="62">
        <f>IF(ISBLANK(BA82),"",PERCENTRANK(BA$2:BA$95,BA82,)*100)</f>
        <v>26.3</v>
      </c>
      <c r="AF82" s="62">
        <f>IF(ISBLANK(BB82),"",PERCENTRANK(BB$2:BB$95,BB82,)*100)</f>
        <v>28.499999999999996</v>
      </c>
      <c r="AG82" s="62">
        <f>IF(ISBLANK(BC82),"",PERCENTRANK(BC$2:BC$95,BC82,)*100)</f>
        <v>47.5</v>
      </c>
      <c r="AH82" s="62">
        <f>IF(ISBLANK(BD82),"",PERCENTRANK(BD$2:BD$95,BD82,)*100)</f>
        <v>36.5</v>
      </c>
      <c r="AI82" s="65">
        <f>IF(ISBLANK(BE82),"",PERCENTRANK(BE$2:BE$95,BE82,)*100)</f>
        <v>43</v>
      </c>
      <c r="AJ82" s="62">
        <f>IF(VLOOKUP(TRUE,$V$2:$AY$95,COUNTA($V$1:AR$1),FALSE)="",AR82,IF(AR82="","",(AR82/VLOOKUP(TRUE,$V$2:$AY$95,COUNTA($V$1:AR$1),FALSE))*100))</f>
        <v>50</v>
      </c>
      <c r="AK82" s="62">
        <f>IF(VLOOKUP(TRUE,$V$2:$AY$95,COUNTA($V$1:AS$1),FALSE)="",AS82,IF(AS82="","",(AS82/VLOOKUP(TRUE,$V$2:$AY$95,COUNTA($V$1:AS$1),FALSE))*100))</f>
        <v>25</v>
      </c>
      <c r="AL82" s="62">
        <f>IF(VLOOKUP(TRUE,$V$2:$AY$95,COUNTA($V$1:AT$1),FALSE)="",AT82,IF(AT82="","",(AT82/VLOOKUP(TRUE,$V$2:$AY$95,COUNTA($V$1:AT$1),FALSE))*100))</f>
        <v>60</v>
      </c>
      <c r="AM82" s="62">
        <f>IF(VLOOKUP(TRUE,$V$2:$AY$95,COUNTA($V$1:AU$1),FALSE)="",AU82,IF(AU82="","",(AU82/VLOOKUP(TRUE,$V$2:$AY$95,COUNTA($V$1:AU$1),FALSE))*100))</f>
        <v>32.171636819839478</v>
      </c>
      <c r="AN82" s="62">
        <f>IF(VLOOKUP(TRUE,$V$2:$AY$95,COUNTA($V$1:AV$1),FALSE)="",AV82,IF(AV82="","",(AV82/VLOOKUP(TRUE,$V$2:$AY$95,COUNTA($V$1:AV$1),FALSE))*100))</f>
        <v>50</v>
      </c>
      <c r="AO82" s="62">
        <f>IF(VLOOKUP(TRUE,$V$2:$AY$95,COUNTA($V$1:AW$1),FALSE)="",AW82,IF(AW82="","",(AW82/VLOOKUP(TRUE,$V$2:$AY$95,COUNTA($V$1:AW$1),FALSE))*100))</f>
        <v>33.333333333333336</v>
      </c>
      <c r="AP82" s="62">
        <f>IF(VLOOKUP(TRUE,$V$2:$AY$95,COUNTA($V$1:AX$1),FALSE)="",AX82,IF(AX82="","",(AX82/VLOOKUP(TRUE,$V$2:$AY$95,COUNTA($V$1:AX$1),FALSE))*100))</f>
        <v>75</v>
      </c>
      <c r="AQ82" s="62">
        <f>IF(VLOOKUP(TRUE,$V$2:$AY$95,COUNTA($V$1:AY$1),FALSE)="",AY82,IF(AY82="","",(AY82/VLOOKUP(TRUE,$V$2:$AY$95,COUNTA($V$1:AY$1),FALSE))*100))</f>
        <v>66.666666666666671</v>
      </c>
      <c r="AR82" s="66">
        <f>IF(BS82="","",BS82*VLOOKUP("UQ",IndexCalc[],3,FALSE))</f>
        <v>50</v>
      </c>
      <c r="AS82" s="62">
        <f>IF(BT82="","",BT82*VLOOKUP("Fneg",IndexCalc[],3,FALSE))</f>
        <v>25</v>
      </c>
      <c r="AT82" s="62">
        <f>IF(BU82="","",BU82*VLOOKUP("ABS",IndexCalc[],3,FALSE))</f>
        <v>60</v>
      </c>
      <c r="AU82" s="62">
        <f>IF(BV82="","",BV82*VLOOKUP("Cnrs",IndexCalc[],3,FALSE))</f>
        <v>32.171636819839478</v>
      </c>
      <c r="AV82" s="62">
        <f>IF(BO82="","",BO82*VLOOKUP("HEC",IndexCalc[],3,FALSE))</f>
        <v>50</v>
      </c>
      <c r="AW82" s="62">
        <f>IF(BP82="","",BP82*VLOOKUP("Aeres",IndexCalc[],3,FALSE))</f>
        <v>33.333333333333336</v>
      </c>
      <c r="AX82" s="62">
        <f>IF(BQ82="","",BQ82*VLOOKUP("Abdc",IndexCalc[],3,FALSE))</f>
        <v>75</v>
      </c>
      <c r="AY82" s="65">
        <f>IF(BR82="","",BR82*VLOOKUP("Vhb",IndexCalc[],3,FALSE))</f>
        <v>66.666666666666671</v>
      </c>
      <c r="AZ82" s="25">
        <v>1E-3</v>
      </c>
      <c r="BA82" s="16">
        <v>0.4</v>
      </c>
      <c r="BB82" s="12">
        <v>25</v>
      </c>
      <c r="BC82" s="25">
        <v>2.2480000000000002</v>
      </c>
      <c r="BD82" s="25">
        <v>0.75600000000000001</v>
      </c>
      <c r="BE82" s="26">
        <v>1.284</v>
      </c>
      <c r="BF82" s="12" t="s">
        <v>133</v>
      </c>
      <c r="BG82" s="12"/>
      <c r="BH82" s="12" t="s">
        <v>127</v>
      </c>
      <c r="BI82" s="12" t="s">
        <v>133</v>
      </c>
      <c r="BJ82" s="12"/>
      <c r="BK82" s="18">
        <v>3</v>
      </c>
      <c r="BL82" s="12">
        <v>4</v>
      </c>
      <c r="BM82" s="12">
        <v>3</v>
      </c>
      <c r="BN82" s="12"/>
      <c r="BO82" s="7">
        <v>2</v>
      </c>
      <c r="BP82" s="258">
        <v>1</v>
      </c>
      <c r="BQ82" s="92">
        <v>3</v>
      </c>
      <c r="BR82" s="5">
        <v>4</v>
      </c>
      <c r="BS82" s="5">
        <v>2</v>
      </c>
      <c r="BT82" s="5">
        <v>1</v>
      </c>
      <c r="BU82" s="5">
        <v>3</v>
      </c>
      <c r="BV82" s="261">
        <v>1.2868654727935791</v>
      </c>
    </row>
    <row r="83" spans="1:74" x14ac:dyDescent="0.25">
      <c r="A83" s="209" t="s">
        <v>578</v>
      </c>
      <c r="B83" s="14"/>
      <c r="C83" s="73" t="s">
        <v>181</v>
      </c>
      <c r="D83" s="14" t="s">
        <v>885</v>
      </c>
      <c r="E83" s="59">
        <f>IF(R83=0,"",RANK($R83,$R$2:$R$95,0))</f>
        <v>65</v>
      </c>
      <c r="F83" s="59">
        <f>COUNT($AH83:$AI83,$AR83:$AY83)</f>
        <v>10</v>
      </c>
      <c r="G83" s="65">
        <f>IF($F83&lt;=1,"",STDEV($AB83:$AC83,$AJ83:$AQ83))</f>
        <v>20.592348330541839</v>
      </c>
      <c r="H83" s="98" t="b">
        <f>IF($Q83=0,FALSE,IF(OR($V83=TRUE,AVERAGE($AJ83:$AQ83)=100),TRUE,FALSE))</f>
        <v>0</v>
      </c>
      <c r="I83" s="108">
        <f>IF($H83=TRUE,IF(ISBLANK(AZ83),10000,AZ83),10000)</f>
        <v>10000</v>
      </c>
      <c r="J83" s="108">
        <f>IF($H83=TRUE,IF(ISBLANK(BA83),10000,BA83),10000)</f>
        <v>10000</v>
      </c>
      <c r="K83" s="108">
        <f>IF($H83=TRUE,IF(ISBLANK(BB83),10000,BB83),10000)</f>
        <v>10000</v>
      </c>
      <c r="L83" s="108">
        <f>IF($H83=TRUE,IF(ISBLANK(BC83),10000,BC83),10000)</f>
        <v>10000</v>
      </c>
      <c r="M83" s="108">
        <f>IF($H83=TRUE,IF(ISBLANK(BD83),10000,BD83),10000)</f>
        <v>10000</v>
      </c>
      <c r="N83" s="108">
        <f>IF($H83=TRUE,IF(ISBLANK(BE83),10000,BE83),10000)</f>
        <v>10000</v>
      </c>
      <c r="O83" s="98" t="b">
        <f>$V83</f>
        <v>0</v>
      </c>
      <c r="P83" s="59">
        <f>COUNT($AH83:$AI83)</f>
        <v>2</v>
      </c>
      <c r="Q83" s="59">
        <f>COUNT($AR83:$AY83)</f>
        <v>8</v>
      </c>
      <c r="R83" s="149">
        <f>IF($F83=0,0,AVERAGE($AB83:$AC83,$AR83:$AY83))</f>
        <v>48.31748819520503</v>
      </c>
      <c r="S83" s="66">
        <f>IF($P83=0,0,(AVERAGE($AB83:$AC83)))</f>
        <v>14.205179818989304</v>
      </c>
      <c r="T83" s="65">
        <f>IF($Q83=0,0,(AVERAGE($AR83:$AY83)))</f>
        <v>56.845565289258957</v>
      </c>
      <c r="U83" s="62">
        <f>IF(F83=0,"",(AVERAGE($AH83:$AI83,$AR83:$AY83)))</f>
        <v>47.396452231407167</v>
      </c>
      <c r="V83" s="62" t="b">
        <f>IF($Q83=0,FALSE,IF(OR(MAX($U$2:$U$95)=$U83,LARGE($U$2:$U$95,2)=$U83),TRUE,FALSE))</f>
        <v>0</v>
      </c>
      <c r="W83" s="143">
        <f>IF($F83=0,0,AVERAGE($AB83:$AC83,$AJ83:$AQ83))</f>
        <v>48.31748819520503</v>
      </c>
      <c r="X83" s="62">
        <f>IF(AZ83="","",IF(((AZ83/MIN(I$2:I$95))*100)&gt;=100,100,(AZ83/MIN(I$2:I$95))*100))</f>
        <v>12.857142857142856</v>
      </c>
      <c r="Y83" s="62">
        <f>IF(BA83="","",IF(((BA83/MIN(J$2:J$95))*100)&gt;=100,100,(BA83/MIN(J$2:J$95))*100))</f>
        <v>12.5</v>
      </c>
      <c r="Z83" s="62" t="str">
        <f>IF(BB83="","",IF(((BB83/MIN(K$2:K$95))*100)&gt;=100,100,(BB83/MIN(K$2:K$95))*100))</f>
        <v/>
      </c>
      <c r="AA83" s="62">
        <f>IF(BC83="","",IF(((BC83/MIN(L$2:L$95))*100)&gt;=100,100,(BC83/MIN(L$2:L$95))*100))</f>
        <v>12.456402590931738</v>
      </c>
      <c r="AB83" s="62">
        <f>IF(BD83="","",IF(((BD83/MIN(M$2:M$95))*100)&gt;=100,100,(BD83/MIN(M$2:M$95))*100))</f>
        <v>6.3452353877643848</v>
      </c>
      <c r="AC83" s="65">
        <f>IF(BE83="","",IF(((BE83/MIN(N$2:N$95))*100)&gt;=100,100,(BE83/MIN(N$2:N$95))*100))</f>
        <v>22.065124250214225</v>
      </c>
      <c r="AD83" s="62">
        <f>IF(ISBLANK(AZ83),"",PERCENTRANK(AZ$2:AZ$95,AZ83,)*100)</f>
        <v>0</v>
      </c>
      <c r="AE83" s="62">
        <f>IF(ISBLANK(BA83),"",PERCENTRANK(BA$2:BA$95,BA83,)*100)</f>
        <v>2.6</v>
      </c>
      <c r="AF83" s="62" t="str">
        <f>IF(ISBLANK(BB83),"",PERCENTRANK(BB$2:BB$95,BB83,)*100)</f>
        <v/>
      </c>
      <c r="AG83" s="62">
        <f>IF(ISBLANK(BC83),"",PERCENTRANK(BC$2:BC$95,BC83,)*100)</f>
        <v>2.5</v>
      </c>
      <c r="AH83" s="62">
        <f>IF(ISBLANK(BD83),"",PERCENTRANK(BD$2:BD$95,BD83,)*100)</f>
        <v>9.6</v>
      </c>
      <c r="AI83" s="65">
        <f>IF(ISBLANK(BE83),"",PERCENTRANK(BE$2:BE$95,BE83,)*100)</f>
        <v>9.6</v>
      </c>
      <c r="AJ83" s="62">
        <f>IF(VLOOKUP(TRUE,$V$2:$AY$95,COUNTA($V$1:AR$1),FALSE)="",AR83,IF(AR83="","",(AR83/VLOOKUP(TRUE,$V$2:$AY$95,COUNTA($V$1:AR$1),FALSE))*100))</f>
        <v>59.781914949417114</v>
      </c>
      <c r="AK83" s="62">
        <f>IF(VLOOKUP(TRUE,$V$2:$AY$95,COUNTA($V$1:AS$1),FALSE)="",AS83,IF(AS83="","",(AS83/VLOOKUP(TRUE,$V$2:$AY$95,COUNTA($V$1:AS$1),FALSE))*100))</f>
        <v>50</v>
      </c>
      <c r="AL83" s="62">
        <f>IF(VLOOKUP(TRUE,$V$2:$AY$95,COUNTA($V$1:AT$1),FALSE)="",AT83,IF(AT83="","",(AT83/VLOOKUP(TRUE,$V$2:$AY$95,COUNTA($V$1:AT$1),FALSE))*100))</f>
        <v>42.635722160339355</v>
      </c>
      <c r="AM83" s="62">
        <f>IF(VLOOKUP(TRUE,$V$2:$AY$95,COUNTA($V$1:AU$1),FALSE)="",AU83,IF(AU83="","",(AU83/VLOOKUP(TRUE,$V$2:$AY$95,COUNTA($V$1:AU$1),FALSE))*100))</f>
        <v>50</v>
      </c>
      <c r="AN83" s="62">
        <f>IF(VLOOKUP(TRUE,$V$2:$AY$95,COUNTA($V$1:AV$1),FALSE)="",AV83,IF(AV83="","",(AV83/VLOOKUP(TRUE,$V$2:$AY$95,COUNTA($V$1:AV$1),FALSE))*100))</f>
        <v>74.27905797958374</v>
      </c>
      <c r="AO83" s="62">
        <f>IF(VLOOKUP(TRUE,$V$2:$AY$95,COUNTA($V$1:AW$1),FALSE)="",AW83,IF(AW83="","",(AW83/VLOOKUP(TRUE,$V$2:$AY$95,COUNTA($V$1:AW$1),FALSE))*100))</f>
        <v>66.666666666666671</v>
      </c>
      <c r="AP83" s="62">
        <f>IF(VLOOKUP(TRUE,$V$2:$AY$95,COUNTA($V$1:AX$1),FALSE)="",AX83,IF(AX83="","",(AX83/VLOOKUP(TRUE,$V$2:$AY$95,COUNTA($V$1:AX$1),FALSE))*100))</f>
        <v>49.517786502838135</v>
      </c>
      <c r="AQ83" s="62">
        <f>IF(VLOOKUP(TRUE,$V$2:$AY$95,COUNTA($V$1:AY$1),FALSE)="",AY83,IF(AY83="","",(AY83/VLOOKUP(TRUE,$V$2:$AY$95,COUNTA($V$1:AY$1),FALSE))*100))</f>
        <v>61.883374055226646</v>
      </c>
      <c r="AR83" s="66">
        <f>IF(BS83="","",BS83*VLOOKUP("UQ",IndexCalc[],3,FALSE))</f>
        <v>59.781914949417114</v>
      </c>
      <c r="AS83" s="62">
        <f>IF(BT83="","",BT83*VLOOKUP("Fneg",IndexCalc[],3,FALSE))</f>
        <v>50</v>
      </c>
      <c r="AT83" s="62">
        <f>IF(BU83="","",BU83*VLOOKUP("ABS",IndexCalc[],3,FALSE))</f>
        <v>42.635722160339355</v>
      </c>
      <c r="AU83" s="62">
        <f>IF(BV83="","",BV83*VLOOKUP("Cnrs",IndexCalc[],3,FALSE))</f>
        <v>50</v>
      </c>
      <c r="AV83" s="62">
        <f>IF(BO83="","",BO83*VLOOKUP("HEC",IndexCalc[],3,FALSE))</f>
        <v>74.27905797958374</v>
      </c>
      <c r="AW83" s="62">
        <f>IF(BP83="","",BP83*VLOOKUP("Aeres",IndexCalc[],3,FALSE))</f>
        <v>66.666666666666671</v>
      </c>
      <c r="AX83" s="62">
        <f>IF(BQ83="","",BQ83*VLOOKUP("Abdc",IndexCalc[],3,FALSE))</f>
        <v>49.517786502838135</v>
      </c>
      <c r="AY83" s="65">
        <f>IF(BR83="","",BR83*VLOOKUP("Vhb",IndexCalc[],3,FALSE))</f>
        <v>61.883374055226646</v>
      </c>
      <c r="AZ83" s="95">
        <v>8.9999999999999998E-4</v>
      </c>
      <c r="BA83" s="16">
        <v>0.2</v>
      </c>
      <c r="BB83" s="12"/>
      <c r="BC83" s="25">
        <v>0.5</v>
      </c>
      <c r="BD83" s="25">
        <v>0.27900000000000003</v>
      </c>
      <c r="BE83" s="26">
        <v>0.51500000000000001</v>
      </c>
      <c r="BF83" s="12"/>
      <c r="BG83" s="12"/>
      <c r="BH83" s="12"/>
      <c r="BI83" s="12"/>
      <c r="BJ83" s="12"/>
      <c r="BK83" s="18"/>
      <c r="BL83" s="12"/>
      <c r="BM83" s="12"/>
      <c r="BN83" s="12"/>
      <c r="BO83" s="257">
        <v>2.9711623191833496</v>
      </c>
      <c r="BP83" s="258">
        <v>2</v>
      </c>
      <c r="BQ83" s="258">
        <v>1.9807114601135254</v>
      </c>
      <c r="BR83" s="258">
        <v>3.7130024433135986</v>
      </c>
      <c r="BS83" s="258">
        <v>2.3912765979766846</v>
      </c>
      <c r="BT83" s="258">
        <v>2</v>
      </c>
      <c r="BU83" s="258">
        <v>2.1317861080169678</v>
      </c>
      <c r="BV83" s="261">
        <v>2</v>
      </c>
    </row>
    <row r="84" spans="1:74" x14ac:dyDescent="0.25">
      <c r="A84" s="209" t="s">
        <v>579</v>
      </c>
      <c r="B84" s="14" t="s">
        <v>850</v>
      </c>
      <c r="C84" s="73" t="s">
        <v>182</v>
      </c>
      <c r="D84" s="14" t="s">
        <v>885</v>
      </c>
      <c r="E84" s="59">
        <f>IF(R84=0,"",RANK($R84,$R$2:$R$95,0))</f>
        <v>92</v>
      </c>
      <c r="F84" s="59">
        <f>COUNT($AH84:$AI84,$AR84:$AY84)</f>
        <v>10</v>
      </c>
      <c r="G84" s="65">
        <f>IF($F84&lt;=1,"",STDEV($AB84:$AC84,$AJ84:$AQ84))</f>
        <v>16.993935535628626</v>
      </c>
      <c r="H84" s="98" t="b">
        <f>IF($Q84=0,FALSE,IF(OR($V84=TRUE,AVERAGE($AJ84:$AQ84)=100),TRUE,FALSE))</f>
        <v>0</v>
      </c>
      <c r="I84" s="108">
        <f>IF($H84=TRUE,IF(ISBLANK(AZ84),10000,AZ84),10000)</f>
        <v>10000</v>
      </c>
      <c r="J84" s="108">
        <f>IF($H84=TRUE,IF(ISBLANK(BA84),10000,BA84),10000)</f>
        <v>10000</v>
      </c>
      <c r="K84" s="108">
        <f>IF($H84=TRUE,IF(ISBLANK(BB84),10000,BB84),10000)</f>
        <v>10000</v>
      </c>
      <c r="L84" s="108">
        <f>IF($H84=TRUE,IF(ISBLANK(BC84),10000,BC84),10000)</f>
        <v>10000</v>
      </c>
      <c r="M84" s="108">
        <f>IF($H84=TRUE,IF(ISBLANK(BD84),10000,BD84),10000)</f>
        <v>10000</v>
      </c>
      <c r="N84" s="108">
        <f>IF($H84=TRUE,IF(ISBLANK(BE84),10000,BE84),10000)</f>
        <v>10000</v>
      </c>
      <c r="O84" s="98" t="b">
        <f>$V84</f>
        <v>0</v>
      </c>
      <c r="P84" s="59">
        <f>COUNT($AH84:$AI84)</f>
        <v>2</v>
      </c>
      <c r="Q84" s="59">
        <f>COUNT($AR84:$AY84)</f>
        <v>8</v>
      </c>
      <c r="R84" s="149">
        <f>IF($F84=0,0,AVERAGE($AB84:$AC84,$AR84:$AY84))</f>
        <v>31.999957703772832</v>
      </c>
      <c r="S84" s="66">
        <f>IF($P84=0,0,(AVERAGE($AB84:$AC84)))</f>
        <v>20.094390328842657</v>
      </c>
      <c r="T84" s="65">
        <f>IF($Q84=0,0,(AVERAGE($AR84:$AY84)))</f>
        <v>34.976349547505379</v>
      </c>
      <c r="U84" s="62">
        <f>IF(F84=0,"",(AVERAGE($AH84:$AI84,$AR84:$AY84)))</f>
        <v>30.231079638004303</v>
      </c>
      <c r="V84" s="62" t="b">
        <f>IF($Q84=0,FALSE,IF(OR(MAX($U$2:$U$95)=$U84,LARGE($U$2:$U$95,2)=$U84),TRUE,FALSE))</f>
        <v>0</v>
      </c>
      <c r="W84" s="143">
        <f>IF($F84=0,0,AVERAGE($AB84:$AC84,$AJ84:$AQ84))</f>
        <v>31.999957703772832</v>
      </c>
      <c r="X84" s="62" t="str">
        <f>IF(AZ84="","",IF(((AZ84/MIN(I$2:I$95))*100)&gt;=100,100,(AZ84/MIN(I$2:I$95))*100))</f>
        <v/>
      </c>
      <c r="Y84" s="62" t="str">
        <f>IF(BA84="","",IF(((BA84/MIN(J$2:J$95))*100)&gt;=100,100,(BA84/MIN(J$2:J$95))*100))</f>
        <v/>
      </c>
      <c r="Z84" s="62">
        <f>IF(BB84="","",IF(((BB84/MIN(K$2:K$95))*100)&gt;=100,100,(BB84/MIN(K$2:K$95))*100))</f>
        <v>22</v>
      </c>
      <c r="AA84" s="62" t="str">
        <f>IF(BC84="","",IF(((BC84/MIN(L$2:L$95))*100)&gt;=100,100,(BC84/MIN(L$2:L$95))*100))</f>
        <v/>
      </c>
      <c r="AB84" s="62">
        <f>IF(BD84="","",IF(((BD84/MIN(M$2:M$95))*100)&gt;=100,100,(BD84/MIN(M$2:M$95))*100))</f>
        <v>2.9565612917898569</v>
      </c>
      <c r="AC84" s="65">
        <f>IF(BE84="","",IF(((BE84/MIN(N$2:N$95))*100)&gt;=100,100,(BE84/MIN(N$2:N$95))*100))</f>
        <v>37.23221936589546</v>
      </c>
      <c r="AD84" s="62" t="str">
        <f>IF(ISBLANK(AZ84),"",PERCENTRANK(AZ$2:AZ$95,AZ84,)*100)</f>
        <v/>
      </c>
      <c r="AE84" s="62" t="str">
        <f>IF(ISBLANK(BA84),"",PERCENTRANK(BA$2:BA$95,BA84,)*100)</f>
        <v/>
      </c>
      <c r="AF84" s="62">
        <f>IF(ISBLANK(BB84),"",PERCENTRANK(BB$2:BB$95,BB84,)*100)</f>
        <v>2.8000000000000003</v>
      </c>
      <c r="AG84" s="62" t="str">
        <f>IF(ISBLANK(BC84),"",PERCENTRANK(BC$2:BC$95,BC84,)*100)</f>
        <v/>
      </c>
      <c r="AH84" s="62">
        <f>IF(ISBLANK(BD84),"",PERCENTRANK(BD$2:BD$95,BD84,)*100)</f>
        <v>0</v>
      </c>
      <c r="AI84" s="65">
        <f>IF(ISBLANK(BE84),"",PERCENTRANK(BE$2:BE$95,BE84,)*100)</f>
        <v>22.5</v>
      </c>
      <c r="AJ84" s="62">
        <f>IF(VLOOKUP(TRUE,$V$2:$AY$95,COUNTA($V$1:AR$1),FALSE)="",AR84,IF(AR84="","",(AR84/VLOOKUP(TRUE,$V$2:$AY$95,COUNTA($V$1:AR$1),FALSE))*100))</f>
        <v>25</v>
      </c>
      <c r="AK84" s="62">
        <f>IF(VLOOKUP(TRUE,$V$2:$AY$95,COUNTA($V$1:AS$1),FALSE)="",AS84,IF(AS84="","",(AS84/VLOOKUP(TRUE,$V$2:$AY$95,COUNTA($V$1:AS$1),FALSE))*100))</f>
        <v>28.452247381210327</v>
      </c>
      <c r="AL84" s="62">
        <f>IF(VLOOKUP(TRUE,$V$2:$AY$95,COUNTA($V$1:AT$1),FALSE)="",AT84,IF(AT84="","",(AT84/VLOOKUP(TRUE,$V$2:$AY$95,COUNTA($V$1:AT$1),FALSE))*100))</f>
        <v>20</v>
      </c>
      <c r="AM84" s="62">
        <f>IF(VLOOKUP(TRUE,$V$2:$AY$95,COUNTA($V$1:AU$1),FALSE)="",AU84,IF(AU84="","",(AU84/VLOOKUP(TRUE,$V$2:$AY$95,COUNTA($V$1:AU$1),FALSE))*100))</f>
        <v>25.438019633293152</v>
      </c>
      <c r="AN84" s="62">
        <f>IF(VLOOKUP(TRUE,$V$2:$AY$95,COUNTA($V$1:AV$1),FALSE)="",AV84,IF(AV84="","",(AV84/VLOOKUP(TRUE,$V$2:$AY$95,COUNTA($V$1:AV$1),FALSE))*100))</f>
        <v>65.774989128112793</v>
      </c>
      <c r="AO84" s="62">
        <f>IF(VLOOKUP(TRUE,$V$2:$AY$95,COUNTA($V$1:AW$1),FALSE)="",AW84,IF(AW84="","",(AW84/VLOOKUP(TRUE,$V$2:$AY$95,COUNTA($V$1:AW$1),FALSE))*100))</f>
        <v>35.236883163452148</v>
      </c>
      <c r="AP84" s="62">
        <f>IF(VLOOKUP(TRUE,$V$2:$AY$95,COUNTA($V$1:AX$1),FALSE)="",AX84,IF(AX84="","",(AX84/VLOOKUP(TRUE,$V$2:$AY$95,COUNTA($V$1:AX$1),FALSE))*100))</f>
        <v>50</v>
      </c>
      <c r="AQ84" s="62">
        <f>IF(VLOOKUP(TRUE,$V$2:$AY$95,COUNTA($V$1:AY$1),FALSE)="",AY84,IF(AY84="","",(AY84/VLOOKUP(TRUE,$V$2:$AY$95,COUNTA($V$1:AY$1),FALSE))*100))</f>
        <v>29.908657073974616</v>
      </c>
      <c r="AR84" s="66">
        <f>IF(BS84="","",BS84*VLOOKUP("UQ",IndexCalc[],3,FALSE))</f>
        <v>25</v>
      </c>
      <c r="AS84" s="62">
        <f>IF(BT84="","",BT84*VLOOKUP("Fneg",IndexCalc[],3,FALSE))</f>
        <v>28.452247381210327</v>
      </c>
      <c r="AT84" s="62">
        <f>IF(BU84="","",BU84*VLOOKUP("ABS",IndexCalc[],3,FALSE))</f>
        <v>20</v>
      </c>
      <c r="AU84" s="62">
        <f>IF(BV84="","",BV84*VLOOKUP("Cnrs",IndexCalc[],3,FALSE))</f>
        <v>25.438019633293152</v>
      </c>
      <c r="AV84" s="62">
        <f>IF(BO84="","",BO84*VLOOKUP("HEC",IndexCalc[],3,FALSE))</f>
        <v>65.774989128112793</v>
      </c>
      <c r="AW84" s="62">
        <f>IF(BP84="","",BP84*VLOOKUP("Aeres",IndexCalc[],3,FALSE))</f>
        <v>35.236883163452148</v>
      </c>
      <c r="AX84" s="62">
        <f>IF(BQ84="","",BQ84*VLOOKUP("Abdc",IndexCalc[],3,FALSE))</f>
        <v>50</v>
      </c>
      <c r="AY84" s="65">
        <f>IF(BR84="","",BR84*VLOOKUP("Vhb",IndexCalc[],3,FALSE))</f>
        <v>29.908657073974613</v>
      </c>
      <c r="AZ84" s="25"/>
      <c r="BA84" s="16"/>
      <c r="BB84" s="12">
        <v>11</v>
      </c>
      <c r="BC84" s="25"/>
      <c r="BD84" s="25">
        <v>0.13</v>
      </c>
      <c r="BE84" s="26">
        <v>0.86899999999999999</v>
      </c>
      <c r="BF84" s="12"/>
      <c r="BG84" s="12"/>
      <c r="BH84" s="12" t="s">
        <v>133</v>
      </c>
      <c r="BI84" s="12"/>
      <c r="BJ84" s="12"/>
      <c r="BK84" s="18">
        <v>4</v>
      </c>
      <c r="BL84" s="12"/>
      <c r="BM84" s="12">
        <v>1</v>
      </c>
      <c r="BN84" s="12"/>
      <c r="BO84" s="257">
        <v>2.6309995651245117</v>
      </c>
      <c r="BP84" s="258">
        <v>1.0571064949035645</v>
      </c>
      <c r="BQ84" s="92">
        <v>2</v>
      </c>
      <c r="BR84" s="258">
        <v>1.7945194244384766</v>
      </c>
      <c r="BS84" s="5">
        <v>1</v>
      </c>
      <c r="BT84" s="258">
        <v>1.1380898952484131</v>
      </c>
      <c r="BU84" s="258">
        <v>1</v>
      </c>
      <c r="BV84" s="261">
        <v>1.0175207853317261</v>
      </c>
    </row>
    <row r="85" spans="1:74" x14ac:dyDescent="0.25">
      <c r="A85" s="209" t="s">
        <v>580</v>
      </c>
      <c r="B85" s="14" t="s">
        <v>851</v>
      </c>
      <c r="C85" s="75" t="s">
        <v>208</v>
      </c>
      <c r="D85" s="14" t="s">
        <v>885</v>
      </c>
      <c r="E85" s="59">
        <f>IF(R85=0,"",RANK($R85,$R$2:$R$95,0))</f>
        <v>43</v>
      </c>
      <c r="F85" s="59">
        <f>COUNT($AH85:$AI85,$AR85:$AY85)</f>
        <v>10</v>
      </c>
      <c r="G85" s="65">
        <f>IF($F85&lt;=1,"",STDEV($AB85:$AC85,$AJ85:$AQ85))</f>
        <v>28.429844016989616</v>
      </c>
      <c r="H85" s="98" t="b">
        <f>IF($Q85=0,FALSE,IF(OR($V85=TRUE,AVERAGE($AJ85:$AQ85)=100),TRUE,FALSE))</f>
        <v>0</v>
      </c>
      <c r="I85" s="108">
        <f>IF($H85=TRUE,IF(ISBLANK(AZ85),10000,AZ85),10000)</f>
        <v>10000</v>
      </c>
      <c r="J85" s="108">
        <f>IF($H85=TRUE,IF(ISBLANK(BA85),10000,BA85),10000)</f>
        <v>10000</v>
      </c>
      <c r="K85" s="108">
        <f>IF($H85=TRUE,IF(ISBLANK(BB85),10000,BB85),10000)</f>
        <v>10000</v>
      </c>
      <c r="L85" s="108">
        <f>IF($H85=TRUE,IF(ISBLANK(BC85),10000,BC85),10000)</f>
        <v>10000</v>
      </c>
      <c r="M85" s="108">
        <f>IF($H85=TRUE,IF(ISBLANK(BD85),10000,BD85),10000)</f>
        <v>10000</v>
      </c>
      <c r="N85" s="108">
        <f>IF($H85=TRUE,IF(ISBLANK(BE85),10000,BE85),10000)</f>
        <v>10000</v>
      </c>
      <c r="O85" s="98" t="b">
        <f>$V85</f>
        <v>0</v>
      </c>
      <c r="P85" s="59">
        <f>COUNT($AH85:$AI85)</f>
        <v>2</v>
      </c>
      <c r="Q85" s="59">
        <f>COUNT($AR85:$AY85)</f>
        <v>8</v>
      </c>
      <c r="R85" s="149">
        <f>IF($F85=0,0,AVERAGE($AB85:$AC85,$AR85:$AY85))</f>
        <v>55.177224439140694</v>
      </c>
      <c r="S85" s="66">
        <f>IF($P85=0,0,(AVERAGE($AB85:$AC85)))</f>
        <v>12.391979107044824</v>
      </c>
      <c r="T85" s="65">
        <f>IF($Q85=0,0,(AVERAGE($AR85:$AY85)))</f>
        <v>65.873535772164658</v>
      </c>
      <c r="U85" s="62">
        <f>IF(F85=0,"",(AVERAGE($AH85:$AI85,$AR85:$AY85)))</f>
        <v>54.198828617731728</v>
      </c>
      <c r="V85" s="62" t="b">
        <f>IF($Q85=0,FALSE,IF(OR(MAX($U$2:$U$95)=$U85,LARGE($U$2:$U$95,2)=$U85),TRUE,FALSE))</f>
        <v>0</v>
      </c>
      <c r="W85" s="143">
        <f>IF($F85=0,0,AVERAGE($AB85:$AC85,$AJ85:$AQ85))</f>
        <v>55.177224439140694</v>
      </c>
      <c r="X85" s="62">
        <f>IF(AZ85="","",IF(((AZ85/MIN(I$2:I$95))*100)&gt;=100,100,(AZ85/MIN(I$2:I$95))*100))</f>
        <v>12.857142857142856</v>
      </c>
      <c r="Y85" s="62">
        <f>IF(BA85="","",IF(((BA85/MIN(J$2:J$95))*100)&gt;=100,100,(BA85/MIN(J$2:J$95))*100))</f>
        <v>12.5</v>
      </c>
      <c r="Z85" s="62">
        <f>IF(BB85="","",IF(((BB85/MIN(K$2:K$95))*100)&gt;=100,100,(BB85/MIN(K$2:K$95))*100))</f>
        <v>18</v>
      </c>
      <c r="AA85" s="62">
        <f>IF(BC85="","",IF(((BC85/MIN(L$2:L$95))*100)&gt;=100,100,(BC85/MIN(L$2:L$95))*100))</f>
        <v>17.56352765321375</v>
      </c>
      <c r="AB85" s="62">
        <f>IF(BD85="","",IF(((BD85/MIN(M$2:M$95))*100)&gt;=100,100,(BD85/MIN(M$2:M$95))*100))</f>
        <v>5.5037525585626561</v>
      </c>
      <c r="AC85" s="65">
        <f>IF(BE85="","",IF(((BE85/MIN(N$2:N$95))*100)&gt;=100,100,(BE85/MIN(N$2:N$95))*100))</f>
        <v>19.280205655526991</v>
      </c>
      <c r="AD85" s="62">
        <f>IF(ISBLANK(AZ85),"",PERCENTRANK(AZ$2:AZ$95,AZ85,)*100)</f>
        <v>0</v>
      </c>
      <c r="AE85" s="62">
        <f>IF(ISBLANK(BA85),"",PERCENTRANK(BA$2:BA$95,BA85,)*100)</f>
        <v>2.6</v>
      </c>
      <c r="AF85" s="62">
        <f>IF(ISBLANK(BB85),"",PERCENTRANK(BB$2:BB$95,BB85,)*100)</f>
        <v>0</v>
      </c>
      <c r="AG85" s="62">
        <f>IF(ISBLANK(BC85),"",PERCENTRANK(BC$2:BC$95,BC85,)*100)</f>
        <v>5</v>
      </c>
      <c r="AH85" s="62">
        <f>IF(ISBLANK(BD85),"",PERCENTRANK(BD$2:BD$95,BD85,)*100)</f>
        <v>6.4</v>
      </c>
      <c r="AI85" s="65">
        <f>IF(ISBLANK(BE85),"",PERCENTRANK(BE$2:BE$95,BE85,)*100)</f>
        <v>8.6</v>
      </c>
      <c r="AJ85" s="62">
        <f>IF(VLOOKUP(TRUE,$V$2:$AY$95,COUNTA($V$1:AR$1),FALSE)="",AR85,IF(AR85="","",(AR85/VLOOKUP(TRUE,$V$2:$AY$95,COUNTA($V$1:AR$1),FALSE))*100))</f>
        <v>50</v>
      </c>
      <c r="AK85" s="62">
        <f>IF(VLOOKUP(TRUE,$V$2:$AY$95,COUNTA($V$1:AS$1),FALSE)="",AS85,IF(AS85="","",(AS85/VLOOKUP(TRUE,$V$2:$AY$95,COUNTA($V$1:AS$1),FALSE))*100))</f>
        <v>50</v>
      </c>
      <c r="AL85" s="62">
        <f>IF(VLOOKUP(TRUE,$V$2:$AY$95,COUNTA($V$1:AT$1),FALSE)="",AT85,IF(AT85="","",(AT85/VLOOKUP(TRUE,$V$2:$AY$95,COUNTA($V$1:AT$1),FALSE))*100))</f>
        <v>40</v>
      </c>
      <c r="AM85" s="62">
        <f>IF(VLOOKUP(TRUE,$V$2:$AY$95,COUNTA($V$1:AU$1),FALSE)="",AU85,IF(AU85="","",(AU85/VLOOKUP(TRUE,$V$2:$AY$95,COUNTA($V$1:AU$1),FALSE))*100))</f>
        <v>75</v>
      </c>
      <c r="AN85" s="62">
        <f>IF(VLOOKUP(TRUE,$V$2:$AY$95,COUNTA($V$1:AV$1),FALSE)="",AV85,IF(AV85="","",(AV85/VLOOKUP(TRUE,$V$2:$AY$95,COUNTA($V$1:AV$1),FALSE))*100))</f>
        <v>75</v>
      </c>
      <c r="AO85" s="62">
        <f>IF(VLOOKUP(TRUE,$V$2:$AY$95,COUNTA($V$1:AW$1),FALSE)="",AW85,IF(AW85="","",(AW85/VLOOKUP(TRUE,$V$2:$AY$95,COUNTA($V$1:AW$1),FALSE))*100))</f>
        <v>100</v>
      </c>
      <c r="AP85" s="62">
        <f>IF(VLOOKUP(TRUE,$V$2:$AY$95,COUNTA($V$1:AX$1),FALSE)="",AX85,IF(AX85="","",(AX85/VLOOKUP(TRUE,$V$2:$AY$95,COUNTA($V$1:AX$1),FALSE))*100))</f>
        <v>75</v>
      </c>
      <c r="AQ85" s="62">
        <f>IF(VLOOKUP(TRUE,$V$2:$AY$95,COUNTA($V$1:AY$1),FALSE)="",AY85,IF(AY85="","",(AY85/VLOOKUP(TRUE,$V$2:$AY$95,COUNTA($V$1:AY$1),FALSE))*100))</f>
        <v>61.988286177317306</v>
      </c>
      <c r="AR85" s="66">
        <f>IF(BS85="","",BS85*VLOOKUP("UQ",IndexCalc[],3,FALSE))</f>
        <v>50</v>
      </c>
      <c r="AS85" s="62">
        <f>IF(BT85="","",BT85*VLOOKUP("Fneg",IndexCalc[],3,FALSE))</f>
        <v>50</v>
      </c>
      <c r="AT85" s="62">
        <f>IF(BU85="","",BU85*VLOOKUP("ABS",IndexCalc[],3,FALSE))</f>
        <v>40</v>
      </c>
      <c r="AU85" s="62">
        <f>IF(BV85="","",BV85*VLOOKUP("Cnrs",IndexCalc[],3,FALSE))</f>
        <v>75</v>
      </c>
      <c r="AV85" s="62">
        <f>IF(BO85="","",BO85*VLOOKUP("HEC",IndexCalc[],3,FALSE))</f>
        <v>75</v>
      </c>
      <c r="AW85" s="62">
        <f>IF(BP85="","",BP85*VLOOKUP("Aeres",IndexCalc[],3,FALSE))</f>
        <v>100</v>
      </c>
      <c r="AX85" s="62">
        <f>IF(BQ85="","",BQ85*VLOOKUP("Abdc",IndexCalc[],3,FALSE))</f>
        <v>75</v>
      </c>
      <c r="AY85" s="65">
        <f>IF(BR85="","",BR85*VLOOKUP("Vhb",IndexCalc[],3,FALSE))</f>
        <v>61.988286177317306</v>
      </c>
      <c r="AZ85" s="95">
        <v>8.9999999999999998E-4</v>
      </c>
      <c r="BA85" s="16">
        <v>0.2</v>
      </c>
      <c r="BB85" s="12">
        <v>9</v>
      </c>
      <c r="BC85" s="25">
        <v>0.70499999999999996</v>
      </c>
      <c r="BD85" s="25">
        <v>0.24199999999999999</v>
      </c>
      <c r="BE85" s="26">
        <v>0.45</v>
      </c>
      <c r="BF85" s="12" t="s">
        <v>134</v>
      </c>
      <c r="BG85" s="12" t="s">
        <v>127</v>
      </c>
      <c r="BH85" s="12" t="s">
        <v>127</v>
      </c>
      <c r="BI85" s="12"/>
      <c r="BJ85" s="12"/>
      <c r="BK85" s="18">
        <v>3</v>
      </c>
      <c r="BL85" s="12">
        <v>2</v>
      </c>
      <c r="BM85" s="12">
        <v>2</v>
      </c>
      <c r="BN85" s="12">
        <v>2</v>
      </c>
      <c r="BO85" s="7">
        <v>3</v>
      </c>
      <c r="BP85" s="5">
        <v>3</v>
      </c>
      <c r="BQ85" s="92">
        <v>3</v>
      </c>
      <c r="BR85" s="258">
        <v>3.7192971706390381</v>
      </c>
      <c r="BS85" s="5">
        <v>2</v>
      </c>
      <c r="BT85" s="5">
        <v>2</v>
      </c>
      <c r="BU85" s="5">
        <v>2</v>
      </c>
      <c r="BV85" s="8">
        <v>3</v>
      </c>
    </row>
    <row r="86" spans="1:74" x14ac:dyDescent="0.25">
      <c r="A86" s="209" t="s">
        <v>581</v>
      </c>
      <c r="B86" s="14" t="s">
        <v>852</v>
      </c>
      <c r="C86" s="75" t="s">
        <v>209</v>
      </c>
      <c r="D86" s="14" t="s">
        <v>885</v>
      </c>
      <c r="E86" s="59">
        <f>IF(R86=0,"",RANK($R86,$R$2:$R$95,0))</f>
        <v>48</v>
      </c>
      <c r="F86" s="59">
        <f>COUNT($AH86:$AI86,$AR86:$AY86)</f>
        <v>10</v>
      </c>
      <c r="G86" s="65">
        <f>IF($F86&lt;=1,"",STDEV($AB86:$AC86,$AJ86:$AQ86))</f>
        <v>20.371490997153764</v>
      </c>
      <c r="H86" s="98" t="b">
        <f>IF($Q86=0,FALSE,IF(OR($V86=TRUE,AVERAGE($AJ86:$AQ86)=100),TRUE,FALSE))</f>
        <v>0</v>
      </c>
      <c r="I86" s="108">
        <f>IF($H86=TRUE,IF(ISBLANK(AZ86),10000,AZ86),10000)</f>
        <v>10000</v>
      </c>
      <c r="J86" s="108">
        <f>IF($H86=TRUE,IF(ISBLANK(BA86),10000,BA86),10000)</f>
        <v>10000</v>
      </c>
      <c r="K86" s="108">
        <f>IF($H86=TRUE,IF(ISBLANK(BB86),10000,BB86),10000)</f>
        <v>10000</v>
      </c>
      <c r="L86" s="108">
        <f>IF($H86=TRUE,IF(ISBLANK(BC86),10000,BC86),10000)</f>
        <v>10000</v>
      </c>
      <c r="M86" s="108">
        <f>IF($H86=TRUE,IF(ISBLANK(BD86),10000,BD86),10000)</f>
        <v>10000</v>
      </c>
      <c r="N86" s="108">
        <f>IF($H86=TRUE,IF(ISBLANK(BE86),10000,BE86),10000)</f>
        <v>10000</v>
      </c>
      <c r="O86" s="98" t="b">
        <f>$V86</f>
        <v>0</v>
      </c>
      <c r="P86" s="59">
        <f>COUNT($AH86:$AI86)</f>
        <v>2</v>
      </c>
      <c r="Q86" s="59">
        <f>COUNT($AR86:$AY86)</f>
        <v>8</v>
      </c>
      <c r="R86" s="149">
        <f>IF($F86=0,0,AVERAGE($AB86:$AC86,$AR86:$AY86))</f>
        <v>53.34873040781423</v>
      </c>
      <c r="S86" s="66">
        <f>IF($P86=0,0,(AVERAGE($AB86:$AC86)))</f>
        <v>33.658942891458871</v>
      </c>
      <c r="T86" s="65">
        <f>IF($Q86=0,0,(AVERAGE($AR86:$AY86)))</f>
        <v>58.271177286903061</v>
      </c>
      <c r="U86" s="62">
        <f>IF(F86=0,"",(AVERAGE($AH86:$AI86,$AR86:$AY86)))</f>
        <v>53.056941829522451</v>
      </c>
      <c r="V86" s="62" t="b">
        <f>IF($Q86=0,FALSE,IF(OR(MAX($U$2:$U$95)=$U86,LARGE($U$2:$U$95,2)=$U86),TRUE,FALSE))</f>
        <v>0</v>
      </c>
      <c r="W86" s="143">
        <f>IF($F86=0,0,AVERAGE($AB86:$AC86,$AJ86:$AQ86))</f>
        <v>53.34873040781423</v>
      </c>
      <c r="X86" s="62">
        <f>IF(AZ86="","",IF(((AZ86/MIN(I$2:I$95))*100)&gt;=100,100,(AZ86/MIN(I$2:I$95))*100))</f>
        <v>12.857142857142856</v>
      </c>
      <c r="Y86" s="62">
        <f>IF(BA86="","",IF(((BA86/MIN(J$2:J$95))*100)&gt;=100,100,(BA86/MIN(J$2:J$95))*100))</f>
        <v>18.749999999999996</v>
      </c>
      <c r="Z86" s="62">
        <f>IF(BB86="","",IF(((BB86/MIN(K$2:K$95))*100)&gt;=100,100,(BB86/MIN(K$2:K$95))*100))</f>
        <v>50</v>
      </c>
      <c r="AA86" s="62">
        <f>IF(BC86="","",IF(((BC86/MIN(L$2:L$95))*100)&gt;=100,100,(BC86/MIN(L$2:L$95))*100))</f>
        <v>26.955655206776285</v>
      </c>
      <c r="AB86" s="62">
        <f>IF(BD86="","",IF(((BD86/MIN(M$2:M$95))*100)&gt;=100,100,(BD86/MIN(M$2:M$95))*100))</f>
        <v>10.848305662952011</v>
      </c>
      <c r="AC86" s="65">
        <f>IF(BE86="","",IF(((BE86/MIN(N$2:N$95))*100)&gt;=100,100,(BE86/MIN(N$2:N$95))*100))</f>
        <v>56.469580119965727</v>
      </c>
      <c r="AD86" s="62">
        <f>IF(ISBLANK(AZ86),"",PERCENTRANK(AZ$2:AZ$95,AZ86,)*100)</f>
        <v>0</v>
      </c>
      <c r="AE86" s="62">
        <f>IF(ISBLANK(BA86),"",PERCENTRANK(BA$2:BA$95,BA86,)*100)</f>
        <v>15.7</v>
      </c>
      <c r="AF86" s="62">
        <f>IF(ISBLANK(BB86),"",PERCENTRANK(BB$2:BB$95,BB86,)*100)</f>
        <v>28.499999999999996</v>
      </c>
      <c r="AG86" s="62">
        <f>IF(ISBLANK(BC86),"",PERCENTRANK(BC$2:BC$95,BC86,)*100)</f>
        <v>15</v>
      </c>
      <c r="AH86" s="62">
        <f>IF(ISBLANK(BD86),"",PERCENTRANK(BD$2:BD$95,BD86,)*100)</f>
        <v>18.2</v>
      </c>
      <c r="AI86" s="65">
        <f>IF(ISBLANK(BE86),"",PERCENTRANK(BE$2:BE$95,BE86,)*100)</f>
        <v>46.2</v>
      </c>
      <c r="AJ86" s="62">
        <f>IF(VLOOKUP(TRUE,$V$2:$AY$95,COUNTA($V$1:AR$1),FALSE)="",AR86,IF(AR86="","",(AR86/VLOOKUP(TRUE,$V$2:$AY$95,COUNTA($V$1:AR$1),FALSE))*100))</f>
        <v>75</v>
      </c>
      <c r="AK86" s="62">
        <f>IF(VLOOKUP(TRUE,$V$2:$AY$95,COUNTA($V$1:AS$1),FALSE)="",AS86,IF(AS86="","",(AS86/VLOOKUP(TRUE,$V$2:$AY$95,COUNTA($V$1:AS$1),FALSE))*100))</f>
        <v>43.725940585136414</v>
      </c>
      <c r="AL86" s="62">
        <f>IF(VLOOKUP(TRUE,$V$2:$AY$95,COUNTA($V$1:AT$1),FALSE)="",AT86,IF(AT86="","",(AT86/VLOOKUP(TRUE,$V$2:$AY$95,COUNTA($V$1:AT$1),FALSE))*100))</f>
        <v>40</v>
      </c>
      <c r="AM86" s="62">
        <f>IF(VLOOKUP(TRUE,$V$2:$AY$95,COUNTA($V$1:AU$1),FALSE)="",AU86,IF(AU86="","",(AU86/VLOOKUP(TRUE,$V$2:$AY$95,COUNTA($V$1:AU$1),FALSE))*100))</f>
        <v>52.9937744140625</v>
      </c>
      <c r="AN86" s="62">
        <f>IF(VLOOKUP(TRUE,$V$2:$AY$95,COUNTA($V$1:AV$1),FALSE)="",AV86,IF(AV86="","",(AV86/VLOOKUP(TRUE,$V$2:$AY$95,COUNTA($V$1:AV$1),FALSE))*100))</f>
        <v>56.198328733444214</v>
      </c>
      <c r="AO86" s="62">
        <f>IF(VLOOKUP(TRUE,$V$2:$AY$95,COUNTA($V$1:AW$1),FALSE)="",AW86,IF(AW86="","",(AW86/VLOOKUP(TRUE,$V$2:$AY$95,COUNTA($V$1:AW$1),FALSE))*100))</f>
        <v>78.438615798950195</v>
      </c>
      <c r="AP86" s="62">
        <f>IF(VLOOKUP(TRUE,$V$2:$AY$95,COUNTA($V$1:AX$1),FALSE)="",AX86,IF(AX86="","",(AX86/VLOOKUP(TRUE,$V$2:$AY$95,COUNTA($V$1:AX$1),FALSE))*100))</f>
        <v>75</v>
      </c>
      <c r="AQ86" s="62">
        <f>IF(VLOOKUP(TRUE,$V$2:$AY$95,COUNTA($V$1:AY$1),FALSE)="",AY86,IF(AY86="","",(AY86/VLOOKUP(TRUE,$V$2:$AY$95,COUNTA($V$1:AY$1),FALSE))*100))</f>
        <v>44.812758763631187</v>
      </c>
      <c r="AR86" s="66">
        <f>IF(BS86="","",BS86*VLOOKUP("UQ",IndexCalc[],3,FALSE))</f>
        <v>75</v>
      </c>
      <c r="AS86" s="62">
        <f>IF(BT86="","",BT86*VLOOKUP("Fneg",IndexCalc[],3,FALSE))</f>
        <v>43.725940585136414</v>
      </c>
      <c r="AT86" s="62">
        <f>IF(BU86="","",BU86*VLOOKUP("ABS",IndexCalc[],3,FALSE))</f>
        <v>40</v>
      </c>
      <c r="AU86" s="62">
        <f>IF(BV86="","",BV86*VLOOKUP("Cnrs",IndexCalc[],3,FALSE))</f>
        <v>52.9937744140625</v>
      </c>
      <c r="AV86" s="62">
        <f>IF(BO86="","",BO86*VLOOKUP("HEC",IndexCalc[],3,FALSE))</f>
        <v>56.198328733444214</v>
      </c>
      <c r="AW86" s="62">
        <f>IF(BP86="","",BP86*VLOOKUP("Aeres",IndexCalc[],3,FALSE))</f>
        <v>78.438615798950195</v>
      </c>
      <c r="AX86" s="62">
        <f>IF(BQ86="","",BQ86*VLOOKUP("Abdc",IndexCalc[],3,FALSE))</f>
        <v>75</v>
      </c>
      <c r="AY86" s="65">
        <f>IF(BR86="","",BR86*VLOOKUP("Vhb",IndexCalc[],3,FALSE))</f>
        <v>44.812758763631187</v>
      </c>
      <c r="AZ86" s="95">
        <v>8.9999999999999998E-4</v>
      </c>
      <c r="BA86" s="16">
        <v>0.3</v>
      </c>
      <c r="BB86" s="12">
        <v>25</v>
      </c>
      <c r="BC86" s="25">
        <v>1.0820000000000001</v>
      </c>
      <c r="BD86" s="25">
        <v>0.47699999999999998</v>
      </c>
      <c r="BE86" s="26">
        <v>1.3180000000000001</v>
      </c>
      <c r="BF86" s="12"/>
      <c r="BG86" s="12"/>
      <c r="BH86" s="12" t="s">
        <v>127</v>
      </c>
      <c r="BI86" s="12"/>
      <c r="BJ86" s="12"/>
      <c r="BK86" s="18">
        <v>2</v>
      </c>
      <c r="BL86" s="12"/>
      <c r="BM86" s="12">
        <v>2</v>
      </c>
      <c r="BN86" s="12"/>
      <c r="BO86" s="257">
        <v>2.2479331493377686</v>
      </c>
      <c r="BP86" s="258">
        <v>2.3531584739685059</v>
      </c>
      <c r="BQ86" s="92">
        <v>3</v>
      </c>
      <c r="BR86" s="258">
        <v>2.6887655258178711</v>
      </c>
      <c r="BS86" s="5">
        <v>3</v>
      </c>
      <c r="BT86" s="258">
        <v>1.7490376234054565</v>
      </c>
      <c r="BU86" s="258">
        <v>2</v>
      </c>
      <c r="BV86" s="261">
        <v>2.1197509765625</v>
      </c>
    </row>
    <row r="87" spans="1:74" x14ac:dyDescent="0.25">
      <c r="A87" s="209" t="s">
        <v>582</v>
      </c>
      <c r="B87" s="14" t="s">
        <v>853</v>
      </c>
      <c r="C87" s="75" t="s">
        <v>210</v>
      </c>
      <c r="D87" s="14" t="s">
        <v>885</v>
      </c>
      <c r="E87" s="59">
        <f>IF(R87=0,"",RANK($R87,$R$2:$R$95,0))</f>
        <v>54</v>
      </c>
      <c r="F87" s="59">
        <f>COUNT($AH87:$AI87,$AR87:$AY87)</f>
        <v>10</v>
      </c>
      <c r="G87" s="65">
        <f>IF($F87&lt;=1,"",STDEV($AB87:$AC87,$AJ87:$AQ87))</f>
        <v>22.802754364117238</v>
      </c>
      <c r="H87" s="98" t="b">
        <f>IF($Q87=0,FALSE,IF(OR($V87=TRUE,AVERAGE($AJ87:$AQ87)=100),TRUE,FALSE))</f>
        <v>0</v>
      </c>
      <c r="I87" s="108">
        <f>IF($H87=TRUE,IF(ISBLANK(AZ87),10000,AZ87),10000)</f>
        <v>10000</v>
      </c>
      <c r="J87" s="108">
        <f>IF($H87=TRUE,IF(ISBLANK(BA87),10000,BA87),10000)</f>
        <v>10000</v>
      </c>
      <c r="K87" s="108">
        <f>IF($H87=TRUE,IF(ISBLANK(BB87),10000,BB87),10000)</f>
        <v>10000</v>
      </c>
      <c r="L87" s="108">
        <f>IF($H87=TRUE,IF(ISBLANK(BC87),10000,BC87),10000)</f>
        <v>10000</v>
      </c>
      <c r="M87" s="108">
        <f>IF($H87=TRUE,IF(ISBLANK(BD87),10000,BD87),10000)</f>
        <v>10000</v>
      </c>
      <c r="N87" s="108">
        <f>IF($H87=TRUE,IF(ISBLANK(BE87),10000,BE87),10000)</f>
        <v>10000</v>
      </c>
      <c r="O87" s="98" t="b">
        <f>$V87</f>
        <v>0</v>
      </c>
      <c r="P87" s="59">
        <f>COUNT($AH87:$AI87)</f>
        <v>2</v>
      </c>
      <c r="Q87" s="59">
        <f>COUNT($AR87:$AY87)</f>
        <v>8</v>
      </c>
      <c r="R87" s="149">
        <f>IF($F87=0,0,AVERAGE($AB87:$AC87,$AR87:$AY87))</f>
        <v>52.565264617160473</v>
      </c>
      <c r="S87" s="66">
        <f>IF($P87=0,0,(AVERAGE($AB87:$AC87)))</f>
        <v>59.995451444166477</v>
      </c>
      <c r="T87" s="65">
        <f>IF($Q87=0,0,(AVERAGE($AR87:$AY87)))</f>
        <v>50.707717910408981</v>
      </c>
      <c r="U87" s="62">
        <f>IF(F87=0,"",(AVERAGE($AH87:$AI87,$AR87:$AY87)))</f>
        <v>52.91617432832718</v>
      </c>
      <c r="V87" s="62" t="b">
        <f>IF($Q87=0,FALSE,IF(OR(MAX($U$2:$U$95)=$U87,LARGE($U$2:$U$95,2)=$U87),TRUE,FALSE))</f>
        <v>0</v>
      </c>
      <c r="W87" s="143">
        <f>IF($F87=0,0,AVERAGE($AB87:$AC87,$AJ87:$AQ87))</f>
        <v>52.565264617160473</v>
      </c>
      <c r="X87" s="62">
        <f>IF(AZ87="","",IF(((AZ87/MIN(I$2:I$95))*100)&gt;=100,100,(AZ87/MIN(I$2:I$95))*100))</f>
        <v>100</v>
      </c>
      <c r="Y87" s="62">
        <f>IF(BA87="","",IF(((BA87/MIN(J$2:J$95))*100)&gt;=100,100,(BA87/MIN(J$2:J$95))*100))</f>
        <v>31.25</v>
      </c>
      <c r="Z87" s="62">
        <f>IF(BB87="","",IF(((BB87/MIN(K$2:K$95))*100)&gt;=100,100,(BB87/MIN(K$2:K$95))*100))</f>
        <v>100</v>
      </c>
      <c r="AA87" s="62">
        <f>IF(BC87="","",IF(((BC87/MIN(L$2:L$95))*100)&gt;=100,100,(BC87/MIN(L$2:L$95))*100))</f>
        <v>44.020926756352765</v>
      </c>
      <c r="AB87" s="62">
        <f>IF(BD87="","",IF(((BD87/MIN(M$2:M$95))*100)&gt;=100,100,(BD87/MIN(M$2:M$95))*100))</f>
        <v>19.990902888332954</v>
      </c>
      <c r="AC87" s="65">
        <f>IF(BE87="","",IF(((BE87/MIN(N$2:N$95))*100)&gt;=100,100,(BE87/MIN(N$2:N$95))*100))</f>
        <v>100</v>
      </c>
      <c r="AD87" s="62">
        <f>IF(ISBLANK(AZ87),"",PERCENTRANK(AZ$2:AZ$95,AZ87,)*100)</f>
        <v>81.5</v>
      </c>
      <c r="AE87" s="62">
        <f>IF(ISBLANK(BA87),"",PERCENTRANK(BA$2:BA$95,BA87,)*100)</f>
        <v>31.5</v>
      </c>
      <c r="AF87" s="62">
        <f>IF(ISBLANK(BB87),"",PERCENTRANK(BB$2:BB$95,BB87,)*100)</f>
        <v>80</v>
      </c>
      <c r="AG87" s="62">
        <f>IF(ISBLANK(BC87),"",PERCENTRANK(BC$2:BC$95,BC87,)*100)</f>
        <v>35</v>
      </c>
      <c r="AH87" s="62">
        <f>IF(ISBLANK(BD87),"",PERCENTRANK(BD$2:BD$95,BD87,)*100)</f>
        <v>44</v>
      </c>
      <c r="AI87" s="65">
        <f>IF(ISBLANK(BE87),"",PERCENTRANK(BE$2:BE$95,BE87,)*100)</f>
        <v>79.5</v>
      </c>
      <c r="AJ87" s="62">
        <f>IF(VLOOKUP(TRUE,$V$2:$AY$95,COUNTA($V$1:AR$1),FALSE)="",AR87,IF(AR87="","",(AR87/VLOOKUP(TRUE,$V$2:$AY$95,COUNTA($V$1:AR$1),FALSE))*100))</f>
        <v>75</v>
      </c>
      <c r="AK87" s="62">
        <f>IF(VLOOKUP(TRUE,$V$2:$AY$95,COUNTA($V$1:AS$1),FALSE)="",AS87,IF(AS87="","",(AS87/VLOOKUP(TRUE,$V$2:$AY$95,COUNTA($V$1:AS$1),FALSE))*100))</f>
        <v>36.375835537910461</v>
      </c>
      <c r="AL87" s="62">
        <f>IF(VLOOKUP(TRUE,$V$2:$AY$95,COUNTA($V$1:AT$1),FALSE)="",AT87,IF(AT87="","",(AT87/VLOOKUP(TRUE,$V$2:$AY$95,COUNTA($V$1:AT$1),FALSE))*100))</f>
        <v>40</v>
      </c>
      <c r="AM87" s="62">
        <f>IF(VLOOKUP(TRUE,$V$2:$AY$95,COUNTA($V$1:AU$1),FALSE)="",AU87,IF(AU87="","",(AU87/VLOOKUP(TRUE,$V$2:$AY$95,COUNTA($V$1:AU$1),FALSE))*100))</f>
        <v>48.341035842895508</v>
      </c>
      <c r="AN87" s="62">
        <f>IF(VLOOKUP(TRUE,$V$2:$AY$95,COUNTA($V$1:AV$1),FALSE)="",AV87,IF(AV87="","",(AV87/VLOOKUP(TRUE,$V$2:$AY$95,COUNTA($V$1:AV$1),FALSE))*100))</f>
        <v>44.20769214630127</v>
      </c>
      <c r="AO87" s="62">
        <f>IF(VLOOKUP(TRUE,$V$2:$AY$95,COUNTA($V$1:AW$1),FALSE)="",AW87,IF(AW87="","",(AW87/VLOOKUP(TRUE,$V$2:$AY$95,COUNTA($V$1:AW$1),FALSE))*100))</f>
        <v>68.697245915730804</v>
      </c>
      <c r="AP87" s="62">
        <f>IF(VLOOKUP(TRUE,$V$2:$AY$95,COUNTA($V$1:AX$1),FALSE)="",AX87,IF(AX87="","",(AX87/VLOOKUP(TRUE,$V$2:$AY$95,COUNTA($V$1:AX$1),FALSE))*100))</f>
        <v>50</v>
      </c>
      <c r="AQ87" s="62">
        <f>IF(VLOOKUP(TRUE,$V$2:$AY$95,COUNTA($V$1:AY$1),FALSE)="",AY87,IF(AY87="","",(AY87/VLOOKUP(TRUE,$V$2:$AY$95,COUNTA($V$1:AY$1),FALSE))*100))</f>
        <v>43.039933840433761</v>
      </c>
      <c r="AR87" s="66">
        <f>IF(BS87="","",BS87*VLOOKUP("UQ",IndexCalc[],3,FALSE))</f>
        <v>75</v>
      </c>
      <c r="AS87" s="62">
        <f>IF(BT87="","",BT87*VLOOKUP("Fneg",IndexCalc[],3,FALSE))</f>
        <v>36.375835537910461</v>
      </c>
      <c r="AT87" s="62">
        <f>IF(BU87="","",BU87*VLOOKUP("ABS",IndexCalc[],3,FALSE))</f>
        <v>40</v>
      </c>
      <c r="AU87" s="62">
        <f>IF(BV87="","",BV87*VLOOKUP("Cnrs",IndexCalc[],3,FALSE))</f>
        <v>48.341035842895508</v>
      </c>
      <c r="AV87" s="62">
        <f>IF(BO87="","",BO87*VLOOKUP("HEC",IndexCalc[],3,FALSE))</f>
        <v>44.20769214630127</v>
      </c>
      <c r="AW87" s="62">
        <f>IF(BP87="","",BP87*VLOOKUP("Aeres",IndexCalc[],3,FALSE))</f>
        <v>68.697245915730804</v>
      </c>
      <c r="AX87" s="62">
        <f>IF(BQ87="","",BQ87*VLOOKUP("Abdc",IndexCalc[],3,FALSE))</f>
        <v>50</v>
      </c>
      <c r="AY87" s="65">
        <f>IF(BR87="","",BR87*VLOOKUP("Vhb",IndexCalc[],3,FALSE))</f>
        <v>43.039933840433761</v>
      </c>
      <c r="AZ87" s="25">
        <v>8.0000000000000002E-3</v>
      </c>
      <c r="BA87" s="16">
        <v>0.5</v>
      </c>
      <c r="BB87" s="12">
        <v>53</v>
      </c>
      <c r="BC87" s="25">
        <v>1.7669999999999999</v>
      </c>
      <c r="BD87" s="25">
        <v>0.879</v>
      </c>
      <c r="BE87" s="26">
        <v>2.415</v>
      </c>
      <c r="BF87" s="12"/>
      <c r="BG87" s="12"/>
      <c r="BH87" s="12" t="s">
        <v>133</v>
      </c>
      <c r="BI87" s="12"/>
      <c r="BJ87" s="12"/>
      <c r="BK87" s="18">
        <v>2</v>
      </c>
      <c r="BL87" s="12"/>
      <c r="BM87" s="12">
        <v>2</v>
      </c>
      <c r="BN87" s="12"/>
      <c r="BO87" s="257">
        <v>1.7683076858520508</v>
      </c>
      <c r="BP87" s="258">
        <v>2.0609173774719238</v>
      </c>
      <c r="BQ87" s="92">
        <v>2</v>
      </c>
      <c r="BR87" s="258">
        <v>2.5823960304260254</v>
      </c>
      <c r="BS87" s="5">
        <v>3</v>
      </c>
      <c r="BT87" s="258">
        <v>1.4550334215164185</v>
      </c>
      <c r="BU87" s="258">
        <v>2</v>
      </c>
      <c r="BV87" s="261">
        <v>1.9336414337158203</v>
      </c>
    </row>
    <row r="88" spans="1:74" x14ac:dyDescent="0.25">
      <c r="A88" s="209" t="s">
        <v>1470</v>
      </c>
      <c r="B88" s="14" t="s">
        <v>854</v>
      </c>
      <c r="C88" s="75" t="s">
        <v>211</v>
      </c>
      <c r="D88" s="14" t="s">
        <v>885</v>
      </c>
      <c r="E88" s="59">
        <f>IF(R88=0,"",RANK($R88,$R$2:$R$95,0))</f>
        <v>24</v>
      </c>
      <c r="F88" s="59">
        <f>COUNT($AH88:$AI88,$AR88:$AY88)</f>
        <v>10</v>
      </c>
      <c r="G88" s="65">
        <f>IF($F88&lt;=1,"",STDEV($AB88:$AC88,$AJ88:$AQ88))</f>
        <v>19.873822133883131</v>
      </c>
      <c r="H88" s="98" t="b">
        <f>IF($Q88=0,FALSE,IF(OR($V88=TRUE,AVERAGE($AJ88:$AQ88)=100),TRUE,FALSE))</f>
        <v>0</v>
      </c>
      <c r="I88" s="108">
        <f>IF($H88=TRUE,IF(ISBLANK(AZ88),10000,AZ88),10000)</f>
        <v>10000</v>
      </c>
      <c r="J88" s="108">
        <f>IF($H88=TRUE,IF(ISBLANK(BA88),10000,BA88),10000)</f>
        <v>10000</v>
      </c>
      <c r="K88" s="108">
        <f>IF($H88=TRUE,IF(ISBLANK(BB88),10000,BB88),10000)</f>
        <v>10000</v>
      </c>
      <c r="L88" s="108">
        <f>IF($H88=TRUE,IF(ISBLANK(BC88),10000,BC88),10000)</f>
        <v>10000</v>
      </c>
      <c r="M88" s="108">
        <f>IF($H88=TRUE,IF(ISBLANK(BD88),10000,BD88),10000)</f>
        <v>10000</v>
      </c>
      <c r="N88" s="108">
        <f>IF($H88=TRUE,IF(ISBLANK(BE88),10000,BE88),10000)</f>
        <v>10000</v>
      </c>
      <c r="O88" s="98" t="b">
        <f>$V88</f>
        <v>0</v>
      </c>
      <c r="P88" s="59">
        <f>COUNT($AH88:$AI88)</f>
        <v>2</v>
      </c>
      <c r="Q88" s="59">
        <f>COUNT($AR88:$AY88)</f>
        <v>8</v>
      </c>
      <c r="R88" s="149">
        <f>IF($F88=0,0,AVERAGE($AB88:$AC88,$AR88:$AY88))</f>
        <v>60.433203019692584</v>
      </c>
      <c r="S88" s="66">
        <f>IF($P88=0,0,(AVERAGE($AB88:$AC88)))</f>
        <v>74.334773709347274</v>
      </c>
      <c r="T88" s="65">
        <f>IF($Q88=0,0,(AVERAGE($AR88:$AY88)))</f>
        <v>56.957810347278908</v>
      </c>
      <c r="U88" s="62">
        <f>IF(F88=0,"",(AVERAGE($AH88:$AI88,$AR88:$AY88)))</f>
        <v>63.296248277823132</v>
      </c>
      <c r="V88" s="62" t="b">
        <f>IF($Q88=0,FALSE,IF(OR(MAX($U$2:$U$95)=$U88,LARGE($U$2:$U$95,2)=$U88),TRUE,FALSE))</f>
        <v>0</v>
      </c>
      <c r="W88" s="143">
        <f>IF($F88=0,0,AVERAGE($AB88:$AC88,$AJ88:$AQ88))</f>
        <v>60.433203019692584</v>
      </c>
      <c r="X88" s="62">
        <f>IF(AZ88="","",IF(((AZ88/MIN(I$2:I$95))*100)&gt;=100,100,(AZ88/MIN(I$2:I$95))*100))</f>
        <v>100</v>
      </c>
      <c r="Y88" s="62">
        <f>IF(BA88="","",IF(((BA88/MIN(J$2:J$95))*100)&gt;=100,100,(BA88/MIN(J$2:J$95))*100))</f>
        <v>43.749999999999993</v>
      </c>
      <c r="Z88" s="62">
        <f>IF(BB88="","",IF(((BB88/MIN(K$2:K$95))*100)&gt;=100,100,(BB88/MIN(K$2:K$95))*100))</f>
        <v>100</v>
      </c>
      <c r="AA88" s="62">
        <f>IF(BC88="","",IF(((BC88/MIN(L$2:L$95))*100)&gt;=100,100,(BC88/MIN(L$2:L$95))*100))</f>
        <v>85.525660189337302</v>
      </c>
      <c r="AB88" s="62">
        <f>IF(BD88="","",IF(((BD88/MIN(M$2:M$95))*100)&gt;=100,100,(BD88/MIN(M$2:M$95))*100))</f>
        <v>48.669547418694563</v>
      </c>
      <c r="AC88" s="65">
        <f>IF(BE88="","",IF(((BE88/MIN(N$2:N$95))*100)&gt;=100,100,(BE88/MIN(N$2:N$95))*100))</f>
        <v>100</v>
      </c>
      <c r="AD88" s="62">
        <f>IF(ISBLANK(AZ88),"",PERCENTRANK(AZ$2:AZ$95,AZ88,)*100)</f>
        <v>84.2</v>
      </c>
      <c r="AE88" s="62">
        <f>IF(ISBLANK(BA88),"",PERCENTRANK(BA$2:BA$95,BA88,)*100)</f>
        <v>39.4</v>
      </c>
      <c r="AF88" s="62">
        <f>IF(ISBLANK(BB88),"",PERCENTRANK(BB$2:BB$95,BB88,)*100)</f>
        <v>82.8</v>
      </c>
      <c r="AG88" s="62">
        <f>IF(ISBLANK(BC88),"",PERCENTRANK(BC$2:BC$95,BC88,)*100)</f>
        <v>80</v>
      </c>
      <c r="AH88" s="62">
        <f>IF(ISBLANK(BD88),"",PERCENTRANK(BD$2:BD$95,BD88,)*100)</f>
        <v>90.3</v>
      </c>
      <c r="AI88" s="65">
        <f>IF(ISBLANK(BE88),"",PERCENTRANK(BE$2:BE$95,BE88,)*100)</f>
        <v>87</v>
      </c>
      <c r="AJ88" s="62">
        <f>IF(VLOOKUP(TRUE,$V$2:$AY$95,COUNTA($V$1:AR$1),FALSE)="",AR88,IF(AR88="","",(AR88/VLOOKUP(TRUE,$V$2:$AY$95,COUNTA($V$1:AR$1),FALSE))*100))</f>
        <v>50</v>
      </c>
      <c r="AK88" s="62">
        <f>IF(VLOOKUP(TRUE,$V$2:$AY$95,COUNTA($V$1:AS$1),FALSE)="",AS88,IF(AS88="","",(AS88/VLOOKUP(TRUE,$V$2:$AY$95,COUNTA($V$1:AS$1),FALSE))*100))</f>
        <v>36.468115448951721</v>
      </c>
      <c r="AL88" s="62">
        <f>IF(VLOOKUP(TRUE,$V$2:$AY$95,COUNTA($V$1:AT$1),FALSE)="",AT88,IF(AT88="","",(AT88/VLOOKUP(TRUE,$V$2:$AY$95,COUNTA($V$1:AT$1),FALSE))*100))</f>
        <v>38.071482181549072</v>
      </c>
      <c r="AM88" s="62">
        <f>IF(VLOOKUP(TRUE,$V$2:$AY$95,COUNTA($V$1:AU$1),FALSE)="",AU88,IF(AU88="","",(AU88/VLOOKUP(TRUE,$V$2:$AY$95,COUNTA($V$1:AU$1),FALSE))*100))</f>
        <v>54.178309440612793</v>
      </c>
      <c r="AN88" s="62">
        <f>IF(VLOOKUP(TRUE,$V$2:$AY$95,COUNTA($V$1:AV$1),FALSE)="",AV88,IF(AV88="","",(AV88/VLOOKUP(TRUE,$V$2:$AY$95,COUNTA($V$1:AV$1),FALSE))*100))</f>
        <v>80.834072828292847</v>
      </c>
      <c r="AO88" s="62">
        <f>IF(VLOOKUP(TRUE,$V$2:$AY$95,COUNTA($V$1:AW$1),FALSE)="",AW88,IF(AW88="","",(AW88/VLOOKUP(TRUE,$V$2:$AY$95,COUNTA($V$1:AW$1),FALSE))*100))</f>
        <v>60.413857301076256</v>
      </c>
      <c r="AP88" s="62">
        <f>IF(VLOOKUP(TRUE,$V$2:$AY$95,COUNTA($V$1:AX$1),FALSE)="",AX88,IF(AX88="","",(AX88/VLOOKUP(TRUE,$V$2:$AY$95,COUNTA($V$1:AX$1),FALSE))*100))</f>
        <v>75</v>
      </c>
      <c r="AQ88" s="62">
        <f>IF(VLOOKUP(TRUE,$V$2:$AY$95,COUNTA($V$1:AY$1),FALSE)="",AY88,IF(AY88="","",(AY88/VLOOKUP(TRUE,$V$2:$AY$95,COUNTA($V$1:AY$1),FALSE))*100))</f>
        <v>60.696645577748619</v>
      </c>
      <c r="AR88" s="66">
        <f>IF(BS88="","",BS88*VLOOKUP("UQ",IndexCalc[],3,FALSE))</f>
        <v>50</v>
      </c>
      <c r="AS88" s="62">
        <f>IF(BT88="","",BT88*VLOOKUP("Fneg",IndexCalc[],3,FALSE))</f>
        <v>36.468115448951721</v>
      </c>
      <c r="AT88" s="62">
        <f>IF(BU88="","",BU88*VLOOKUP("ABS",IndexCalc[],3,FALSE))</f>
        <v>38.071482181549072</v>
      </c>
      <c r="AU88" s="62">
        <f>IF(BV88="","",BV88*VLOOKUP("Cnrs",IndexCalc[],3,FALSE))</f>
        <v>54.178309440612793</v>
      </c>
      <c r="AV88" s="62">
        <f>IF(BO88="","",BO88*VLOOKUP("HEC",IndexCalc[],3,FALSE))</f>
        <v>80.834072828292847</v>
      </c>
      <c r="AW88" s="62">
        <f>IF(BP88="","",BP88*VLOOKUP("Aeres",IndexCalc[],3,FALSE))</f>
        <v>60.413857301076256</v>
      </c>
      <c r="AX88" s="62">
        <f>IF(BQ88="","",BQ88*VLOOKUP("Abdc",IndexCalc[],3,FALSE))</f>
        <v>75</v>
      </c>
      <c r="AY88" s="65">
        <f>IF(BR88="","",BR88*VLOOKUP("Vhb",IndexCalc[],3,FALSE))</f>
        <v>60.696645577748619</v>
      </c>
      <c r="AZ88" s="25">
        <v>8.9999999999999993E-3</v>
      </c>
      <c r="BA88" s="16">
        <v>0.7</v>
      </c>
      <c r="BB88" s="12">
        <v>60</v>
      </c>
      <c r="BC88" s="25">
        <v>3.4329999999999998</v>
      </c>
      <c r="BD88" s="25">
        <v>2.14</v>
      </c>
      <c r="BE88" s="26">
        <v>2.645</v>
      </c>
      <c r="BF88" s="12"/>
      <c r="BG88" s="12"/>
      <c r="BH88" s="12" t="s">
        <v>127</v>
      </c>
      <c r="BI88" s="12"/>
      <c r="BJ88" s="12"/>
      <c r="BK88" s="18">
        <v>3</v>
      </c>
      <c r="BL88" s="12"/>
      <c r="BM88" s="12"/>
      <c r="BN88" s="12"/>
      <c r="BO88" s="257">
        <v>3.2333629131317139</v>
      </c>
      <c r="BP88" s="258">
        <v>1.8124157190322876</v>
      </c>
      <c r="BQ88" s="92">
        <v>3</v>
      </c>
      <c r="BR88" s="258">
        <v>3.641798734664917</v>
      </c>
      <c r="BS88" s="5">
        <v>2</v>
      </c>
      <c r="BT88" s="258">
        <v>1.4587246179580688</v>
      </c>
      <c r="BU88" s="258">
        <v>1.9035741090774536</v>
      </c>
      <c r="BV88" s="261">
        <v>2.1671323776245117</v>
      </c>
    </row>
    <row r="89" spans="1:74" x14ac:dyDescent="0.25">
      <c r="A89" s="209" t="s">
        <v>583</v>
      </c>
      <c r="B89" s="14" t="s">
        <v>855</v>
      </c>
      <c r="C89" s="75" t="s">
        <v>212</v>
      </c>
      <c r="D89" s="14" t="s">
        <v>885</v>
      </c>
      <c r="E89" s="59">
        <f>IF(R89=0,"",RANK($R89,$R$2:$R$95,0))</f>
        <v>84</v>
      </c>
      <c r="F89" s="59">
        <f>COUNT($AH89:$AI89,$AR89:$AY89)</f>
        <v>10</v>
      </c>
      <c r="G89" s="65">
        <f>IF($F89&lt;=1,"",STDEV($AB89:$AC89,$AJ89:$AQ89))</f>
        <v>10.993024613024961</v>
      </c>
      <c r="H89" s="98" t="b">
        <f>IF($Q89=0,FALSE,IF(OR($V89=TRUE,AVERAGE($AJ89:$AQ89)=100),TRUE,FALSE))</f>
        <v>0</v>
      </c>
      <c r="I89" s="108">
        <f>IF($H89=TRUE,IF(ISBLANK(AZ89),10000,AZ89),10000)</f>
        <v>10000</v>
      </c>
      <c r="J89" s="108">
        <f>IF($H89=TRUE,IF(ISBLANK(BA89),10000,BA89),10000)</f>
        <v>10000</v>
      </c>
      <c r="K89" s="108">
        <f>IF($H89=TRUE,IF(ISBLANK(BB89),10000,BB89),10000)</f>
        <v>10000</v>
      </c>
      <c r="L89" s="108">
        <f>IF($H89=TRUE,IF(ISBLANK(BC89),10000,BC89),10000)</f>
        <v>10000</v>
      </c>
      <c r="M89" s="108">
        <f>IF($H89=TRUE,IF(ISBLANK(BD89),10000,BD89),10000)</f>
        <v>10000</v>
      </c>
      <c r="N89" s="108">
        <f>IF($H89=TRUE,IF(ISBLANK(BE89),10000,BE89),10000)</f>
        <v>10000</v>
      </c>
      <c r="O89" s="98" t="b">
        <f>$V89</f>
        <v>0</v>
      </c>
      <c r="P89" s="59">
        <f>COUNT($AH89:$AI89)</f>
        <v>2</v>
      </c>
      <c r="Q89" s="59">
        <f>COUNT($AR89:$AY89)</f>
        <v>8</v>
      </c>
      <c r="R89" s="149">
        <f>IF($F89=0,0,AVERAGE($AB89:$AC89,$AR89:$AY89))</f>
        <v>40.63172245298086</v>
      </c>
      <c r="S89" s="66">
        <f>IF($P89=0,0,(AVERAGE($AB89:$AC89)))</f>
        <v>34.011587514194751</v>
      </c>
      <c r="T89" s="65">
        <f>IF($Q89=0,0,(AVERAGE($AR89:$AY89)))</f>
        <v>42.286756187677383</v>
      </c>
      <c r="U89" s="62">
        <f>IF(F89=0,"",(AVERAGE($AH89:$AI89,$AR89:$AY89)))</f>
        <v>40.809404950141911</v>
      </c>
      <c r="V89" s="62" t="b">
        <f>IF($Q89=0,FALSE,IF(OR(MAX($U$2:$U$95)=$U89,LARGE($U$2:$U$95,2)=$U89),TRUE,FALSE))</f>
        <v>0</v>
      </c>
      <c r="W89" s="143">
        <f>IF($F89=0,0,AVERAGE($AB89:$AC89,$AJ89:$AQ89))</f>
        <v>40.63172245298086</v>
      </c>
      <c r="X89" s="62">
        <f>IF(AZ89="","",IF(((AZ89/MIN(I$2:I$95))*100)&gt;=100,100,(AZ89/MIN(I$2:I$95))*100))</f>
        <v>12.857142857142856</v>
      </c>
      <c r="Y89" s="62">
        <f>IF(BA89="","",IF(((BA89/MIN(J$2:J$95))*100)&gt;=100,100,(BA89/MIN(J$2:J$95))*100))</f>
        <v>12.5</v>
      </c>
      <c r="Z89" s="62">
        <f>IF(BB89="","",IF(((BB89/MIN(K$2:K$95))*100)&gt;=100,100,(BB89/MIN(K$2:K$95))*100))</f>
        <v>34</v>
      </c>
      <c r="AA89" s="62">
        <f>IF(BC89="","",IF(((BC89/MIN(L$2:L$95))*100)&gt;=100,100,(BC89/MIN(L$2:L$95))*100))</f>
        <v>37.269556552067762</v>
      </c>
      <c r="AB89" s="62">
        <f>IF(BD89="","",IF(((BD89/MIN(M$2:M$95))*100)&gt;=100,100,(BD89/MIN(M$2:M$95))*100))</f>
        <v>14.509893108937913</v>
      </c>
      <c r="AC89" s="65">
        <f>IF(BE89="","",IF(((BE89/MIN(N$2:N$95))*100)&gt;=100,100,(BE89/MIN(N$2:N$95))*100))</f>
        <v>53.513281919451586</v>
      </c>
      <c r="AD89" s="62">
        <f>IF(ISBLANK(AZ89),"",PERCENTRANK(AZ$2:AZ$95,AZ89,)*100)</f>
        <v>0</v>
      </c>
      <c r="AE89" s="62">
        <f>IF(ISBLANK(BA89),"",PERCENTRANK(BA$2:BA$95,BA89,)*100)</f>
        <v>2.6</v>
      </c>
      <c r="AF89" s="62">
        <f>IF(ISBLANK(BB89),"",PERCENTRANK(BB$2:BB$95,BB89,)*100)</f>
        <v>8.5</v>
      </c>
      <c r="AG89" s="62">
        <f>IF(ISBLANK(BC89),"",PERCENTRANK(BC$2:BC$95,BC89,)*100)</f>
        <v>25</v>
      </c>
      <c r="AH89" s="62">
        <f>IF(ISBLANK(BD89),"",PERCENTRANK(BD$2:BD$95,BD89,)*100)</f>
        <v>27.900000000000002</v>
      </c>
      <c r="AI89" s="65">
        <f>IF(ISBLANK(BE89),"",PERCENTRANK(BE$2:BE$95,BE89,)*100)</f>
        <v>41.9</v>
      </c>
      <c r="AJ89" s="62">
        <f>IF(VLOOKUP(TRUE,$V$2:$AY$95,COUNTA($V$1:AR$1),FALSE)="",AR89,IF(AR89="","",(AR89/VLOOKUP(TRUE,$V$2:$AY$95,COUNTA($V$1:AR$1),FALSE))*100))</f>
        <v>50</v>
      </c>
      <c r="AK89" s="62">
        <f>IF(VLOOKUP(TRUE,$V$2:$AY$95,COUNTA($V$1:AS$1),FALSE)="",AS89,IF(AS89="","",(AS89/VLOOKUP(TRUE,$V$2:$AY$95,COUNTA($V$1:AS$1),FALSE))*100))</f>
        <v>40.542802214622498</v>
      </c>
      <c r="AL89" s="62">
        <f>IF(VLOOKUP(TRUE,$V$2:$AY$95,COUNTA($V$1:AT$1),FALSE)="",AT89,IF(AT89="","",(AT89/VLOOKUP(TRUE,$V$2:$AY$95,COUNTA($V$1:AT$1),FALSE))*100))</f>
        <v>40</v>
      </c>
      <c r="AM89" s="62">
        <f>IF(VLOOKUP(TRUE,$V$2:$AY$95,COUNTA($V$1:AU$1),FALSE)="",AU89,IF(AU89="","",(AU89/VLOOKUP(TRUE,$V$2:$AY$95,COUNTA($V$1:AU$1),FALSE))*100))</f>
        <v>39.323592185974121</v>
      </c>
      <c r="AN89" s="62">
        <f>IF(VLOOKUP(TRUE,$V$2:$AY$95,COUNTA($V$1:AV$1),FALSE)="",AV89,IF(AV89="","",(AV89/VLOOKUP(TRUE,$V$2:$AY$95,COUNTA($V$1:AV$1),FALSE))*100))</f>
        <v>43.283042311668396</v>
      </c>
      <c r="AO89" s="62">
        <f>IF(VLOOKUP(TRUE,$V$2:$AY$95,COUNTA($V$1:AW$1),FALSE)="",AW89,IF(AW89="","",(AW89/VLOOKUP(TRUE,$V$2:$AY$95,COUNTA($V$1:AW$1),FALSE))*100))</f>
        <v>41.811279455820724</v>
      </c>
      <c r="AP89" s="62">
        <f>IF(VLOOKUP(TRUE,$V$2:$AY$95,COUNTA($V$1:AX$1),FALSE)="",AX89,IF(AX89="","",(AX89/VLOOKUP(TRUE,$V$2:$AY$95,COUNTA($V$1:AX$1),FALSE))*100))</f>
        <v>50</v>
      </c>
      <c r="AQ89" s="62">
        <f>IF(VLOOKUP(TRUE,$V$2:$AY$95,COUNTA($V$1:AY$1),FALSE)="",AY89,IF(AY89="","",(AY89/VLOOKUP(TRUE,$V$2:$AY$95,COUNTA($V$1:AY$1),FALSE))*100))</f>
        <v>33.333333333333336</v>
      </c>
      <c r="AR89" s="66">
        <f>IF(BS89="","",BS89*VLOOKUP("UQ",IndexCalc[],3,FALSE))</f>
        <v>50</v>
      </c>
      <c r="AS89" s="62">
        <f>IF(BT89="","",BT89*VLOOKUP("Fneg",IndexCalc[],3,FALSE))</f>
        <v>40.542802214622498</v>
      </c>
      <c r="AT89" s="62">
        <f>IF(BU89="","",BU89*VLOOKUP("ABS",IndexCalc[],3,FALSE))</f>
        <v>40</v>
      </c>
      <c r="AU89" s="62">
        <f>IF(BV89="","",BV89*VLOOKUP("Cnrs",IndexCalc[],3,FALSE))</f>
        <v>39.323592185974121</v>
      </c>
      <c r="AV89" s="62">
        <f>IF(BO89="","",BO89*VLOOKUP("HEC",IndexCalc[],3,FALSE))</f>
        <v>43.283042311668396</v>
      </c>
      <c r="AW89" s="62">
        <f>IF(BP89="","",BP89*VLOOKUP("Aeres",IndexCalc[],3,FALSE))</f>
        <v>41.811279455820724</v>
      </c>
      <c r="AX89" s="62">
        <f>IF(BQ89="","",BQ89*VLOOKUP("Abdc",IndexCalc[],3,FALSE))</f>
        <v>50</v>
      </c>
      <c r="AY89" s="65">
        <f>IF(BR89="","",BR89*VLOOKUP("Vhb",IndexCalc[],3,FALSE))</f>
        <v>33.333333333333336</v>
      </c>
      <c r="AZ89" s="95">
        <v>8.9999999999999998E-4</v>
      </c>
      <c r="BA89" s="16">
        <v>0.2</v>
      </c>
      <c r="BB89" s="12">
        <v>17</v>
      </c>
      <c r="BC89" s="25">
        <v>1.496</v>
      </c>
      <c r="BD89" s="25">
        <v>0.63800000000000001</v>
      </c>
      <c r="BE89" s="26">
        <v>1.2490000000000001</v>
      </c>
      <c r="BF89" s="12"/>
      <c r="BG89" s="12"/>
      <c r="BH89" s="12" t="s">
        <v>133</v>
      </c>
      <c r="BI89" s="12" t="s">
        <v>135</v>
      </c>
      <c r="BJ89" s="12"/>
      <c r="BK89" s="18">
        <v>3</v>
      </c>
      <c r="BL89" s="12"/>
      <c r="BM89" s="12">
        <v>2</v>
      </c>
      <c r="BN89" s="12"/>
      <c r="BO89" s="257">
        <v>1.7313216924667358</v>
      </c>
      <c r="BP89" s="258">
        <v>1.2543383836746216</v>
      </c>
      <c r="BQ89" s="92">
        <v>2</v>
      </c>
      <c r="BR89" s="5">
        <v>2</v>
      </c>
      <c r="BS89" s="5">
        <v>2</v>
      </c>
      <c r="BT89" s="258">
        <v>1.6217120885848999</v>
      </c>
      <c r="BU89" s="258">
        <v>2</v>
      </c>
      <c r="BV89" s="261">
        <v>1.5729436874389648</v>
      </c>
    </row>
    <row r="90" spans="1:74" x14ac:dyDescent="0.25">
      <c r="A90" s="209" t="s">
        <v>584</v>
      </c>
      <c r="B90" s="14"/>
      <c r="C90" s="75" t="s">
        <v>213</v>
      </c>
      <c r="D90" s="14" t="s">
        <v>885</v>
      </c>
      <c r="E90" s="59">
        <f>IF(R90=0,"",RANK($R90,$R$2:$R$95,0))</f>
        <v>27</v>
      </c>
      <c r="F90" s="59">
        <f>COUNT($AH90:$AI90,$AR90:$AY90)</f>
        <v>10</v>
      </c>
      <c r="G90" s="65">
        <f>IF($F90&lt;=1,"",STDEV($AB90:$AC90,$AJ90:$AQ90))</f>
        <v>22.35758930951889</v>
      </c>
      <c r="H90" s="98" t="b">
        <f>IF($Q90=0,FALSE,IF(OR($V90=TRUE,AVERAGE($AJ90:$AQ90)=100),TRUE,FALSE))</f>
        <v>0</v>
      </c>
      <c r="I90" s="108">
        <f>IF($H90=TRUE,IF(ISBLANK(AZ90),10000,AZ90),10000)</f>
        <v>10000</v>
      </c>
      <c r="J90" s="108">
        <f>IF($H90=TRUE,IF(ISBLANK(BA90),10000,BA90),10000)</f>
        <v>10000</v>
      </c>
      <c r="K90" s="108">
        <f>IF($H90=TRUE,IF(ISBLANK(BB90),10000,BB90),10000)</f>
        <v>10000</v>
      </c>
      <c r="L90" s="108">
        <f>IF($H90=TRUE,IF(ISBLANK(BC90),10000,BC90),10000)</f>
        <v>10000</v>
      </c>
      <c r="M90" s="108">
        <f>IF($H90=TRUE,IF(ISBLANK(BD90),10000,BD90),10000)</f>
        <v>10000</v>
      </c>
      <c r="N90" s="108">
        <f>IF($H90=TRUE,IF(ISBLANK(BE90),10000,BE90),10000)</f>
        <v>10000</v>
      </c>
      <c r="O90" s="98" t="b">
        <f>$V90</f>
        <v>0</v>
      </c>
      <c r="P90" s="59">
        <f>COUNT($AH90:$AI90)</f>
        <v>2</v>
      </c>
      <c r="Q90" s="59">
        <f>COUNT($AR90:$AY90)</f>
        <v>8</v>
      </c>
      <c r="R90" s="149">
        <f>IF($F90=0,0,AVERAGE($AB90:$AC90,$AR90:$AY90))</f>
        <v>59.396372132933571</v>
      </c>
      <c r="S90" s="66">
        <f>IF($P90=0,0,(AVERAGE($AB90:$AC90)))</f>
        <v>61.598817375483286</v>
      </c>
      <c r="T90" s="65">
        <f>IF($Q90=0,0,(AVERAGE($AR90:$AY90)))</f>
        <v>58.84576082229615</v>
      </c>
      <c r="U90" s="62">
        <f>IF(F90=0,"",(AVERAGE($AH90:$AI90,$AR90:$AY90)))</f>
        <v>60.936608657836913</v>
      </c>
      <c r="V90" s="62" t="b">
        <f>IF($Q90=0,FALSE,IF(OR(MAX($U$2:$U$95)=$U90,LARGE($U$2:$U$95,2)=$U90),TRUE,FALSE))</f>
        <v>0</v>
      </c>
      <c r="W90" s="143">
        <f>IF($F90=0,0,AVERAGE($AB90:$AC90,$AJ90:$AQ90))</f>
        <v>59.396372132933571</v>
      </c>
      <c r="X90" s="62">
        <f>IF(AZ90="","",IF(((AZ90/MIN(I$2:I$95))*100)&gt;=100,100,(AZ90/MIN(I$2:I$95))*100))</f>
        <v>28.571428571428569</v>
      </c>
      <c r="Y90" s="62">
        <f>IF(BA90="","",IF(((BA90/MIN(J$2:J$95))*100)&gt;=100,100,(BA90/MIN(J$2:J$95))*100))</f>
        <v>25</v>
      </c>
      <c r="Z90" s="62">
        <f>IF(BB90="","",IF(((BB90/MIN(K$2:K$95))*100)&gt;=100,100,(BB90/MIN(K$2:K$95))*100))</f>
        <v>64</v>
      </c>
      <c r="AA90" s="62">
        <f>IF(BC90="","",IF(((BC90/MIN(L$2:L$95))*100)&gt;=100,100,(BC90/MIN(L$2:L$95))*100))</f>
        <v>44.41953163926258</v>
      </c>
      <c r="AB90" s="62">
        <f>IF(BD90="","",IF(((BD90/MIN(M$2:M$95))*100)&gt;=100,100,(BD90/MIN(M$2:M$95))*100))</f>
        <v>23.197634750966568</v>
      </c>
      <c r="AC90" s="65">
        <f>IF(BE90="","",IF(((BE90/MIN(N$2:N$95))*100)&gt;=100,100,(BE90/MIN(N$2:N$95))*100))</f>
        <v>100</v>
      </c>
      <c r="AD90" s="62">
        <f>IF(ISBLANK(AZ90),"",PERCENTRANK(AZ$2:AZ$95,AZ90,)*100)</f>
        <v>42.1</v>
      </c>
      <c r="AE90" s="62">
        <f>IF(ISBLANK(BA90),"",PERCENTRANK(BA$2:BA$95,BA90,)*100)</f>
        <v>26.3</v>
      </c>
      <c r="AF90" s="62">
        <f>IF(ISBLANK(BB90),"",PERCENTRANK(BB$2:BB$95,BB90,)*100)</f>
        <v>51.4</v>
      </c>
      <c r="AG90" s="62">
        <f>IF(ISBLANK(BC90),"",PERCENTRANK(BC$2:BC$95,BC90,)*100)</f>
        <v>37.5</v>
      </c>
      <c r="AH90" s="62">
        <f>IF(ISBLANK(BD90),"",PERCENTRANK(BD$2:BD$95,BD90,)*100)</f>
        <v>52.6</v>
      </c>
      <c r="AI90" s="65">
        <f>IF(ISBLANK(BE90),"",PERCENTRANK(BE$2:BE$95,BE90,)*100)</f>
        <v>86</v>
      </c>
      <c r="AJ90" s="62">
        <f>IF(VLOOKUP(TRUE,$V$2:$AY$95,COUNTA($V$1:AR$1),FALSE)="",AR90,IF(AR90="","",(AR90/VLOOKUP(TRUE,$V$2:$AY$95,COUNTA($V$1:AR$1),FALSE))*100))</f>
        <v>65.115231275558472</v>
      </c>
      <c r="AK90" s="62">
        <f>IF(VLOOKUP(TRUE,$V$2:$AY$95,COUNTA($V$1:AS$1),FALSE)="",AS90,IF(AS90="","",(AS90/VLOOKUP(TRUE,$V$2:$AY$95,COUNTA($V$1:AS$1),FALSE))*100))</f>
        <v>45.259702205657959</v>
      </c>
      <c r="AL90" s="62">
        <f>IF(VLOOKUP(TRUE,$V$2:$AY$95,COUNTA($V$1:AT$1),FALSE)="",AT90,IF(AT90="","",(AT90/VLOOKUP(TRUE,$V$2:$AY$95,COUNTA($V$1:AT$1),FALSE))*100))</f>
        <v>34.354157447814941</v>
      </c>
      <c r="AM90" s="62">
        <f>IF(VLOOKUP(TRUE,$V$2:$AY$95,COUNTA($V$1:AU$1),FALSE)="",AU90,IF(AU90="","",(AU90/VLOOKUP(TRUE,$V$2:$AY$95,COUNTA($V$1:AU$1),FALSE))*100))</f>
        <v>57.533431053161621</v>
      </c>
      <c r="AN90" s="62">
        <f>IF(VLOOKUP(TRUE,$V$2:$AY$95,COUNTA($V$1:AV$1),FALSE)="",AV90,IF(AV90="","",(AV90/VLOOKUP(TRUE,$V$2:$AY$95,COUNTA($V$1:AV$1),FALSE))*100))</f>
        <v>71.849000453948975</v>
      </c>
      <c r="AO90" s="62">
        <f>IF(VLOOKUP(TRUE,$V$2:$AY$95,COUNTA($V$1:AW$1),FALSE)="",AW90,IF(AW90="","",(AW90/VLOOKUP(TRUE,$V$2:$AY$95,COUNTA($V$1:AW$1),FALSE))*100))</f>
        <v>81.461175282796233</v>
      </c>
      <c r="AP90" s="62">
        <f>IF(VLOOKUP(TRUE,$V$2:$AY$95,COUNTA($V$1:AX$1),FALSE)="",AX90,IF(AX90="","",(AX90/VLOOKUP(TRUE,$V$2:$AY$95,COUNTA($V$1:AX$1),FALSE))*100))</f>
        <v>53.840500116348267</v>
      </c>
      <c r="AQ90" s="62">
        <f>IF(VLOOKUP(TRUE,$V$2:$AY$95,COUNTA($V$1:AY$1),FALSE)="",AY90,IF(AY90="","",(AY90/VLOOKUP(TRUE,$V$2:$AY$95,COUNTA($V$1:AY$1),FALSE))*100))</f>
        <v>61.352888743082687</v>
      </c>
      <c r="AR90" s="66">
        <f>IF(BS90="","",BS90*VLOOKUP("UQ",IndexCalc[],3,FALSE))</f>
        <v>65.115231275558472</v>
      </c>
      <c r="AS90" s="62">
        <f>IF(BT90="","",BT90*VLOOKUP("Fneg",IndexCalc[],3,FALSE))</f>
        <v>45.259702205657959</v>
      </c>
      <c r="AT90" s="62">
        <f>IF(BU90="","",BU90*VLOOKUP("ABS",IndexCalc[],3,FALSE))</f>
        <v>34.354157447814941</v>
      </c>
      <c r="AU90" s="62">
        <f>IF(BV90="","",BV90*VLOOKUP("Cnrs",IndexCalc[],3,FALSE))</f>
        <v>57.533431053161621</v>
      </c>
      <c r="AV90" s="62">
        <f>IF(BO90="","",BO90*VLOOKUP("HEC",IndexCalc[],3,FALSE))</f>
        <v>71.849000453948975</v>
      </c>
      <c r="AW90" s="62">
        <f>IF(BP90="","",BP90*VLOOKUP("Aeres",IndexCalc[],3,FALSE))</f>
        <v>81.461175282796233</v>
      </c>
      <c r="AX90" s="62">
        <f>IF(BQ90="","",BQ90*VLOOKUP("Abdc",IndexCalc[],3,FALSE))</f>
        <v>53.840500116348267</v>
      </c>
      <c r="AY90" s="65">
        <f>IF(BR90="","",BR90*VLOOKUP("Vhb",IndexCalc[],3,FALSE))</f>
        <v>61.352888743082687</v>
      </c>
      <c r="AZ90" s="25">
        <v>2E-3</v>
      </c>
      <c r="BA90" s="16">
        <v>0.4</v>
      </c>
      <c r="BB90" s="12">
        <v>32</v>
      </c>
      <c r="BC90" s="25">
        <v>1.7829999999999999</v>
      </c>
      <c r="BD90" s="25">
        <v>1.02</v>
      </c>
      <c r="BE90" s="26">
        <v>2.5630000000000002</v>
      </c>
      <c r="BF90" s="12"/>
      <c r="BG90" s="12"/>
      <c r="BH90" s="12"/>
      <c r="BI90" s="12"/>
      <c r="BJ90" s="12"/>
      <c r="BK90" s="18"/>
      <c r="BL90" s="12"/>
      <c r="BM90" s="12"/>
      <c r="BN90" s="12"/>
      <c r="BO90" s="257">
        <v>2.873960018157959</v>
      </c>
      <c r="BP90" s="258">
        <v>2.4438352584838867</v>
      </c>
      <c r="BQ90" s="258">
        <v>2.1536200046539307</v>
      </c>
      <c r="BR90" s="258">
        <v>3.6811733245849609</v>
      </c>
      <c r="BS90" s="258">
        <v>2.6046092510223389</v>
      </c>
      <c r="BT90" s="258">
        <v>1.8103880882263184</v>
      </c>
      <c r="BU90" s="258">
        <v>1.7177078723907471</v>
      </c>
      <c r="BV90" s="261">
        <v>2.3013372421264648</v>
      </c>
    </row>
    <row r="91" spans="1:74" x14ac:dyDescent="0.25">
      <c r="A91" s="209" t="s">
        <v>585</v>
      </c>
      <c r="B91" s="14" t="s">
        <v>856</v>
      </c>
      <c r="C91" s="74" t="s">
        <v>221</v>
      </c>
      <c r="D91" s="14" t="s">
        <v>885</v>
      </c>
      <c r="E91" s="59">
        <f>IF(R91=0,"",RANK($R91,$R$2:$R$95,0))</f>
        <v>17</v>
      </c>
      <c r="F91" s="59">
        <f>COUNT($AH91:$AI91,$AR91:$AY91)</f>
        <v>10</v>
      </c>
      <c r="G91" s="65">
        <f>IF($F91&lt;=1,"",STDEV($AB91:$AC91,$AJ91:$AQ91))</f>
        <v>22.347846306805629</v>
      </c>
      <c r="H91" s="98" t="b">
        <f>IF($Q91=0,FALSE,IF(OR($V91=TRUE,AVERAGE($AJ91:$AQ91)=100),TRUE,FALSE))</f>
        <v>0</v>
      </c>
      <c r="I91" s="108">
        <f>IF($H91=TRUE,IF(ISBLANK(AZ91),10000,AZ91),10000)</f>
        <v>10000</v>
      </c>
      <c r="J91" s="108">
        <f>IF($H91=TRUE,IF(ISBLANK(BA91),10000,BA91),10000)</f>
        <v>10000</v>
      </c>
      <c r="K91" s="108">
        <f>IF($H91=TRUE,IF(ISBLANK(BB91),10000,BB91),10000)</f>
        <v>10000</v>
      </c>
      <c r="L91" s="108">
        <f>IF($H91=TRUE,IF(ISBLANK(BC91),10000,BC91),10000)</f>
        <v>10000</v>
      </c>
      <c r="M91" s="108">
        <f>IF($H91=TRUE,IF(ISBLANK(BD91),10000,BD91),10000)</f>
        <v>10000</v>
      </c>
      <c r="N91" s="108">
        <f>IF($H91=TRUE,IF(ISBLANK(BE91),10000,BE91),10000)</f>
        <v>10000</v>
      </c>
      <c r="O91" s="98" t="b">
        <f>$V91</f>
        <v>0</v>
      </c>
      <c r="P91" s="59">
        <f>COUNT($AH91:$AI91)</f>
        <v>2</v>
      </c>
      <c r="Q91" s="59">
        <f>COUNT($AR91:$AY91)</f>
        <v>8</v>
      </c>
      <c r="R91" s="149">
        <f>IF($F91=0,0,AVERAGE($AB91:$AC91,$AR91:$AY91))</f>
        <v>68.842029546048394</v>
      </c>
      <c r="S91" s="66">
        <f>IF($P91=0,0,(AVERAGE($AB91:$AC91)))</f>
        <v>63.941323629747558</v>
      </c>
      <c r="T91" s="65">
        <f>IF($Q91=0,0,(AVERAGE($AR91:$AY91)))</f>
        <v>70.067206025123596</v>
      </c>
      <c r="U91" s="62">
        <f>IF(F91=0,"",(AVERAGE($AH91:$AI91,$AR91:$AY91)))</f>
        <v>71.313764820098882</v>
      </c>
      <c r="V91" s="62" t="b">
        <f>IF($Q91=0,FALSE,IF(OR(MAX($U$2:$U$95)=$U91,LARGE($U$2:$U$95,2)=$U91),TRUE,FALSE))</f>
        <v>0</v>
      </c>
      <c r="W91" s="143">
        <f>IF($F91=0,0,AVERAGE($AB91:$AC91,$AJ91:$AQ91))</f>
        <v>68.842029546048394</v>
      </c>
      <c r="X91" s="62">
        <f>IF(AZ91="","",IF(((AZ91/MIN(I$2:I$95))*100)&gt;=100,100,(AZ91/MIN(I$2:I$95))*100))</f>
        <v>28.571428571428569</v>
      </c>
      <c r="Y91" s="62">
        <f>IF(BA91="","",IF(((BA91/MIN(J$2:J$95))*100)&gt;=100,100,(BA91/MIN(J$2:J$95))*100))</f>
        <v>56.25</v>
      </c>
      <c r="Z91" s="62">
        <f>IF(BB91="","",IF(((BB91/MIN(K$2:K$95))*100)&gt;=100,100,(BB91/MIN(K$2:K$95))*100))</f>
        <v>34</v>
      </c>
      <c r="AA91" s="62">
        <f>IF(BC91="","",IF(((BC91/MIN(L$2:L$95))*100)&gt;=100,100,(BC91/MIN(L$2:L$95))*100))</f>
        <v>60.089686098654703</v>
      </c>
      <c r="AB91" s="62">
        <f>IF(BD91="","",IF(((BD91/MIN(M$2:M$95))*100)&gt;=100,100,(BD91/MIN(M$2:M$95))*100))</f>
        <v>27.882647259495108</v>
      </c>
      <c r="AC91" s="65">
        <f>IF(BE91="","",IF(((BE91/MIN(N$2:N$95))*100)&gt;=100,100,(BE91/MIN(N$2:N$95))*100))</f>
        <v>100</v>
      </c>
      <c r="AD91" s="62">
        <f>IF(ISBLANK(AZ91),"",PERCENTRANK(AZ$2:AZ$95,AZ91,)*100)</f>
        <v>42.1</v>
      </c>
      <c r="AE91" s="62">
        <f>IF(ISBLANK(BA91),"",PERCENTRANK(BA$2:BA$95,BA91,)*100)</f>
        <v>65.7</v>
      </c>
      <c r="AF91" s="62">
        <f>IF(ISBLANK(BB91),"",PERCENTRANK(BB$2:BB$95,BB91,)*100)</f>
        <v>8.5</v>
      </c>
      <c r="AG91" s="62">
        <f>IF(ISBLANK(BC91),"",PERCENTRANK(BC$2:BC$95,BC91,)*100)</f>
        <v>52.5</v>
      </c>
      <c r="AH91" s="62">
        <f>IF(ISBLANK(BD91),"",PERCENTRANK(BD$2:BD$95,BD91,)*100)</f>
        <v>60.199999999999996</v>
      </c>
      <c r="AI91" s="65">
        <f>IF(ISBLANK(BE91),"",PERCENTRANK(BE$2:BE$95,BE91,)*100)</f>
        <v>92.4</v>
      </c>
      <c r="AJ91" s="62">
        <f>IF(VLOOKUP(TRUE,$V$2:$AY$95,COUNTA($V$1:AR$1),FALSE)="",AR91,IF(AR91="","",(AR91/VLOOKUP(TRUE,$V$2:$AY$95,COUNTA($V$1:AR$1),FALSE))*100))</f>
        <v>70.681750774383545</v>
      </c>
      <c r="AK91" s="62">
        <f>IF(VLOOKUP(TRUE,$V$2:$AY$95,COUNTA($V$1:AS$1),FALSE)="",AS91,IF(AS91="","",(AS91/VLOOKUP(TRUE,$V$2:$AY$95,COUNTA($V$1:AS$1),FALSE))*100))</f>
        <v>50</v>
      </c>
      <c r="AL91" s="62">
        <f>IF(VLOOKUP(TRUE,$V$2:$AY$95,COUNTA($V$1:AT$1),FALSE)="",AT91,IF(AT91="","",(AT91/VLOOKUP(TRUE,$V$2:$AY$95,COUNTA($V$1:AT$1),FALSE))*100))</f>
        <v>49.668145179748535</v>
      </c>
      <c r="AM91" s="62">
        <f>IF(VLOOKUP(TRUE,$V$2:$AY$95,COUNTA($V$1:AU$1),FALSE)="",AU91,IF(AU91="","",(AU91/VLOOKUP(TRUE,$V$2:$AY$95,COUNTA($V$1:AU$1),FALSE))*100))</f>
        <v>75</v>
      </c>
      <c r="AN91" s="62">
        <f>IF(VLOOKUP(TRUE,$V$2:$AY$95,COUNTA($V$1:AV$1),FALSE)="",AV91,IF(AV91="","",(AV91/VLOOKUP(TRUE,$V$2:$AY$95,COUNTA($V$1:AV$1),FALSE))*100))</f>
        <v>76.031339168548584</v>
      </c>
      <c r="AO91" s="62">
        <f>IF(VLOOKUP(TRUE,$V$2:$AY$95,COUNTA($V$1:AW$1),FALSE)="",AW91,IF(AW91="","",(AW91/VLOOKUP(TRUE,$V$2:$AY$95,COUNTA($V$1:AW$1),FALSE))*100))</f>
        <v>100</v>
      </c>
      <c r="AP91" s="62">
        <f>IF(VLOOKUP(TRUE,$V$2:$AY$95,COUNTA($V$1:AX$1),FALSE)="",AX91,IF(AX91="","",(AX91/VLOOKUP(TRUE,$V$2:$AY$95,COUNTA($V$1:AX$1),FALSE))*100))</f>
        <v>75</v>
      </c>
      <c r="AQ91" s="62">
        <f>IF(VLOOKUP(TRUE,$V$2:$AY$95,COUNTA($V$1:AY$1),FALSE)="",AY91,IF(AY91="","",(AY91/VLOOKUP(TRUE,$V$2:$AY$95,COUNTA($V$1:AY$1),FALSE))*100))</f>
        <v>64.156413078308105</v>
      </c>
      <c r="AR91" s="66">
        <f>IF(BS91="","",BS91*VLOOKUP("UQ",IndexCalc[],3,FALSE))</f>
        <v>70.681750774383545</v>
      </c>
      <c r="AS91" s="62">
        <f>IF(BT91="","",BT91*VLOOKUP("Fneg",IndexCalc[],3,FALSE))</f>
        <v>50</v>
      </c>
      <c r="AT91" s="62">
        <f>IF(BU91="","",BU91*VLOOKUP("ABS",IndexCalc[],3,FALSE))</f>
        <v>49.668145179748535</v>
      </c>
      <c r="AU91" s="62">
        <f>IF(BV91="","",BV91*VLOOKUP("Cnrs",IndexCalc[],3,FALSE))</f>
        <v>75</v>
      </c>
      <c r="AV91" s="62">
        <f>IF(BO91="","",BO91*VLOOKUP("HEC",IndexCalc[],3,FALSE))</f>
        <v>76.031339168548584</v>
      </c>
      <c r="AW91" s="62">
        <f>IF(BP91="","",BP91*VLOOKUP("Aeres",IndexCalc[],3,FALSE))</f>
        <v>100</v>
      </c>
      <c r="AX91" s="62">
        <f>IF(BQ91="","",BQ91*VLOOKUP("Abdc",IndexCalc[],3,FALSE))</f>
        <v>75</v>
      </c>
      <c r="AY91" s="65">
        <f>IF(BR91="","",BR91*VLOOKUP("Vhb",IndexCalc[],3,FALSE))</f>
        <v>64.156413078308105</v>
      </c>
      <c r="AZ91" s="25">
        <v>2E-3</v>
      </c>
      <c r="BA91" s="16">
        <v>0.9</v>
      </c>
      <c r="BB91" s="12">
        <v>17</v>
      </c>
      <c r="BC91" s="25">
        <v>2.4119999999999999</v>
      </c>
      <c r="BD91" s="25">
        <v>1.226</v>
      </c>
      <c r="BE91" s="26">
        <v>3.28</v>
      </c>
      <c r="BF91" s="12"/>
      <c r="BG91" s="12" t="s">
        <v>127</v>
      </c>
      <c r="BH91" s="12" t="s">
        <v>127</v>
      </c>
      <c r="BI91" s="12"/>
      <c r="BJ91" s="12"/>
      <c r="BK91" s="18"/>
      <c r="BL91" s="12">
        <v>3</v>
      </c>
      <c r="BM91" s="12"/>
      <c r="BN91" s="12">
        <v>2</v>
      </c>
      <c r="BO91" s="257">
        <v>3.0412535667419434</v>
      </c>
      <c r="BP91" s="5">
        <v>3</v>
      </c>
      <c r="BQ91" s="92">
        <v>3</v>
      </c>
      <c r="BR91" s="258">
        <v>3.8493847846984863</v>
      </c>
      <c r="BS91" s="258">
        <v>2.8272700309753418</v>
      </c>
      <c r="BT91" s="258">
        <v>2</v>
      </c>
      <c r="BU91" s="258">
        <v>2.4834072589874268</v>
      </c>
      <c r="BV91" s="8">
        <v>3</v>
      </c>
    </row>
    <row r="92" spans="1:74" x14ac:dyDescent="0.25">
      <c r="A92" s="209" t="s">
        <v>586</v>
      </c>
      <c r="B92" s="14" t="s">
        <v>857</v>
      </c>
      <c r="C92" s="74" t="s">
        <v>222</v>
      </c>
      <c r="D92" s="14" t="s">
        <v>885</v>
      </c>
      <c r="E92" s="59">
        <f>IF(R92=0,"",RANK($R92,$R$2:$R$95,0))</f>
        <v>61</v>
      </c>
      <c r="F92" s="59">
        <f>COUNT($AH92:$AI92,$AR92:$AY92)</f>
        <v>10</v>
      </c>
      <c r="G92" s="65">
        <f>IF($F92&lt;=1,"",STDEV($AB92:$AC92,$AJ92:$AQ92))</f>
        <v>14.867167891432404</v>
      </c>
      <c r="H92" s="98" t="b">
        <f>IF($Q92=0,FALSE,IF(OR($V92=TRUE,AVERAGE($AJ92:$AQ92)=100),TRUE,FALSE))</f>
        <v>0</v>
      </c>
      <c r="I92" s="108">
        <f>IF($H92=TRUE,IF(ISBLANK(AZ92),10000,AZ92),10000)</f>
        <v>10000</v>
      </c>
      <c r="J92" s="108">
        <f>IF($H92=TRUE,IF(ISBLANK(BA92),10000,BA92),10000)</f>
        <v>10000</v>
      </c>
      <c r="K92" s="108">
        <f>IF($H92=TRUE,IF(ISBLANK(BB92),10000,BB92),10000)</f>
        <v>10000</v>
      </c>
      <c r="L92" s="108">
        <f>IF($H92=TRUE,IF(ISBLANK(BC92),10000,BC92),10000)</f>
        <v>10000</v>
      </c>
      <c r="M92" s="108">
        <f>IF($H92=TRUE,IF(ISBLANK(BD92),10000,BD92),10000)</f>
        <v>10000</v>
      </c>
      <c r="N92" s="108">
        <f>IF($H92=TRUE,IF(ISBLANK(BE92),10000,BE92),10000)</f>
        <v>10000</v>
      </c>
      <c r="O92" s="98" t="b">
        <f>$V92</f>
        <v>0</v>
      </c>
      <c r="P92" s="59">
        <f>COUNT($AH92:$AI92)</f>
        <v>2</v>
      </c>
      <c r="Q92" s="59">
        <f>COUNT($AR92:$AY92)</f>
        <v>8</v>
      </c>
      <c r="R92" s="149">
        <f>IF($F92=0,0,AVERAGE($AB92:$AC92,$AR92:$AY92))</f>
        <v>49.747511373508289</v>
      </c>
      <c r="S92" s="66">
        <f>IF($P92=0,0,(AVERAGE($AB92:$AC92)))</f>
        <v>29.209392202637186</v>
      </c>
      <c r="T92" s="65">
        <f>IF($Q92=0,0,(AVERAGE($AR92:$AY92)))</f>
        <v>54.882041166226067</v>
      </c>
      <c r="U92" s="62">
        <f>IF(F92=0,"",(AVERAGE($AH92:$AI92,$AR92:$AY92)))</f>
        <v>51.425632932980854</v>
      </c>
      <c r="V92" s="62" t="b">
        <f>IF($Q92=0,FALSE,IF(OR(MAX($U$2:$U$95)=$U92,LARGE($U$2:$U$95,2)=$U92),TRUE,FALSE))</f>
        <v>0</v>
      </c>
      <c r="W92" s="143">
        <f>IF($F92=0,0,AVERAGE($AB92:$AC92,$AJ92:$AQ92))</f>
        <v>49.747511373508289</v>
      </c>
      <c r="X92" s="62">
        <f>IF(AZ92="","",IF(((AZ92/MIN(I$2:I$95))*100)&gt;=100,100,(AZ92/MIN(I$2:I$95))*100))</f>
        <v>28.571428571428569</v>
      </c>
      <c r="Y92" s="62">
        <f>IF(BA92="","",IF(((BA92/MIN(J$2:J$95))*100)&gt;=100,100,(BA92/MIN(J$2:J$95))*100))</f>
        <v>43.749999999999993</v>
      </c>
      <c r="Z92" s="62">
        <f>IF(BB92="","",IF(((BB92/MIN(K$2:K$95))*100)&gt;=100,100,(BB92/MIN(K$2:K$95))*100))</f>
        <v>42</v>
      </c>
      <c r="AA92" s="62">
        <f>IF(BC92="","",IF(((BC92/MIN(L$2:L$95))*100)&gt;=100,100,(BC92/MIN(L$2:L$95))*100))</f>
        <v>32.835077229696061</v>
      </c>
      <c r="AB92" s="62">
        <f>IF(BD92="","",IF(((BD92/MIN(M$2:M$95))*100)&gt;=100,100,(BD92/MIN(M$2:M$95))*100))</f>
        <v>23.243120309301794</v>
      </c>
      <c r="AC92" s="65">
        <f>IF(BE92="","",IF(((BE92/MIN(N$2:N$95))*100)&gt;=100,100,(BE92/MIN(N$2:N$95))*100))</f>
        <v>35.175664095972579</v>
      </c>
      <c r="AD92" s="62">
        <f>IF(ISBLANK(AZ92),"",PERCENTRANK(AZ$2:AZ$95,AZ92,)*100)</f>
        <v>42.1</v>
      </c>
      <c r="AE92" s="62">
        <f>IF(ISBLANK(BA92),"",PERCENTRANK(BA$2:BA$95,BA92,)*100)</f>
        <v>39.4</v>
      </c>
      <c r="AF92" s="62">
        <f>IF(ISBLANK(BB92),"",PERCENTRANK(BB$2:BB$95,BB92,)*100)</f>
        <v>20</v>
      </c>
      <c r="AG92" s="62">
        <f>IF(ISBLANK(BC92),"",PERCENTRANK(BC$2:BC$95,BC92,)*100)</f>
        <v>20</v>
      </c>
      <c r="AH92" s="62">
        <f>IF(ISBLANK(BD92),"",PERCENTRANK(BD$2:BD$95,BD92,)*100)</f>
        <v>53.7</v>
      </c>
      <c r="AI92" s="65">
        <f>IF(ISBLANK(BE92),"",PERCENTRANK(BE$2:BE$95,BE92,)*100)</f>
        <v>21.5</v>
      </c>
      <c r="AJ92" s="62">
        <f>IF(VLOOKUP(TRUE,$V$2:$AY$95,COUNTA($V$1:AR$1),FALSE)="",AR92,IF(AR92="","",(AR92/VLOOKUP(TRUE,$V$2:$AY$95,COUNTA($V$1:AR$1),FALSE))*100))</f>
        <v>50</v>
      </c>
      <c r="AK92" s="62">
        <f>IF(VLOOKUP(TRUE,$V$2:$AY$95,COUNTA($V$1:AS$1),FALSE)="",AS92,IF(AS92="","",(AS92/VLOOKUP(TRUE,$V$2:$AY$95,COUNTA($V$1:AS$1),FALSE))*100))</f>
        <v>45.141559839248657</v>
      </c>
      <c r="AL92" s="62">
        <f>IF(VLOOKUP(TRUE,$V$2:$AY$95,COUNTA($V$1:AT$1),FALSE)="",AT92,IF(AT92="","",(AT92/VLOOKUP(TRUE,$V$2:$AY$95,COUNTA($V$1:AT$1),FALSE))*100))</f>
        <v>40</v>
      </c>
      <c r="AM92" s="62">
        <f>IF(VLOOKUP(TRUE,$V$2:$AY$95,COUNTA($V$1:AU$1),FALSE)="",AU92,IF(AU92="","",(AU92/VLOOKUP(TRUE,$V$2:$AY$95,COUNTA($V$1:AU$1),FALSE))*100))</f>
        <v>50.13701319694519</v>
      </c>
      <c r="AN92" s="62">
        <f>IF(VLOOKUP(TRUE,$V$2:$AY$95,COUNTA($V$1:AV$1),FALSE)="",AV92,IF(AV92="","",(AV92/VLOOKUP(TRUE,$V$2:$AY$95,COUNTA($V$1:AV$1),FALSE))*100))</f>
        <v>59.786373376846313</v>
      </c>
      <c r="AO92" s="62">
        <f>IF(VLOOKUP(TRUE,$V$2:$AY$95,COUNTA($V$1:AW$1),FALSE)="",AW92,IF(AW92="","",(AW92/VLOOKUP(TRUE,$V$2:$AY$95,COUNTA($V$1:AW$1),FALSE))*100))</f>
        <v>63.336749871571861</v>
      </c>
      <c r="AP92" s="62">
        <f>IF(VLOOKUP(TRUE,$V$2:$AY$95,COUNTA($V$1:AX$1),FALSE)="",AX92,IF(AX92="","",(AX92/VLOOKUP(TRUE,$V$2:$AY$95,COUNTA($V$1:AX$1),FALSE))*100))</f>
        <v>75</v>
      </c>
      <c r="AQ92" s="62">
        <f>IF(VLOOKUP(TRUE,$V$2:$AY$95,COUNTA($V$1:AY$1),FALSE)="",AY92,IF(AY92="","",(AY92/VLOOKUP(TRUE,$V$2:$AY$95,COUNTA($V$1:AY$1),FALSE))*100))</f>
        <v>55.654633045196547</v>
      </c>
      <c r="AR92" s="66">
        <f>IF(BS92="","",BS92*VLOOKUP("UQ",IndexCalc[],3,FALSE))</f>
        <v>50</v>
      </c>
      <c r="AS92" s="62">
        <f>IF(BT92="","",BT92*VLOOKUP("Fneg",IndexCalc[],3,FALSE))</f>
        <v>45.141559839248657</v>
      </c>
      <c r="AT92" s="62">
        <f>IF(BU92="","",BU92*VLOOKUP("ABS",IndexCalc[],3,FALSE))</f>
        <v>40</v>
      </c>
      <c r="AU92" s="62">
        <f>IF(BV92="","",BV92*VLOOKUP("Cnrs",IndexCalc[],3,FALSE))</f>
        <v>50.13701319694519</v>
      </c>
      <c r="AV92" s="62">
        <f>IF(BO92="","",BO92*VLOOKUP("HEC",IndexCalc[],3,FALSE))</f>
        <v>59.786373376846313</v>
      </c>
      <c r="AW92" s="62">
        <f>IF(BP92="","",BP92*VLOOKUP("Aeres",IndexCalc[],3,FALSE))</f>
        <v>63.336749871571861</v>
      </c>
      <c r="AX92" s="62">
        <f>IF(BQ92="","",BQ92*VLOOKUP("Abdc",IndexCalc[],3,FALSE))</f>
        <v>75</v>
      </c>
      <c r="AY92" s="65">
        <f>IF(BR92="","",BR92*VLOOKUP("Vhb",IndexCalc[],3,FALSE))</f>
        <v>55.65463304519654</v>
      </c>
      <c r="AZ92" s="25">
        <v>2E-3</v>
      </c>
      <c r="BA92" s="16">
        <v>0.7</v>
      </c>
      <c r="BB92" s="12">
        <v>21</v>
      </c>
      <c r="BC92" s="25">
        <v>1.3180000000000001</v>
      </c>
      <c r="BD92" s="25">
        <v>1.022</v>
      </c>
      <c r="BE92" s="26">
        <v>0.82099999999999995</v>
      </c>
      <c r="BF92" s="12"/>
      <c r="BG92" s="12"/>
      <c r="BH92" s="12" t="s">
        <v>127</v>
      </c>
      <c r="BI92" s="12"/>
      <c r="BJ92" s="12"/>
      <c r="BK92" s="18">
        <v>3</v>
      </c>
      <c r="BL92" s="12"/>
      <c r="BM92" s="12">
        <v>2</v>
      </c>
      <c r="BN92" s="12"/>
      <c r="BO92" s="257">
        <v>2.3914549350738525</v>
      </c>
      <c r="BP92" s="258">
        <v>1.9001024961471558</v>
      </c>
      <c r="BQ92" s="92">
        <v>3</v>
      </c>
      <c r="BR92" s="258">
        <v>3.339277982711792</v>
      </c>
      <c r="BS92" s="5">
        <v>2</v>
      </c>
      <c r="BT92" s="258">
        <v>1.8056623935699463</v>
      </c>
      <c r="BU92" s="258">
        <v>2</v>
      </c>
      <c r="BV92" s="261">
        <v>2.0054805278778076</v>
      </c>
    </row>
    <row r="93" spans="1:74" x14ac:dyDescent="0.25">
      <c r="A93" s="425" t="s">
        <v>587</v>
      </c>
      <c r="B93" s="14" t="str">
        <f>""</f>
        <v/>
      </c>
      <c r="C93" s="74" t="s">
        <v>223</v>
      </c>
      <c r="D93" s="14" t="s">
        <v>885</v>
      </c>
      <c r="E93" s="59">
        <f>IF(R93=0,"",RANK($R93,$R$2:$R$95,0))</f>
        <v>49</v>
      </c>
      <c r="F93" s="59">
        <f>COUNT($AH93:$AI93,$AR93:$AY93)</f>
        <v>10</v>
      </c>
      <c r="G93" s="65">
        <f>IF($F93&lt;=1,"",STDEV($AB93:$AC93,$AJ93:$AQ93))</f>
        <v>17.155828000954436</v>
      </c>
      <c r="H93" s="98" t="b">
        <f>IF($Q93=0,FALSE,IF(OR($V93=TRUE,AVERAGE($AJ93:$AQ93)=100),TRUE,FALSE))</f>
        <v>0</v>
      </c>
      <c r="I93" s="108">
        <f>IF($H93=TRUE,IF(ISBLANK(AZ93),10000,AZ93),10000)</f>
        <v>10000</v>
      </c>
      <c r="J93" s="108">
        <f>IF($H93=TRUE,IF(ISBLANK(BA93),10000,BA93),10000)</f>
        <v>10000</v>
      </c>
      <c r="K93" s="108">
        <f>IF($H93=TRUE,IF(ISBLANK(BB93),10000,BB93),10000)</f>
        <v>10000</v>
      </c>
      <c r="L93" s="108">
        <f>IF($H93=TRUE,IF(ISBLANK(BC93),10000,BC93),10000)</f>
        <v>10000</v>
      </c>
      <c r="M93" s="108">
        <f>IF($H93=TRUE,IF(ISBLANK(BD93),10000,BD93),10000)</f>
        <v>10000</v>
      </c>
      <c r="N93" s="108">
        <f>IF($H93=TRUE,IF(ISBLANK(BE93),10000,BE93),10000)</f>
        <v>10000</v>
      </c>
      <c r="O93" s="98" t="b">
        <f>$V93</f>
        <v>0</v>
      </c>
      <c r="P93" s="59">
        <f>COUNT($AH93:$AI93)</f>
        <v>2</v>
      </c>
      <c r="Q93" s="59">
        <f>COUNT($AR93:$AY93)</f>
        <v>8</v>
      </c>
      <c r="R93" s="149">
        <f>IF($F93=0,0,AVERAGE($AB93:$AC93,$AR93:$AY93))</f>
        <v>53.162961713792775</v>
      </c>
      <c r="S93" s="66">
        <f>IF($P93=0,0,(AVERAGE($AB93:$AC93)))</f>
        <v>34.58535548211087</v>
      </c>
      <c r="T93" s="65">
        <f>IF($Q93=0,0,(AVERAGE($AR93:$AY93)))</f>
        <v>57.807363271713257</v>
      </c>
      <c r="U93" s="62">
        <f>IF(F93=0,"",(AVERAGE($AH93:$AI93,$AR93:$AY93)))</f>
        <v>53.875890617370615</v>
      </c>
      <c r="V93" s="62" t="b">
        <f>IF($Q93=0,FALSE,IF(OR(MAX($U$2:$U$95)=$U93,LARGE($U$2:$U$95,2)=$U93),TRUE,FALSE))</f>
        <v>0</v>
      </c>
      <c r="W93" s="143">
        <f>IF($F93=0,0,AVERAGE($AB93:$AC93,$AJ93:$AQ93))</f>
        <v>53.162961713792775</v>
      </c>
      <c r="X93" s="62" t="str">
        <f>IF(AZ93="","",IF(((AZ93/MIN(I$2:I$95))*100)&gt;=100,100,(AZ93/MIN(I$2:I$95))*100))</f>
        <v/>
      </c>
      <c r="Y93" s="62" t="str">
        <f>IF(BA93="","",IF(((BA93/MIN(J$2:J$95))*100)&gt;=100,100,(BA93/MIN(J$2:J$95))*100))</f>
        <v/>
      </c>
      <c r="Z93" s="62">
        <f>IF(BB93="","",IF(((BB93/MIN(K$2:K$95))*100)&gt;=100,100,(BB93/MIN(K$2:K$95))*100))</f>
        <v>56.000000000000007</v>
      </c>
      <c r="AA93" s="62">
        <f>IF(BC93="","",IF(((BC93/MIN(L$2:L$95))*100)&gt;=100,100,(BC93/MIN(L$2:L$95))*100))</f>
        <v>30.543099152964619</v>
      </c>
      <c r="AB93" s="62">
        <f>IF(BD93="","",IF(((BD93/MIN(M$2:M$95))*100)&gt;=100,100,(BD93/MIN(M$2:M$95))*100))</f>
        <v>17.671139413236297</v>
      </c>
      <c r="AC93" s="65">
        <f>IF(BE93="","",IF(((BE93/MIN(N$2:N$95))*100)&gt;=100,100,(BE93/MIN(N$2:N$95))*100))</f>
        <v>51.499571550985436</v>
      </c>
      <c r="AD93" s="62" t="str">
        <f>IF(ISBLANK(AZ93),"",PERCENTRANK(AZ$2:AZ$95,AZ93,)*100)</f>
        <v/>
      </c>
      <c r="AE93" s="62" t="str">
        <f>IF(ISBLANK(BA93),"",PERCENTRANK(BA$2:BA$95,BA93,)*100)</f>
        <v/>
      </c>
      <c r="AF93" s="62">
        <f>IF(ISBLANK(BB93),"",PERCENTRANK(BB$2:BB$95,BB93,)*100)</f>
        <v>45.7</v>
      </c>
      <c r="AG93" s="62">
        <f>IF(ISBLANK(BC93),"",PERCENTRANK(BC$2:BC$95,BC93,)*100)</f>
        <v>17.5</v>
      </c>
      <c r="AH93" s="62">
        <f>IF(ISBLANK(BD93),"",PERCENTRANK(BD$2:BD$95,BD93,)*100)</f>
        <v>38.700000000000003</v>
      </c>
      <c r="AI93" s="65">
        <f>IF(ISBLANK(BE93),"",PERCENTRANK(BE$2:BE$95,BE93,)*100)</f>
        <v>37.6</v>
      </c>
      <c r="AJ93" s="62">
        <f>IF(VLOOKUP(TRUE,$V$2:$AY$95,COUNTA($V$1:AR$1),FALSE)="",AR93,IF(AR93="","",(AR93/VLOOKUP(TRUE,$V$2:$AY$95,COUNTA($V$1:AR$1),FALSE))*100))</f>
        <v>63.569539785385132</v>
      </c>
      <c r="AK93" s="62">
        <f>IF(VLOOKUP(TRUE,$V$2:$AY$95,COUNTA($V$1:AS$1),FALSE)="",AS93,IF(AS93="","",(AS93/VLOOKUP(TRUE,$V$2:$AY$95,COUNTA($V$1:AS$1),FALSE))*100))</f>
        <v>50.160956382751465</v>
      </c>
      <c r="AL93" s="62">
        <f>IF(VLOOKUP(TRUE,$V$2:$AY$95,COUNTA($V$1:AT$1),FALSE)="",AT93,IF(AT93="","",(AT93/VLOOKUP(TRUE,$V$2:$AY$95,COUNTA($V$1:AT$1),FALSE))*100))</f>
        <v>34.858808517456055</v>
      </c>
      <c r="AM93" s="62">
        <f>IF(VLOOKUP(TRUE,$V$2:$AY$95,COUNTA($V$1:AU$1),FALSE)="",AU93,IF(AU93="","",(AU93/VLOOKUP(TRUE,$V$2:$AY$95,COUNTA($V$1:AU$1),FALSE))*100))</f>
        <v>52.346593141555786</v>
      </c>
      <c r="AN93" s="62">
        <f>IF(VLOOKUP(TRUE,$V$2:$AY$95,COUNTA($V$1:AV$1),FALSE)="",AV93,IF(AV93="","",(AV93/VLOOKUP(TRUE,$V$2:$AY$95,COUNTA($V$1:AV$1),FALSE))*100))</f>
        <v>73.147284984588623</v>
      </c>
      <c r="AO93" s="62">
        <f>IF(VLOOKUP(TRUE,$V$2:$AY$95,COUNTA($V$1:AW$1),FALSE)="",AW93,IF(AW93="","",(AW93/VLOOKUP(TRUE,$V$2:$AY$95,COUNTA($V$1:AW$1),FALSE))*100))</f>
        <v>74.16236400604248</v>
      </c>
      <c r="AP93" s="62">
        <f>IF(VLOOKUP(TRUE,$V$2:$AY$95,COUNTA($V$1:AX$1),FALSE)="",AX93,IF(AX93="","",(AX93/VLOOKUP(TRUE,$V$2:$AY$95,COUNTA($V$1:AX$1),FALSE))*100))</f>
        <v>51.539170742034912</v>
      </c>
      <c r="AQ93" s="62">
        <f>IF(VLOOKUP(TRUE,$V$2:$AY$95,COUNTA($V$1:AY$1),FALSE)="",AY93,IF(AY93="","",(AY93/VLOOKUP(TRUE,$V$2:$AY$95,COUNTA($V$1:AY$1),FALSE))*100))</f>
        <v>62.674188613891616</v>
      </c>
      <c r="AR93" s="66">
        <f>IF(BS93="","",BS93*VLOOKUP("UQ",IndexCalc[],3,FALSE))</f>
        <v>63.569539785385132</v>
      </c>
      <c r="AS93" s="62">
        <f>IF(BT93="","",BT93*VLOOKUP("Fneg",IndexCalc[],3,FALSE))</f>
        <v>50.160956382751465</v>
      </c>
      <c r="AT93" s="62">
        <f>IF(BU93="","",BU93*VLOOKUP("ABS",IndexCalc[],3,FALSE))</f>
        <v>34.858808517456055</v>
      </c>
      <c r="AU93" s="62">
        <f>IF(BV93="","",BV93*VLOOKUP("Cnrs",IndexCalc[],3,FALSE))</f>
        <v>52.346593141555786</v>
      </c>
      <c r="AV93" s="62">
        <f>IF(BO93="","",BO93*VLOOKUP("HEC",IndexCalc[],3,FALSE))</f>
        <v>73.147284984588623</v>
      </c>
      <c r="AW93" s="62">
        <f>IF(BP93="","",BP93*VLOOKUP("Aeres",IndexCalc[],3,FALSE))</f>
        <v>74.16236400604248</v>
      </c>
      <c r="AX93" s="62">
        <f>IF(BQ93="","",BQ93*VLOOKUP("Abdc",IndexCalc[],3,FALSE))</f>
        <v>51.539170742034912</v>
      </c>
      <c r="AY93" s="65">
        <f>IF(BR93="","",BR93*VLOOKUP("Vhb",IndexCalc[],3,FALSE))</f>
        <v>62.674188613891609</v>
      </c>
      <c r="AZ93" s="25"/>
      <c r="BA93" s="16"/>
      <c r="BB93" s="12">
        <v>28</v>
      </c>
      <c r="BC93" s="25">
        <v>1.226</v>
      </c>
      <c r="BD93" s="25">
        <v>0.77700000000000002</v>
      </c>
      <c r="BE93" s="26">
        <v>1.202</v>
      </c>
      <c r="BF93" s="12"/>
      <c r="BG93" s="12"/>
      <c r="BH93" s="12"/>
      <c r="BI93" s="12"/>
      <c r="BJ93" s="12"/>
      <c r="BK93" s="18"/>
      <c r="BL93" s="12"/>
      <c r="BM93" s="12"/>
      <c r="BN93" s="12"/>
      <c r="BO93" s="257">
        <v>2.9258913993835449</v>
      </c>
      <c r="BP93" s="258">
        <v>2.2248709201812744</v>
      </c>
      <c r="BQ93" s="258">
        <v>2.0615668296813965</v>
      </c>
      <c r="BR93" s="258">
        <v>3.7604513168334961</v>
      </c>
      <c r="BS93" s="258">
        <v>2.5427815914154053</v>
      </c>
      <c r="BT93" s="258">
        <v>2.0064382553100586</v>
      </c>
      <c r="BU93" s="258">
        <v>1.7429404258728027</v>
      </c>
      <c r="BV93" s="261">
        <v>2.0938637256622314</v>
      </c>
    </row>
    <row r="94" spans="1:74" x14ac:dyDescent="0.25">
      <c r="A94" s="209" t="s">
        <v>588</v>
      </c>
      <c r="B94" s="14" t="s">
        <v>858</v>
      </c>
      <c r="C94" s="74" t="s">
        <v>224</v>
      </c>
      <c r="D94" s="14" t="s">
        <v>885</v>
      </c>
      <c r="E94" s="59">
        <f>IF(R94=0,"",RANK($R94,$R$2:$R$95,0))</f>
        <v>79</v>
      </c>
      <c r="F94" s="59">
        <f>COUNT($AH94:$AI94,$AR94:$AY94)</f>
        <v>10</v>
      </c>
      <c r="G94" s="65">
        <f>IF($F94&lt;=1,"",STDEV($AB94:$AC94,$AJ94:$AQ94))</f>
        <v>21.10532754054843</v>
      </c>
      <c r="H94" s="98" t="b">
        <f>IF($Q94=0,FALSE,IF(OR($V94=TRUE,AVERAGE($AJ94:$AQ94)=100),TRUE,FALSE))</f>
        <v>0</v>
      </c>
      <c r="I94" s="108">
        <f>IF($H94=TRUE,IF(ISBLANK(AZ94),10000,AZ94),10000)</f>
        <v>10000</v>
      </c>
      <c r="J94" s="108">
        <f>IF($H94=TRUE,IF(ISBLANK(BA94),10000,BA94),10000)</f>
        <v>10000</v>
      </c>
      <c r="K94" s="108">
        <f>IF($H94=TRUE,IF(ISBLANK(BB94),10000,BB94),10000)</f>
        <v>10000</v>
      </c>
      <c r="L94" s="108">
        <f>IF($H94=TRUE,IF(ISBLANK(BC94),10000,BC94),10000)</f>
        <v>10000</v>
      </c>
      <c r="M94" s="108">
        <f>IF($H94=TRUE,IF(ISBLANK(BD94),10000,BD94),10000)</f>
        <v>10000</v>
      </c>
      <c r="N94" s="108">
        <f>IF($H94=TRUE,IF(ISBLANK(BE94),10000,BE94),10000)</f>
        <v>10000</v>
      </c>
      <c r="O94" s="98" t="b">
        <f>$V94</f>
        <v>0</v>
      </c>
      <c r="P94" s="59">
        <f>COUNT($AH94:$AI94)</f>
        <v>2</v>
      </c>
      <c r="Q94" s="59">
        <f>COUNT($AR94:$AY94)</f>
        <v>8</v>
      </c>
      <c r="R94" s="149">
        <f>IF($F94=0,0,AVERAGE($AB94:$AC94,$AR94:$AY94))</f>
        <v>44.311676417271819</v>
      </c>
      <c r="S94" s="66">
        <f>IF($P94=0,0,(AVERAGE($AB94:$AC94)))</f>
        <v>55.045296522381562</v>
      </c>
      <c r="T94" s="65">
        <f>IF($Q94=0,0,(AVERAGE($AR94:$AY94)))</f>
        <v>41.628271390994392</v>
      </c>
      <c r="U94" s="62">
        <f>IF(F94=0,"",(AVERAGE($AH94:$AI94,$AR94:$AY94)))</f>
        <v>45.342617112795509</v>
      </c>
      <c r="V94" s="62" t="b">
        <f>IF($Q94=0,FALSE,IF(OR(MAX($U$2:$U$95)=$U94,LARGE($U$2:$U$95,2)=$U94),TRUE,FALSE))</f>
        <v>0</v>
      </c>
      <c r="W94" s="143">
        <f>IF($F94=0,0,AVERAGE($AB94:$AC94,$AJ94:$AQ94))</f>
        <v>44.311676417271819</v>
      </c>
      <c r="X94" s="62">
        <f>IF(AZ94="","",IF(((AZ94/MIN(I$2:I$95))*100)&gt;=100,100,(AZ94/MIN(I$2:I$95))*100))</f>
        <v>28.571428571428569</v>
      </c>
      <c r="Y94" s="62">
        <f>IF(BA94="","",IF(((BA94/MIN(J$2:J$95))*100)&gt;=100,100,(BA94/MIN(J$2:J$95))*100))</f>
        <v>18.749999999999996</v>
      </c>
      <c r="Z94" s="62">
        <f>IF(BB94="","",IF(((BB94/MIN(K$2:K$95))*100)&gt;=100,100,(BB94/MIN(K$2:K$95))*100))</f>
        <v>84</v>
      </c>
      <c r="AA94" s="62">
        <f>IF(BC94="","",IF(((BC94/MIN(L$2:L$95))*100)&gt;=100,100,(BC94/MIN(L$2:L$95))*100))</f>
        <v>60.438465371200799</v>
      </c>
      <c r="AB94" s="62">
        <f>IF(BD94="","",IF(((BD94/MIN(M$2:M$95))*100)&gt;=100,100,(BD94/MIN(M$2:M$95))*100))</f>
        <v>25.471912667727999</v>
      </c>
      <c r="AC94" s="65">
        <f>IF(BE94="","",IF(((BE94/MIN(N$2:N$95))*100)&gt;=100,100,(BE94/MIN(N$2:N$95))*100))</f>
        <v>84.618680377035133</v>
      </c>
      <c r="AD94" s="62">
        <f>IF(ISBLANK(AZ94),"",PERCENTRANK(AZ$2:AZ$95,AZ94,)*100)</f>
        <v>42.1</v>
      </c>
      <c r="AE94" s="62">
        <f>IF(ISBLANK(BA94),"",PERCENTRANK(BA$2:BA$95,BA94,)*100)</f>
        <v>15.7</v>
      </c>
      <c r="AF94" s="62">
        <f>IF(ISBLANK(BB94),"",PERCENTRANK(BB$2:BB$95,BB94,)*100)</f>
        <v>71.399999999999991</v>
      </c>
      <c r="AG94" s="62">
        <f>IF(ISBLANK(BC94),"",PERCENTRANK(BC$2:BC$95,BC94,)*100)</f>
        <v>55.000000000000007</v>
      </c>
      <c r="AH94" s="62">
        <f>IF(ISBLANK(BD94),"",PERCENTRANK(BD$2:BD$95,BD94,)*100)</f>
        <v>55.900000000000006</v>
      </c>
      <c r="AI94" s="65">
        <f>IF(ISBLANK(BE94),"",PERCENTRANK(BE$2:BE$95,BE94,)*100)</f>
        <v>64.5</v>
      </c>
      <c r="AJ94" s="62">
        <f>IF(VLOOKUP(TRUE,$V$2:$AY$95,COUNTA($V$1:AR$1),FALSE)="",AR94,IF(AR94="","",(AR94/VLOOKUP(TRUE,$V$2:$AY$95,COUNTA($V$1:AR$1),FALSE))*100))</f>
        <v>50</v>
      </c>
      <c r="AK94" s="62">
        <f>IF(VLOOKUP(TRUE,$V$2:$AY$95,COUNTA($V$1:AS$1),FALSE)="",AS94,IF(AS94="","",(AS94/VLOOKUP(TRUE,$V$2:$AY$95,COUNTA($V$1:AS$1),FALSE))*100))</f>
        <v>25</v>
      </c>
      <c r="AL94" s="62">
        <f>IF(VLOOKUP(TRUE,$V$2:$AY$95,COUNTA($V$1:AT$1),FALSE)="",AT94,IF(AT94="","",(AT94/VLOOKUP(TRUE,$V$2:$AY$95,COUNTA($V$1:AT$1),FALSE))*100))</f>
        <v>40</v>
      </c>
      <c r="AM94" s="62">
        <f>IF(VLOOKUP(TRUE,$V$2:$AY$95,COUNTA($V$1:AU$1),FALSE)="",AU94,IF(AU94="","",(AU94/VLOOKUP(TRUE,$V$2:$AY$95,COUNTA($V$1:AU$1),FALSE))*100))</f>
        <v>25</v>
      </c>
      <c r="AN94" s="62">
        <f>IF(VLOOKUP(TRUE,$V$2:$AY$95,COUNTA($V$1:AV$1),FALSE)="",AV94,IF(AV94="","",(AV94/VLOOKUP(TRUE,$V$2:$AY$95,COUNTA($V$1:AV$1),FALSE))*100))</f>
        <v>51.359504461288452</v>
      </c>
      <c r="AO94" s="62">
        <f>IF(VLOOKUP(TRUE,$V$2:$AY$95,COUNTA($V$1:AW$1),FALSE)="",AW94,IF(AW94="","",(AW94/VLOOKUP(TRUE,$V$2:$AY$95,COUNTA($V$1:AW$1),FALSE))*100))</f>
        <v>33.333333333333336</v>
      </c>
      <c r="AP94" s="62">
        <f>IF(VLOOKUP(TRUE,$V$2:$AY$95,COUNTA($V$1:AX$1),FALSE)="",AX94,IF(AX94="","",(AX94/VLOOKUP(TRUE,$V$2:$AY$95,COUNTA($V$1:AX$1),FALSE))*100))</f>
        <v>75</v>
      </c>
      <c r="AQ94" s="62">
        <f>IF(VLOOKUP(TRUE,$V$2:$AY$95,COUNTA($V$1:AY$1),FALSE)="",AY94,IF(AY94="","",(AY94/VLOOKUP(TRUE,$V$2:$AY$95,COUNTA($V$1:AY$1),FALSE))*100))</f>
        <v>33.333333333333336</v>
      </c>
      <c r="AR94" s="66">
        <f>IF(BS94="","",BS94*VLOOKUP("UQ",IndexCalc[],3,FALSE))</f>
        <v>50</v>
      </c>
      <c r="AS94" s="62">
        <f>IF(BT94="","",BT94*VLOOKUP("Fneg",IndexCalc[],3,FALSE))</f>
        <v>25</v>
      </c>
      <c r="AT94" s="62">
        <f>IF(BU94="","",BU94*VLOOKUP("ABS",IndexCalc[],3,FALSE))</f>
        <v>40</v>
      </c>
      <c r="AU94" s="62">
        <f>IF(BV94="","",BV94*VLOOKUP("Cnrs",IndexCalc[],3,FALSE))</f>
        <v>25</v>
      </c>
      <c r="AV94" s="62">
        <f>IF(BO94="","",BO94*VLOOKUP("HEC",IndexCalc[],3,FALSE))</f>
        <v>51.359504461288452</v>
      </c>
      <c r="AW94" s="62">
        <f>IF(BP94="","",BP94*VLOOKUP("Aeres",IndexCalc[],3,FALSE))</f>
        <v>33.333333333333336</v>
      </c>
      <c r="AX94" s="62">
        <f>IF(BQ94="","",BQ94*VLOOKUP("Abdc",IndexCalc[],3,FALSE))</f>
        <v>75</v>
      </c>
      <c r="AY94" s="65">
        <f>IF(BR94="","",BR94*VLOOKUP("Vhb",IndexCalc[],3,FALSE))</f>
        <v>33.333333333333336</v>
      </c>
      <c r="AZ94" s="25">
        <v>2E-3</v>
      </c>
      <c r="BA94" s="16">
        <v>0.3</v>
      </c>
      <c r="BB94" s="12">
        <v>42</v>
      </c>
      <c r="BC94" s="25">
        <v>2.4260000000000002</v>
      </c>
      <c r="BD94" s="25">
        <v>1.1200000000000001</v>
      </c>
      <c r="BE94" s="26">
        <v>1.9750000000000001</v>
      </c>
      <c r="BF94" s="12"/>
      <c r="BG94" s="12" t="s">
        <v>135</v>
      </c>
      <c r="BH94" s="12" t="s">
        <v>127</v>
      </c>
      <c r="BI94" s="12" t="s">
        <v>135</v>
      </c>
      <c r="BJ94" s="12"/>
      <c r="BK94" s="18">
        <v>3</v>
      </c>
      <c r="BL94" s="12">
        <v>4</v>
      </c>
      <c r="BM94" s="12">
        <v>2</v>
      </c>
      <c r="BN94" s="12">
        <v>4</v>
      </c>
      <c r="BO94" s="257">
        <v>2.0543801784515381</v>
      </c>
      <c r="BP94" s="5">
        <v>1</v>
      </c>
      <c r="BQ94" s="92">
        <v>3</v>
      </c>
      <c r="BR94" s="5">
        <v>2</v>
      </c>
      <c r="BS94" s="5">
        <v>2</v>
      </c>
      <c r="BT94" s="5">
        <v>1</v>
      </c>
      <c r="BU94" s="5">
        <v>2</v>
      </c>
      <c r="BV94" s="8">
        <v>1</v>
      </c>
    </row>
    <row r="95" spans="1:74" x14ac:dyDescent="0.25">
      <c r="A95" s="210" t="s">
        <v>1070</v>
      </c>
      <c r="B95" s="113" t="s">
        <v>859</v>
      </c>
      <c r="C95" s="763" t="s">
        <v>225</v>
      </c>
      <c r="D95" s="113" t="s">
        <v>885</v>
      </c>
      <c r="E95" s="61">
        <f>IF(R95=0,"",RANK($R95,$R$2:$R$95,0))</f>
        <v>42</v>
      </c>
      <c r="F95" s="61">
        <f>COUNT($AH95:$AI95,$AR95:$AY95)</f>
        <v>10</v>
      </c>
      <c r="G95" s="68">
        <f>IF($F95&lt;=1,"",STDEV($AB95:$AC95,$AJ95:$AQ95))</f>
        <v>13.714977369089267</v>
      </c>
      <c r="H95" s="99" t="b">
        <f>IF($Q95=0,FALSE,IF(OR($V95=TRUE,AVERAGE($AJ95:$AQ95)=100),TRUE,FALSE))</f>
        <v>0</v>
      </c>
      <c r="I95" s="109">
        <f>IF($H95=TRUE,IF(ISBLANK(AZ95),10000,AZ95),10000)</f>
        <v>10000</v>
      </c>
      <c r="J95" s="109">
        <f>IF($H95=TRUE,IF(ISBLANK(BA95),10000,BA95),10000)</f>
        <v>10000</v>
      </c>
      <c r="K95" s="109">
        <f>IF($H95=TRUE,IF(ISBLANK(BB95),10000,BB95),10000)</f>
        <v>10000</v>
      </c>
      <c r="L95" s="109">
        <f>IF($H95=TRUE,IF(ISBLANK(BC95),10000,BC95),10000)</f>
        <v>10000</v>
      </c>
      <c r="M95" s="109">
        <f>IF($H95=TRUE,IF(ISBLANK(BD95),10000,BD95),10000)</f>
        <v>10000</v>
      </c>
      <c r="N95" s="109">
        <f>IF($H95=TRUE,IF(ISBLANK(BE95),10000,BE95),10000)</f>
        <v>10000</v>
      </c>
      <c r="O95" s="99" t="b">
        <f>$V95</f>
        <v>0</v>
      </c>
      <c r="P95" s="61">
        <f>COUNT($AH95:$AI95)</f>
        <v>2</v>
      </c>
      <c r="Q95" s="61">
        <f>COUNT($AR95:$AY95)</f>
        <v>8</v>
      </c>
      <c r="R95" s="150">
        <f>IF($F95=0,0,AVERAGE($AB95:$AC95,$AR95:$AY95))</f>
        <v>55.352750831057804</v>
      </c>
      <c r="S95" s="69">
        <f>IF($P95=0,0,(AVERAGE($AB95:$AC95)))</f>
        <v>44.156733022184042</v>
      </c>
      <c r="T95" s="68">
        <f>IF($Q95=0,0,(AVERAGE($AR95:$AY95)))</f>
        <v>58.151755283276245</v>
      </c>
      <c r="U95" s="63">
        <f>IF(F95=0,"",(AVERAGE($AH95:$AI95,$AR95:$AY95)))</f>
        <v>57.911404226620981</v>
      </c>
      <c r="V95" s="63" t="b">
        <f>IF($Q95=0,FALSE,IF(OR(MAX($U$2:$U$95)=$U95,LARGE($U$2:$U$95,2)=$U95),TRUE,FALSE))</f>
        <v>0</v>
      </c>
      <c r="W95" s="122">
        <f>IF($F95=0,0,AVERAGE($AB95:$AC95,$AJ95:$AQ95))</f>
        <v>55.352750831057804</v>
      </c>
      <c r="X95" s="63">
        <f>IF(AZ95="","",IF(((AZ95/MIN(I$2:I$95))*100)&gt;=100,100,(AZ95/MIN(I$2:I$95))*100))</f>
        <v>12.857142857142856</v>
      </c>
      <c r="Y95" s="63">
        <f>IF(BA95="","",IF(((BA95/MIN(J$2:J$95))*100)&gt;=100,100,(BA95/MIN(J$2:J$95))*100))</f>
        <v>43.749999999999993</v>
      </c>
      <c r="Z95" s="63" t="str">
        <f>IF(BB95="","",IF(((BB95/MIN(K$2:K$95))*100)&gt;=100,100,(BB95/MIN(K$2:K$95))*100))</f>
        <v/>
      </c>
      <c r="AA95" s="63">
        <f>IF(BC95="","",IF(((BC95/MIN(L$2:L$95))*100)&gt;=100,100,(BC95/MIN(L$2:L$95))*100))</f>
        <v>47.757847533632287</v>
      </c>
      <c r="AB95" s="63">
        <f>IF(BD95="","",IF(((BD95/MIN(M$2:M$95))*100)&gt;=100,100,(BD95/MIN(M$2:M$95))*100))</f>
        <v>28.587673413691149</v>
      </c>
      <c r="AC95" s="68">
        <f>IF(BE95="","",IF(((BE95/MIN(N$2:N$95))*100)&gt;=100,100,(BE95/MIN(N$2:N$95))*100))</f>
        <v>59.725792630676942</v>
      </c>
      <c r="AD95" s="63">
        <f>IF(ISBLANK(AZ95),"",PERCENTRANK(AZ$2:AZ$95,AZ95,)*100)</f>
        <v>0</v>
      </c>
      <c r="AE95" s="63">
        <f>IF(ISBLANK(BA95),"",PERCENTRANK(BA$2:BA$95,BA95,)*100)</f>
        <v>39.4</v>
      </c>
      <c r="AF95" s="63" t="str">
        <f>IF(ISBLANK(BB95),"",PERCENTRANK(BB$2:BB$95,BB95,)*100)</f>
        <v/>
      </c>
      <c r="AG95" s="63">
        <f>IF(ISBLANK(BC95),"",PERCENTRANK(BC$2:BC$95,BC95,)*100)</f>
        <v>40</v>
      </c>
      <c r="AH95" s="63">
        <f>IF(ISBLANK(BD95),"",PERCENTRANK(BD$2:BD$95,BD95,)*100)</f>
        <v>64.5</v>
      </c>
      <c r="AI95" s="68">
        <f>IF(ISBLANK(BE95),"",PERCENTRANK(BE$2:BE$95,BE95,)*100)</f>
        <v>49.4</v>
      </c>
      <c r="AJ95" s="63">
        <f>IF(VLOOKUP(TRUE,$V$2:$AY$95,COUNTA($V$1:AR$1),FALSE)="",AR95,IF(AR95="","",(AR95/VLOOKUP(TRUE,$V$2:$AY$95,COUNTA($V$1:AR$1),FALSE))*100))</f>
        <v>59.812480211257935</v>
      </c>
      <c r="AK95" s="63">
        <f>IF(VLOOKUP(TRUE,$V$2:$AY$95,COUNTA($V$1:AS$1),FALSE)="",AS95,IF(AS95="","",(AS95/VLOOKUP(TRUE,$V$2:$AY$95,COUNTA($V$1:AS$1),FALSE))*100))</f>
        <v>50</v>
      </c>
      <c r="AL95" s="63">
        <f>IF(VLOOKUP(TRUE,$V$2:$AY$95,COUNTA($V$1:AT$1),FALSE)="",AT95,IF(AT95="","",(AT95/VLOOKUP(TRUE,$V$2:$AY$95,COUNTA($V$1:AT$1),FALSE))*100))</f>
        <v>40</v>
      </c>
      <c r="AM95" s="63">
        <f>IF(VLOOKUP(TRUE,$V$2:$AY$95,COUNTA($V$1:AU$1),FALSE)="",AU95,IF(AU95="","",(AU95/VLOOKUP(TRUE,$V$2:$AY$95,COUNTA($V$1:AU$1),FALSE))*100))</f>
        <v>50.032269954681396</v>
      </c>
      <c r="AN95" s="63">
        <f>IF(VLOOKUP(TRUE,$V$2:$AY$95,COUNTA($V$1:AV$1),FALSE)="",AV95,IF(AV95="","",(AV95/VLOOKUP(TRUE,$V$2:$AY$95,COUNTA($V$1:AV$1),FALSE))*100))</f>
        <v>57.035958766937256</v>
      </c>
      <c r="AO95" s="63">
        <f>IF(VLOOKUP(TRUE,$V$2:$AY$95,COUNTA($V$1:AW$1),FALSE)="",AW95,IF(AW95="","",(AW95/VLOOKUP(TRUE,$V$2:$AY$95,COUNTA($V$1:AW$1),FALSE))*100))</f>
        <v>66.666666666666671</v>
      </c>
      <c r="AP95" s="63">
        <f>IF(VLOOKUP(TRUE,$V$2:$AY$95,COUNTA($V$1:AX$1),FALSE)="",AX95,IF(AX95="","",(AX95/VLOOKUP(TRUE,$V$2:$AY$95,COUNTA($V$1:AX$1),FALSE))*100))</f>
        <v>75</v>
      </c>
      <c r="AQ95" s="63">
        <f>IF(VLOOKUP(TRUE,$V$2:$AY$95,COUNTA($V$1:AY$1),FALSE)="",AY95,IF(AY95="","",(AY95/VLOOKUP(TRUE,$V$2:$AY$95,COUNTA($V$1:AY$1),FALSE))*100))</f>
        <v>66.666666666666671</v>
      </c>
      <c r="AR95" s="69">
        <f>IF(BS95="","",BS95*VLOOKUP("UQ",IndexCalc[],3,FALSE))</f>
        <v>59.812480211257935</v>
      </c>
      <c r="AS95" s="63">
        <f>IF(BT95="","",BT95*VLOOKUP("Fneg",IndexCalc[],3,FALSE))</f>
        <v>50</v>
      </c>
      <c r="AT95" s="63">
        <f>IF(BU95="","",BU95*VLOOKUP("ABS",IndexCalc[],3,FALSE))</f>
        <v>40</v>
      </c>
      <c r="AU95" s="63">
        <f>IF(BV95="","",BV95*VLOOKUP("Cnrs",IndexCalc[],3,FALSE))</f>
        <v>50.032269954681396</v>
      </c>
      <c r="AV95" s="63">
        <f>IF(BO95="","",BO95*VLOOKUP("HEC",IndexCalc[],3,FALSE))</f>
        <v>57.035958766937256</v>
      </c>
      <c r="AW95" s="63">
        <f>IF(BP95="","",BP95*VLOOKUP("Aeres",IndexCalc[],3,FALSE))</f>
        <v>66.666666666666671</v>
      </c>
      <c r="AX95" s="63">
        <f>IF(BQ95="","",BQ95*VLOOKUP("Abdc",IndexCalc[],3,FALSE))</f>
        <v>75</v>
      </c>
      <c r="AY95" s="68">
        <f>IF(BR95="","",BR95*VLOOKUP("Vhb",IndexCalc[],3,FALSE))</f>
        <v>66.666666666666671</v>
      </c>
      <c r="AZ95" s="110">
        <v>8.9999999999999998E-4</v>
      </c>
      <c r="BA95" s="32">
        <v>0.7</v>
      </c>
      <c r="BB95" s="29"/>
      <c r="BC95" s="36">
        <v>1.917</v>
      </c>
      <c r="BD95" s="36">
        <v>1.2569999999999999</v>
      </c>
      <c r="BE95" s="37">
        <v>1.3939999999999999</v>
      </c>
      <c r="BF95" s="29"/>
      <c r="BG95" s="29"/>
      <c r="BH95" s="29" t="s">
        <v>127</v>
      </c>
      <c r="BI95" s="29" t="s">
        <v>133</v>
      </c>
      <c r="BJ95" s="29"/>
      <c r="BK95" s="34"/>
      <c r="BL95" s="29"/>
      <c r="BM95" s="29">
        <v>2</v>
      </c>
      <c r="BN95" s="29"/>
      <c r="BO95" s="259">
        <v>2.2814383506774902</v>
      </c>
      <c r="BP95" s="260">
        <v>2</v>
      </c>
      <c r="BQ95" s="93">
        <v>3</v>
      </c>
      <c r="BR95" s="6">
        <v>4</v>
      </c>
      <c r="BS95" s="260">
        <v>2.3924992084503174</v>
      </c>
      <c r="BT95" s="260">
        <v>2</v>
      </c>
      <c r="BU95" s="6">
        <v>2</v>
      </c>
      <c r="BV95" s="262">
        <v>2.0012907981872559</v>
      </c>
    </row>
  </sheetData>
  <sheetProtection sheet="1" formatCells="0" formatColumns="0" formatRows="0" insertRows="0" deleteRows="0"/>
  <sortState xmlns:xlrd2="http://schemas.microsoft.com/office/spreadsheetml/2017/richdata2" ref="A2:BV96">
    <sortCondition ref="C2:C96"/>
  </sortState>
  <conditionalFormatting sqref="V3:V45 O2:O46 H2:H46 V58:V95 O58:O95 H58:H95">
    <cfRule type="cellIs" dxfId="256" priority="50" operator="equal">
      <formula>TRUE</formula>
    </cfRule>
  </conditionalFormatting>
  <conditionalFormatting sqref="V3:V45 O2:O46 H2:H46 V58:V95 O58:O95 H58:H95">
    <cfRule type="cellIs" dxfId="255" priority="49" operator="equal">
      <formula>FALSE</formula>
    </cfRule>
  </conditionalFormatting>
  <conditionalFormatting sqref="V46">
    <cfRule type="cellIs" dxfId="254" priority="48" operator="equal">
      <formula>TRUE</formula>
    </cfRule>
  </conditionalFormatting>
  <conditionalFormatting sqref="V46">
    <cfRule type="cellIs" dxfId="253" priority="47" operator="equal">
      <formula>FALSE</formula>
    </cfRule>
  </conditionalFormatting>
  <conditionalFormatting sqref="A96:A1048576 A1:A46">
    <cfRule type="duplicateValues" dxfId="252" priority="35"/>
  </conditionalFormatting>
  <conditionalFormatting sqref="B96:B1048576 B1:B46">
    <cfRule type="duplicateValues" dxfId="251" priority="34"/>
  </conditionalFormatting>
  <conditionalFormatting sqref="V47:V57">
    <cfRule type="cellIs" dxfId="250" priority="25" operator="equal">
      <formula>TRUE</formula>
    </cfRule>
  </conditionalFormatting>
  <conditionalFormatting sqref="V47:V57">
    <cfRule type="cellIs" dxfId="249" priority="24" operator="equal">
      <formula>FALSE</formula>
    </cfRule>
  </conditionalFormatting>
  <conditionalFormatting sqref="O47:O57">
    <cfRule type="cellIs" dxfId="248" priority="23" operator="equal">
      <formula>TRUE</formula>
    </cfRule>
  </conditionalFormatting>
  <conditionalFormatting sqref="O47:O57">
    <cfRule type="cellIs" dxfId="247" priority="22" operator="equal">
      <formula>FALSE</formula>
    </cfRule>
  </conditionalFormatting>
  <conditionalFormatting sqref="H47:H57">
    <cfRule type="cellIs" dxfId="246" priority="21" operator="equal">
      <formula>TRUE</formula>
    </cfRule>
  </conditionalFormatting>
  <conditionalFormatting sqref="H47:H57">
    <cfRule type="cellIs" dxfId="245" priority="20" operator="equal">
      <formula>FALSE</formula>
    </cfRule>
  </conditionalFormatting>
  <conditionalFormatting sqref="B47:B57">
    <cfRule type="duplicateValues" dxfId="244" priority="19"/>
  </conditionalFormatting>
  <conditionalFormatting sqref="I2:N95">
    <cfRule type="cellIs" dxfId="243" priority="3" operator="equal">
      <formula>10000</formula>
    </cfRule>
  </conditionalFormatting>
  <conditionalFormatting sqref="V2">
    <cfRule type="cellIs" dxfId="242" priority="2" operator="equal">
      <formula>TRUE</formula>
    </cfRule>
  </conditionalFormatting>
  <conditionalFormatting sqref="V2">
    <cfRule type="cellIs" dxfId="241" priority="1" operator="equal">
      <formula>FALSE</formula>
    </cfRule>
  </conditionalFormatting>
  <conditionalFormatting sqref="B58:B61">
    <cfRule type="duplicateValues" dxfId="240" priority="439"/>
  </conditionalFormatting>
  <conditionalFormatting sqref="B62:B95">
    <cfRule type="duplicateValues" dxfId="239" priority="468"/>
  </conditionalFormatting>
  <conditionalFormatting sqref="I2:I95">
    <cfRule type="top10" dxfId="238" priority="472" bottom="1" rank="1"/>
  </conditionalFormatting>
  <conditionalFormatting sqref="J2:J95">
    <cfRule type="top10" dxfId="237" priority="474" bottom="1" rank="1"/>
  </conditionalFormatting>
  <conditionalFormatting sqref="K2:K95">
    <cfRule type="top10" dxfId="236" priority="476" bottom="1" rank="1"/>
  </conditionalFormatting>
  <conditionalFormatting sqref="L2:L95">
    <cfRule type="top10" dxfId="235" priority="478" bottom="1" rank="1"/>
  </conditionalFormatting>
  <conditionalFormatting sqref="M2:M95">
    <cfRule type="top10" dxfId="234" priority="480" bottom="1" rank="1"/>
  </conditionalFormatting>
  <conditionalFormatting sqref="N2:N95">
    <cfRule type="top10" dxfId="233" priority="482" bottom="1" rank="1"/>
  </conditionalFormatting>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autoPageBreaks="0"/>
  </sheetPr>
  <dimension ref="A1:BV56"/>
  <sheetViews>
    <sheetView zoomScaleNormal="100" workbookViewId="0">
      <pane xSplit="1" topLeftCell="B1" activePane="topRight" state="frozen"/>
      <selection activeCell="I19" sqref="I19"/>
      <selection pane="topRight" activeCell="I19" sqref="I19"/>
    </sheetView>
  </sheetViews>
  <sheetFormatPr defaultColWidth="9.140625" defaultRowHeight="15" x14ac:dyDescent="0.25"/>
  <cols>
    <col min="1" max="1" width="42.28515625" style="46" customWidth="1"/>
    <col min="2" max="2" width="10.5703125" style="44" customWidth="1"/>
    <col min="3" max="3" width="10.5703125" style="45" customWidth="1"/>
    <col min="4" max="4" width="12.7109375" style="87" customWidth="1"/>
    <col min="5" max="5" width="12.28515625" style="119" customWidth="1"/>
    <col min="6" max="7" width="10.42578125" style="87" customWidth="1"/>
    <col min="8" max="8" width="13.42578125" style="87" hidden="1" customWidth="1"/>
    <col min="9" max="10" width="11.28515625" style="87" hidden="1" customWidth="1"/>
    <col min="11" max="11" width="11" style="87" hidden="1" customWidth="1"/>
    <col min="12" max="12" width="12.42578125" style="87" hidden="1" customWidth="1"/>
    <col min="13" max="14" width="10.85546875" style="87" hidden="1" customWidth="1"/>
    <col min="15" max="15" width="13.140625" style="87" hidden="1" customWidth="1"/>
    <col min="16" max="16" width="11.42578125" style="87" hidden="1" customWidth="1"/>
    <col min="17" max="17" width="10.42578125" style="87" hidden="1" customWidth="1"/>
    <col min="18" max="18" width="10.42578125" style="87" customWidth="1"/>
    <col min="19" max="20" width="10.42578125" style="87" hidden="1" customWidth="1"/>
    <col min="21" max="21" width="12.7109375" style="87" hidden="1" customWidth="1"/>
    <col min="22" max="22" width="12.85546875" style="87" hidden="1" customWidth="1"/>
    <col min="23" max="23" width="10.42578125" style="87" hidden="1" customWidth="1"/>
    <col min="24" max="27" width="9.140625" style="119" hidden="1" customWidth="1"/>
    <col min="28" max="29" width="9.140625" style="45" customWidth="1"/>
    <col min="30" max="35" width="9.140625" style="45" hidden="1" customWidth="1"/>
    <col min="36" max="36" width="11.85546875" style="45" hidden="1" customWidth="1"/>
    <col min="37" max="37" width="11" style="45" hidden="1" customWidth="1"/>
    <col min="38" max="39" width="11.140625" style="45" hidden="1" customWidth="1"/>
    <col min="40" max="40" width="11.28515625" style="45" hidden="1" customWidth="1"/>
    <col min="41" max="41" width="11.42578125" style="45" hidden="1" customWidth="1"/>
    <col min="42" max="42" width="11.5703125" style="45" hidden="1" customWidth="1"/>
    <col min="43" max="43" width="11.42578125" style="45" hidden="1" customWidth="1"/>
    <col min="44" max="44" width="9.140625" style="45" customWidth="1"/>
    <col min="45" max="45" width="9.5703125" style="45" customWidth="1"/>
    <col min="46" max="48" width="9.140625" style="45" customWidth="1"/>
    <col min="49" max="49" width="10.42578125" style="45" customWidth="1"/>
    <col min="50" max="50" width="9.5703125" style="45" customWidth="1"/>
    <col min="51" max="51" width="9.140625" style="45" customWidth="1"/>
    <col min="52" max="55" width="9.140625" style="45" hidden="1" customWidth="1"/>
    <col min="56" max="58" width="9.140625" style="45" customWidth="1"/>
    <col min="59" max="59" width="10.5703125" style="45" customWidth="1"/>
    <col min="60" max="60" width="9.5703125" style="45" customWidth="1"/>
    <col min="61" max="63" width="9.140625" style="45" customWidth="1"/>
    <col min="64" max="64" width="9.5703125" style="45" customWidth="1"/>
    <col min="65" max="66" width="9.140625" style="45" customWidth="1"/>
    <col min="67" max="67" width="9.140625" style="2" customWidth="1"/>
    <col min="68" max="68" width="11.28515625" style="2" customWidth="1"/>
    <col min="69" max="69" width="9.85546875" style="2" customWidth="1"/>
    <col min="70" max="70" width="9.140625" style="2" customWidth="1"/>
    <col min="71" max="71" width="9" style="2" customWidth="1"/>
    <col min="72" max="72" width="9.7109375" style="2" customWidth="1"/>
    <col min="73" max="73" width="9.28515625" style="2" customWidth="1"/>
    <col min="74" max="74" width="9.85546875" style="2" customWidth="1"/>
    <col min="75" max="16384" width="9.140625" style="4"/>
  </cols>
  <sheetData>
    <row r="1" spans="1:74" s="1" customFormat="1" ht="109.5" customHeight="1" x14ac:dyDescent="0.25">
      <c r="A1" s="152" t="s">
        <v>2</v>
      </c>
      <c r="B1" s="153" t="s">
        <v>0</v>
      </c>
      <c r="C1" s="154" t="s">
        <v>1</v>
      </c>
      <c r="D1" s="153" t="s">
        <v>3</v>
      </c>
      <c r="E1" s="153" t="s">
        <v>888</v>
      </c>
      <c r="F1" s="153" t="s">
        <v>1007</v>
      </c>
      <c r="G1" s="154" t="s">
        <v>4</v>
      </c>
      <c r="H1" s="155" t="s">
        <v>912</v>
      </c>
      <c r="I1" s="156" t="s">
        <v>913</v>
      </c>
      <c r="J1" s="156" t="s">
        <v>914</v>
      </c>
      <c r="K1" s="156" t="s">
        <v>915</v>
      </c>
      <c r="L1" s="156" t="s">
        <v>916</v>
      </c>
      <c r="M1" s="156" t="s">
        <v>917</v>
      </c>
      <c r="N1" s="157" t="s">
        <v>918</v>
      </c>
      <c r="O1" s="158" t="s">
        <v>358</v>
      </c>
      <c r="P1" s="159" t="s">
        <v>1008</v>
      </c>
      <c r="Q1" s="158" t="s">
        <v>911</v>
      </c>
      <c r="R1" s="186" t="s">
        <v>909</v>
      </c>
      <c r="S1" s="187" t="s">
        <v>1053</v>
      </c>
      <c r="T1" s="188" t="s">
        <v>1054</v>
      </c>
      <c r="U1" s="158" t="s">
        <v>886</v>
      </c>
      <c r="V1" s="158" t="s">
        <v>358</v>
      </c>
      <c r="W1" s="160" t="s">
        <v>910</v>
      </c>
      <c r="X1" s="160" t="s">
        <v>5</v>
      </c>
      <c r="Y1" s="161" t="s">
        <v>6</v>
      </c>
      <c r="Z1" s="161" t="s">
        <v>7</v>
      </c>
      <c r="AA1" s="161" t="s">
        <v>8</v>
      </c>
      <c r="AB1" s="161" t="s">
        <v>9</v>
      </c>
      <c r="AC1" s="162" t="s">
        <v>10</v>
      </c>
      <c r="AD1" s="160" t="s">
        <v>352</v>
      </c>
      <c r="AE1" s="161" t="s">
        <v>353</v>
      </c>
      <c r="AF1" s="161" t="s">
        <v>354</v>
      </c>
      <c r="AG1" s="161" t="s">
        <v>355</v>
      </c>
      <c r="AH1" s="161" t="s">
        <v>356</v>
      </c>
      <c r="AI1" s="162" t="s">
        <v>357</v>
      </c>
      <c r="AJ1" s="163" t="s">
        <v>1043</v>
      </c>
      <c r="AK1" s="164" t="s">
        <v>1044</v>
      </c>
      <c r="AL1" s="164" t="s">
        <v>1045</v>
      </c>
      <c r="AM1" s="164" t="s">
        <v>1046</v>
      </c>
      <c r="AN1" s="164" t="s">
        <v>1047</v>
      </c>
      <c r="AO1" s="164" t="s">
        <v>1048</v>
      </c>
      <c r="AP1" s="164" t="s">
        <v>1049</v>
      </c>
      <c r="AQ1" s="165" t="s">
        <v>1050</v>
      </c>
      <c r="AR1" s="166" t="s">
        <v>11</v>
      </c>
      <c r="AS1" s="167" t="s">
        <v>12</v>
      </c>
      <c r="AT1" s="167" t="s">
        <v>13</v>
      </c>
      <c r="AU1" s="167" t="s">
        <v>14</v>
      </c>
      <c r="AV1" s="167" t="s">
        <v>15</v>
      </c>
      <c r="AW1" s="167" t="s">
        <v>16</v>
      </c>
      <c r="AX1" s="167" t="s">
        <v>17</v>
      </c>
      <c r="AY1" s="168" t="s">
        <v>18</v>
      </c>
      <c r="AZ1" s="169" t="s">
        <v>24</v>
      </c>
      <c r="BA1" s="170" t="s">
        <v>25</v>
      </c>
      <c r="BB1" s="170" t="s">
        <v>26</v>
      </c>
      <c r="BC1" s="170" t="s">
        <v>27</v>
      </c>
      <c r="BD1" s="170" t="s">
        <v>28</v>
      </c>
      <c r="BE1" s="171" t="s">
        <v>29</v>
      </c>
      <c r="BF1" s="172" t="s">
        <v>19</v>
      </c>
      <c r="BG1" s="173" t="s">
        <v>20</v>
      </c>
      <c r="BH1" s="173" t="s">
        <v>21</v>
      </c>
      <c r="BI1" s="173" t="s">
        <v>22</v>
      </c>
      <c r="BJ1" s="174" t="s">
        <v>23</v>
      </c>
      <c r="BK1" s="175" t="s">
        <v>264</v>
      </c>
      <c r="BL1" s="176" t="s">
        <v>265</v>
      </c>
      <c r="BM1" s="176" t="s">
        <v>359</v>
      </c>
      <c r="BN1" s="176" t="s">
        <v>266</v>
      </c>
      <c r="BO1" s="177" t="s">
        <v>31</v>
      </c>
      <c r="BP1" s="178" t="s">
        <v>32</v>
      </c>
      <c r="BQ1" s="178" t="s">
        <v>33</v>
      </c>
      <c r="BR1" s="178" t="s">
        <v>34</v>
      </c>
      <c r="BS1" s="178" t="s">
        <v>267</v>
      </c>
      <c r="BT1" s="178" t="s">
        <v>268</v>
      </c>
      <c r="BU1" s="179" t="s">
        <v>30</v>
      </c>
      <c r="BV1" s="180" t="s">
        <v>361</v>
      </c>
    </row>
    <row r="2" spans="1:74" x14ac:dyDescent="0.25">
      <c r="A2" s="76" t="s">
        <v>592</v>
      </c>
      <c r="B2" s="11" t="s">
        <v>862</v>
      </c>
      <c r="C2" s="71" t="s">
        <v>146</v>
      </c>
      <c r="D2" s="11" t="s">
        <v>887</v>
      </c>
      <c r="E2" s="59">
        <f t="shared" ref="E2:E33" si="0">IF(R2=0,"",RANK($R2,$R$2:$R$55,0))</f>
        <v>1</v>
      </c>
      <c r="F2" s="59">
        <f t="shared" ref="F2:F33" si="1">COUNT($AH2:$AI2,$AR2:$AY2)</f>
        <v>10</v>
      </c>
      <c r="G2" s="65">
        <f t="shared" ref="G2:G33" si="2">IF($F2&lt;=1,"",STDEV($AB2:$AC2,$AJ2:$AQ2))</f>
        <v>0</v>
      </c>
      <c r="H2" s="98" t="b">
        <f t="shared" ref="H2:H33" si="3">IF($Q2=0,FALSE,IF(OR($V2=TRUE,AVERAGE($AJ2:$AQ2)=100),TRUE,FALSE))</f>
        <v>1</v>
      </c>
      <c r="I2" s="108">
        <f t="shared" ref="I2:I33" si="4">IF($H2=TRUE,IF(ISBLANK(AZ2),10000,AZ2),10000)</f>
        <v>0.01</v>
      </c>
      <c r="J2" s="108">
        <f t="shared" ref="J2:J33" si="5">IF($H2=TRUE,IF(ISBLANK(BA2),10000,BA2),10000)</f>
        <v>1.7</v>
      </c>
      <c r="K2" s="108">
        <f t="shared" ref="K2:K33" si="6">IF($H2=TRUE,IF(ISBLANK(BB2),10000,BB2),10000)</f>
        <v>65</v>
      </c>
      <c r="L2" s="108">
        <f t="shared" ref="L2:L33" si="7">IF($H2=TRUE,IF(ISBLANK(BC2),10000,BC2),10000)</f>
        <v>3.798</v>
      </c>
      <c r="M2" s="108">
        <f t="shared" ref="M2:M33" si="8">IF($H2=TRUE,IF(ISBLANK(BD2),10000,BD2),10000)</f>
        <v>4.4779999999999998</v>
      </c>
      <c r="N2" s="108">
        <f t="shared" ref="N2:N33" si="9">IF($H2=TRUE,IF(ISBLANK(BE2),10000,BE2),10000)</f>
        <v>3.2370000000000001</v>
      </c>
      <c r="O2" s="62" t="b">
        <f t="shared" ref="O2:O33" si="10">$V2</f>
        <v>1</v>
      </c>
      <c r="P2" s="59">
        <f t="shared" ref="P2:P33" si="11">COUNT($AH2:$AI2)</f>
        <v>2</v>
      </c>
      <c r="Q2" s="59">
        <f t="shared" ref="Q2:Q33" si="12">COUNT($AR2:$AY2)</f>
        <v>8</v>
      </c>
      <c r="R2" s="149">
        <f t="shared" ref="R2:R33" si="13">IF($F2=0,0,AVERAGE($AB2:$AC2,$AR2:$AY2))</f>
        <v>100</v>
      </c>
      <c r="S2" s="66">
        <f t="shared" ref="S2:S33" si="14">IF($P2=0,0,(AVERAGE($AB2:$AC2)))</f>
        <v>100</v>
      </c>
      <c r="T2" s="65">
        <f t="shared" ref="T2:T33" si="15">IF($Q2=0,0,(AVERAGE($AR2:$AY2)))</f>
        <v>100</v>
      </c>
      <c r="U2" s="62">
        <f t="shared" ref="U2:U33" si="16">IF(F2=0,"",(AVERAGE($AH2:$AI2,$AR2:$AY2)))</f>
        <v>99.429999999999993</v>
      </c>
      <c r="V2" s="62" t="b">
        <f t="shared" ref="V2:V33" si="17">IF($Q2=0,FALSE,IF(OR(MAX($U$2:$U$55)=$U2,LARGE($U$2:$U$55,2)=$U2),TRUE,FALSE))</f>
        <v>1</v>
      </c>
      <c r="W2" s="144">
        <f t="shared" ref="W2:W33" si="18">IF($F2=0,0,AVERAGE($AB2:$AC2,$AJ2:$AQ2))</f>
        <v>100</v>
      </c>
      <c r="X2" s="62">
        <f t="shared" ref="X2:X33" si="19">IF(AZ2="","",IF(((AZ2/MIN(I$2:I$55))*100)&gt;=100,100,(AZ2/MIN(I$2:I$55))*100))</f>
        <v>100</v>
      </c>
      <c r="Y2" s="62">
        <f t="shared" ref="Y2:Y33" si="20">IF(BA2="","",IF(((BA2/MIN(J$2:J$55))*100)&gt;=100,100,(BA2/MIN(J$2:J$55))*100))</f>
        <v>100</v>
      </c>
      <c r="Z2" s="62">
        <f t="shared" ref="Z2:Z33" si="21">IF(BB2="","",IF(((BB2/MIN(K$2:K$55))*100)&gt;=100,100,(BB2/MIN(K$2:K$55))*100))</f>
        <v>100</v>
      </c>
      <c r="AA2" s="62">
        <f t="shared" ref="AA2:AA33" si="22">IF(BC2="","",IF(((BC2/MIN(L$2:L$55))*100)&gt;=100,100,(BC2/MIN(L$2:L$55))*100))</f>
        <v>100</v>
      </c>
      <c r="AB2" s="62">
        <f t="shared" ref="AB2:AB33" si="23">IF(BD2="","",IF(((BD2/MIN(M$2:M$55))*100)&gt;=100,100,(BD2/MIN(M$2:M$55))*100))</f>
        <v>100</v>
      </c>
      <c r="AC2" s="65">
        <f t="shared" ref="AC2:AC33" si="24">IF(BE2="","",IF(((BE2/MIN(N$2:N$55))*100)&gt;=100,100,(BE2/MIN(N$2:N$55))*100))</f>
        <v>100</v>
      </c>
      <c r="AD2" s="62">
        <f t="shared" ref="AD2:AD33" si="25">IF(ISBLANK(AZ2),"",PERCENTRANK(AZ$2:AZ$55,AZ2,)*100)</f>
        <v>100</v>
      </c>
      <c r="AE2" s="62">
        <f t="shared" ref="AE2:AE33" si="26">IF(ISBLANK(BA2),"",PERCENTRANK(BA$2:BA$55,BA2,)*100)</f>
        <v>83.3</v>
      </c>
      <c r="AF2" s="62">
        <f t="shared" ref="AF2:AF33" si="27">IF(ISBLANK(BB2),"",PERCENTRANK(BB$2:BB$55,BB2,)*100)</f>
        <v>100</v>
      </c>
      <c r="AG2" s="62">
        <f t="shared" ref="AG2:AG33" si="28">IF(ISBLANK(BC2),"",PERCENTRANK(BC$2:BC$55,BC2,)*100)</f>
        <v>80</v>
      </c>
      <c r="AH2" s="62">
        <f t="shared" ref="AH2:AH33" si="29">IF(ISBLANK(BD2),"",PERCENTRANK(BD$2:BD$55,BD2,)*100)</f>
        <v>96.2</v>
      </c>
      <c r="AI2" s="62">
        <f t="shared" ref="AI2:AI33" si="30">IF(ISBLANK(BE2),"",PERCENTRANK(BE$2:BE$55,BE2,)*100)</f>
        <v>98.1</v>
      </c>
      <c r="AJ2" s="66">
        <f>IF(VLOOKUP(TRUE,$V$2:$AY$55,COUNTA($V$1:AR$1),FALSE)="",AR2,IF(AR2="","",(AR2/VLOOKUP(TRUE,$V$2:$AY$55,COUNTA($V$1:AR$1),FALSE))*100))</f>
        <v>100</v>
      </c>
      <c r="AK2" s="62">
        <f>IF(VLOOKUP(TRUE,$V$2:$AY$55,COUNTA($V$1:AS$1),FALSE)="",AS2,IF(AS2="","",(AS2/VLOOKUP(TRUE,$V$2:$AY$55,COUNTA($V$1:AS$1),FALSE))*100))</f>
        <v>100</v>
      </c>
      <c r="AL2" s="62">
        <f>IF(VLOOKUP(TRUE,$V$2:$AY$55,COUNTA($V$1:AT$1),FALSE)="",AT2,IF(AT2="","",(AT2/VLOOKUP(TRUE,$V$2:$AY$55,COUNTA($V$1:AT$1),FALSE))*100))</f>
        <v>100</v>
      </c>
      <c r="AM2" s="62">
        <f>IF(VLOOKUP(TRUE,$V$2:$AY$55,COUNTA($V$1:AU$1),FALSE)="",AU2,IF(AU2="","",(AU2/VLOOKUP(TRUE,$V$2:$AY$55,COUNTA($V$1:AU$1),FALSE))*100))</f>
        <v>100</v>
      </c>
      <c r="AN2" s="62">
        <f>IF(VLOOKUP(TRUE,$V$2:$AY$55,COUNTA($V$1:AV$1),FALSE)="",AV2,IF(AV2="","",(AV2/VLOOKUP(TRUE,$V$2:$AY$55,COUNTA($V$1:AV$1),FALSE))*100))</f>
        <v>100</v>
      </c>
      <c r="AO2" s="62">
        <f>IF(VLOOKUP(TRUE,$V$2:$AY$55,COUNTA($V$1:AW$1),FALSE)="",AW2,IF(AW2="","",(AW2/VLOOKUP(TRUE,$V$2:$AY$55,COUNTA($V$1:AW$1),FALSE))*100))</f>
        <v>100</v>
      </c>
      <c r="AP2" s="62">
        <f>IF(VLOOKUP(TRUE,$V$2:$AY$55,COUNTA($V$1:AX$1),FALSE)="",AX2,IF(AX2="","",(AX2/VLOOKUP(TRUE,$V$2:$AY$55,COUNTA($V$1:AX$1),FALSE))*100))</f>
        <v>100</v>
      </c>
      <c r="AQ2" s="65">
        <f>IF(VLOOKUP(TRUE,$V$2:$AY$55,COUNTA($V$1:AY$1),FALSE)="",AY2,IF(AY2="","",(AY2/VLOOKUP(TRUE,$V$2:$AY$55,COUNTA($V$1:AY$1),FALSE))*100))</f>
        <v>100</v>
      </c>
      <c r="AR2" s="70">
        <f>IF(BS2="","",BS2*VLOOKUP("UQ",IndexCalc[],3,FALSE))</f>
        <v>100</v>
      </c>
      <c r="AS2" s="62">
        <f>IF(BT2="","",BT2*VLOOKUP("Fneg",IndexCalc[],3,FALSE))</f>
        <v>100</v>
      </c>
      <c r="AT2" s="62">
        <f>IF(BU2="","",BU2*VLOOKUP("ABS",IndexCalc[],3,FALSE))</f>
        <v>100</v>
      </c>
      <c r="AU2" s="62">
        <f>IF(BV2="","",BV2*VLOOKUP("Cnrs",IndexCalc[],3,FALSE))</f>
        <v>100</v>
      </c>
      <c r="AV2" s="62">
        <f>IF(BO2="","",BO2*VLOOKUP("HEC",IndexCalc[],3,FALSE))</f>
        <v>100</v>
      </c>
      <c r="AW2" s="62">
        <f>IF(BP2="","",BP2*VLOOKUP("Aeres",IndexCalc[],3,FALSE))</f>
        <v>100</v>
      </c>
      <c r="AX2" s="62">
        <f>IF(BQ2="","",BQ2*VLOOKUP("Abdc",IndexCalc[],3,FALSE))</f>
        <v>100</v>
      </c>
      <c r="AY2" s="65">
        <f>IF(BR2="","",BR2*VLOOKUP("Vhb",IndexCalc[],3,FALSE))</f>
        <v>100</v>
      </c>
      <c r="AZ2" s="25">
        <v>0.01</v>
      </c>
      <c r="BA2" s="16">
        <v>1.7</v>
      </c>
      <c r="BB2" s="12">
        <v>65</v>
      </c>
      <c r="BC2" s="25">
        <v>3.798</v>
      </c>
      <c r="BD2" s="25">
        <v>4.4779999999999998</v>
      </c>
      <c r="BE2" s="80">
        <v>3.2370000000000001</v>
      </c>
      <c r="BF2" s="18" t="s">
        <v>127</v>
      </c>
      <c r="BG2" s="12" t="s">
        <v>127</v>
      </c>
      <c r="BH2" s="12" t="s">
        <v>139</v>
      </c>
      <c r="BI2" s="12" t="s">
        <v>128</v>
      </c>
      <c r="BJ2" s="19" t="s">
        <v>640</v>
      </c>
      <c r="BK2" s="18">
        <v>1</v>
      </c>
      <c r="BL2" s="12" t="s">
        <v>130</v>
      </c>
      <c r="BM2" s="12" t="s">
        <v>129</v>
      </c>
      <c r="BN2" s="12" t="s">
        <v>130</v>
      </c>
      <c r="BO2" s="7">
        <v>4</v>
      </c>
      <c r="BP2" s="5">
        <v>3</v>
      </c>
      <c r="BQ2" s="92">
        <v>4</v>
      </c>
      <c r="BR2" s="5">
        <v>6</v>
      </c>
      <c r="BS2" s="5">
        <v>4</v>
      </c>
      <c r="BT2" s="5">
        <v>4</v>
      </c>
      <c r="BU2" s="5">
        <v>5</v>
      </c>
      <c r="BV2" s="8">
        <v>4</v>
      </c>
    </row>
    <row r="3" spans="1:74" x14ac:dyDescent="0.25">
      <c r="A3" s="76" t="s">
        <v>590</v>
      </c>
      <c r="B3" s="11" t="s">
        <v>860</v>
      </c>
      <c r="C3" s="71" t="s">
        <v>144</v>
      </c>
      <c r="D3" s="11" t="s">
        <v>887</v>
      </c>
      <c r="E3" s="59">
        <f t="shared" si="0"/>
        <v>1</v>
      </c>
      <c r="F3" s="59">
        <f t="shared" si="1"/>
        <v>10</v>
      </c>
      <c r="G3" s="65">
        <f t="shared" si="2"/>
        <v>0</v>
      </c>
      <c r="H3" s="98" t="b">
        <f t="shared" si="3"/>
        <v>1</v>
      </c>
      <c r="I3" s="108">
        <f t="shared" si="4"/>
        <v>8.9999999999999993E-3</v>
      </c>
      <c r="J3" s="108">
        <f t="shared" si="5"/>
        <v>3</v>
      </c>
      <c r="K3" s="108">
        <f t="shared" si="6"/>
        <v>60</v>
      </c>
      <c r="L3" s="108">
        <f t="shared" si="7"/>
        <v>5.9729999999999999</v>
      </c>
      <c r="M3" s="108">
        <f t="shared" si="8"/>
        <v>6.8339999999999996</v>
      </c>
      <c r="N3" s="108">
        <f t="shared" si="9"/>
        <v>3.5070000000000001</v>
      </c>
      <c r="O3" s="62" t="b">
        <f t="shared" si="10"/>
        <v>1</v>
      </c>
      <c r="P3" s="59">
        <f t="shared" si="11"/>
        <v>2</v>
      </c>
      <c r="Q3" s="59">
        <f t="shared" si="12"/>
        <v>8</v>
      </c>
      <c r="R3" s="149">
        <f t="shared" si="13"/>
        <v>100</v>
      </c>
      <c r="S3" s="66">
        <f t="shared" si="14"/>
        <v>100</v>
      </c>
      <c r="T3" s="65">
        <f t="shared" si="15"/>
        <v>100</v>
      </c>
      <c r="U3" s="62">
        <f t="shared" si="16"/>
        <v>100</v>
      </c>
      <c r="V3" s="62" t="b">
        <f t="shared" si="17"/>
        <v>1</v>
      </c>
      <c r="W3" s="144">
        <f t="shared" si="18"/>
        <v>100</v>
      </c>
      <c r="X3" s="62">
        <f t="shared" si="19"/>
        <v>100</v>
      </c>
      <c r="Y3" s="62">
        <f t="shared" si="20"/>
        <v>100</v>
      </c>
      <c r="Z3" s="62">
        <f t="shared" si="21"/>
        <v>100</v>
      </c>
      <c r="AA3" s="62">
        <f t="shared" si="22"/>
        <v>100</v>
      </c>
      <c r="AB3" s="62">
        <f t="shared" si="23"/>
        <v>100</v>
      </c>
      <c r="AC3" s="65">
        <f t="shared" si="24"/>
        <v>100</v>
      </c>
      <c r="AD3" s="62">
        <f t="shared" si="25"/>
        <v>91.600000000000009</v>
      </c>
      <c r="AE3" s="62">
        <f t="shared" si="26"/>
        <v>100</v>
      </c>
      <c r="AF3" s="62">
        <f t="shared" si="27"/>
        <v>95.199999999999989</v>
      </c>
      <c r="AG3" s="62">
        <f t="shared" si="28"/>
        <v>100</v>
      </c>
      <c r="AH3" s="62">
        <f t="shared" si="29"/>
        <v>100</v>
      </c>
      <c r="AI3" s="62">
        <f t="shared" si="30"/>
        <v>100</v>
      </c>
      <c r="AJ3" s="66">
        <f>IF(VLOOKUP(TRUE,$V$2:$AY$55,COUNTA($V$1:AR$1),FALSE)="",AR3,IF(AR3="","",(AR3/VLOOKUP(TRUE,$V$2:$AY$55,COUNTA($V$1:AR$1),FALSE))*100))</f>
        <v>100</v>
      </c>
      <c r="AK3" s="62">
        <f>IF(VLOOKUP(TRUE,$V$2:$AY$55,COUNTA($V$1:AS$1),FALSE)="",AS3,IF(AS3="","",(AS3/VLOOKUP(TRUE,$V$2:$AY$55,COUNTA($V$1:AS$1),FALSE))*100))</f>
        <v>100</v>
      </c>
      <c r="AL3" s="62">
        <f>IF(VLOOKUP(TRUE,$V$2:$AY$55,COUNTA($V$1:AT$1),FALSE)="",AT3,IF(AT3="","",(AT3/VLOOKUP(TRUE,$V$2:$AY$55,COUNTA($V$1:AT$1),FALSE))*100))</f>
        <v>100</v>
      </c>
      <c r="AM3" s="62">
        <f>IF(VLOOKUP(TRUE,$V$2:$AY$55,COUNTA($V$1:AU$1),FALSE)="",AU3,IF(AU3="","",(AU3/VLOOKUP(TRUE,$V$2:$AY$55,COUNTA($V$1:AU$1),FALSE))*100))</f>
        <v>100</v>
      </c>
      <c r="AN3" s="62">
        <f>IF(VLOOKUP(TRUE,$V$2:$AY$55,COUNTA($V$1:AV$1),FALSE)="",AV3,IF(AV3="","",(AV3/VLOOKUP(TRUE,$V$2:$AY$55,COUNTA($V$1:AV$1),FALSE))*100))</f>
        <v>100</v>
      </c>
      <c r="AO3" s="62">
        <f>IF(VLOOKUP(TRUE,$V$2:$AY$55,COUNTA($V$1:AW$1),FALSE)="",AW3,IF(AW3="","",(AW3/VLOOKUP(TRUE,$V$2:$AY$55,COUNTA($V$1:AW$1),FALSE))*100))</f>
        <v>100</v>
      </c>
      <c r="AP3" s="111">
        <f>IF(VLOOKUP(TRUE,$V$2:$AY$55,COUNTA($V$1:AX$1),FALSE)="",AX3,IF(AX3="","",(AX3/VLOOKUP(TRUE,$V$2:$AY$55,COUNTA($V$1:AX$1),FALSE))*100))</f>
        <v>100</v>
      </c>
      <c r="AQ3" s="65">
        <f>IF(VLOOKUP(TRUE,$V$2:$AY$55,COUNTA($V$1:AY$1),FALSE)="",AY3,IF(AY3="","",(AY3/VLOOKUP(TRUE,$V$2:$AY$55,COUNTA($V$1:AY$1),FALSE))*100))</f>
        <v>100</v>
      </c>
      <c r="AR3" s="66">
        <f>IF(BS3="","",BS3*VLOOKUP("UQ",IndexCalc[],3,FALSE))</f>
        <v>100</v>
      </c>
      <c r="AS3" s="62">
        <f>IF(BT3="","",BT3*VLOOKUP("Fneg",IndexCalc[],3,FALSE))</f>
        <v>100</v>
      </c>
      <c r="AT3" s="62">
        <f>IF(BU3="","",BU3*VLOOKUP("ABS",IndexCalc[],3,FALSE))</f>
        <v>100</v>
      </c>
      <c r="AU3" s="62">
        <f>IF(BV3="","",BV3*VLOOKUP("Cnrs",IndexCalc[],3,FALSE))</f>
        <v>100</v>
      </c>
      <c r="AV3" s="62">
        <f>IF(BO3="","",BO3*VLOOKUP("HEC",IndexCalc[],3,FALSE))</f>
        <v>100</v>
      </c>
      <c r="AW3" s="62">
        <f>IF(BP3="","",BP3*VLOOKUP("Aeres",IndexCalc[],3,FALSE))</f>
        <v>100</v>
      </c>
      <c r="AX3" s="62">
        <f>IF(BQ3="","",BQ3*VLOOKUP("Abdc",IndexCalc[],3,FALSE))</f>
        <v>100</v>
      </c>
      <c r="AY3" s="65">
        <f>IF(BR3="","",BR3*VLOOKUP("Vhb",IndexCalc[],3,FALSE))</f>
        <v>100</v>
      </c>
      <c r="AZ3" s="25">
        <v>8.9999999999999993E-3</v>
      </c>
      <c r="BA3" s="16">
        <v>3</v>
      </c>
      <c r="BB3" s="27">
        <v>60</v>
      </c>
      <c r="BC3" s="25">
        <v>5.9729999999999999</v>
      </c>
      <c r="BD3" s="25">
        <v>6.8339999999999996</v>
      </c>
      <c r="BE3" s="80">
        <v>3.5070000000000001</v>
      </c>
      <c r="BF3" s="18" t="s">
        <v>127</v>
      </c>
      <c r="BG3" s="12" t="s">
        <v>127</v>
      </c>
      <c r="BH3" s="12" t="s">
        <v>139</v>
      </c>
      <c r="BI3" s="12" t="s">
        <v>128</v>
      </c>
      <c r="BJ3" s="19" t="s">
        <v>640</v>
      </c>
      <c r="BK3" s="18">
        <v>1</v>
      </c>
      <c r="BL3" s="12">
        <v>1</v>
      </c>
      <c r="BM3" s="12" t="s">
        <v>129</v>
      </c>
      <c r="BN3" s="12">
        <v>1</v>
      </c>
      <c r="BO3" s="7">
        <v>4</v>
      </c>
      <c r="BP3" s="5">
        <v>3</v>
      </c>
      <c r="BQ3" s="92">
        <v>4</v>
      </c>
      <c r="BR3" s="5">
        <v>6</v>
      </c>
      <c r="BS3" s="5">
        <v>4</v>
      </c>
      <c r="BT3" s="5">
        <v>4</v>
      </c>
      <c r="BU3" s="5">
        <v>5</v>
      </c>
      <c r="BV3" s="8">
        <v>4</v>
      </c>
    </row>
    <row r="4" spans="1:74" x14ac:dyDescent="0.25">
      <c r="A4" s="76" t="s">
        <v>591</v>
      </c>
      <c r="B4" s="11" t="s">
        <v>861</v>
      </c>
      <c r="C4" s="71" t="s">
        <v>145</v>
      </c>
      <c r="D4" s="11" t="s">
        <v>887</v>
      </c>
      <c r="E4" s="59">
        <f t="shared" si="0"/>
        <v>1</v>
      </c>
      <c r="F4" s="59">
        <f t="shared" si="1"/>
        <v>10</v>
      </c>
      <c r="G4" s="65">
        <f t="shared" si="2"/>
        <v>0</v>
      </c>
      <c r="H4" s="98" t="b">
        <f t="shared" si="3"/>
        <v>1</v>
      </c>
      <c r="I4" s="108">
        <f t="shared" si="4"/>
        <v>7.0000000000000001E-3</v>
      </c>
      <c r="J4" s="108">
        <f t="shared" si="5"/>
        <v>2.4</v>
      </c>
      <c r="K4" s="108">
        <f t="shared" si="6"/>
        <v>46</v>
      </c>
      <c r="L4" s="108">
        <f t="shared" si="7"/>
        <v>3.456</v>
      </c>
      <c r="M4" s="108">
        <f t="shared" si="8"/>
        <v>5.7329999999999997</v>
      </c>
      <c r="N4" s="108">
        <f t="shared" si="9"/>
        <v>2.649</v>
      </c>
      <c r="O4" s="62" t="b">
        <f t="shared" si="10"/>
        <v>0</v>
      </c>
      <c r="P4" s="59">
        <f t="shared" si="11"/>
        <v>2</v>
      </c>
      <c r="Q4" s="59">
        <f t="shared" si="12"/>
        <v>8</v>
      </c>
      <c r="R4" s="149">
        <f t="shared" si="13"/>
        <v>100</v>
      </c>
      <c r="S4" s="66">
        <f t="shared" si="14"/>
        <v>100</v>
      </c>
      <c r="T4" s="65">
        <f t="shared" si="15"/>
        <v>100</v>
      </c>
      <c r="U4" s="62">
        <f t="shared" si="16"/>
        <v>99.24</v>
      </c>
      <c r="V4" s="62" t="b">
        <f t="shared" si="17"/>
        <v>0</v>
      </c>
      <c r="W4" s="144">
        <f t="shared" si="18"/>
        <v>100</v>
      </c>
      <c r="X4" s="62">
        <f t="shared" si="19"/>
        <v>100</v>
      </c>
      <c r="Y4" s="62">
        <f t="shared" si="20"/>
        <v>100</v>
      </c>
      <c r="Z4" s="62">
        <f t="shared" si="21"/>
        <v>100</v>
      </c>
      <c r="AA4" s="62">
        <f t="shared" si="22"/>
        <v>100</v>
      </c>
      <c r="AB4" s="62">
        <f t="shared" si="23"/>
        <v>100</v>
      </c>
      <c r="AC4" s="65">
        <f t="shared" si="24"/>
        <v>100</v>
      </c>
      <c r="AD4" s="62">
        <f t="shared" si="25"/>
        <v>83.3</v>
      </c>
      <c r="AE4" s="62">
        <f t="shared" si="26"/>
        <v>91.600000000000009</v>
      </c>
      <c r="AF4" s="62">
        <f t="shared" si="27"/>
        <v>85.7</v>
      </c>
      <c r="AG4" s="62">
        <f t="shared" si="28"/>
        <v>70</v>
      </c>
      <c r="AH4" s="62">
        <f t="shared" si="29"/>
        <v>98.1</v>
      </c>
      <c r="AI4" s="62">
        <f t="shared" si="30"/>
        <v>94.3</v>
      </c>
      <c r="AJ4" s="66">
        <f>IF(VLOOKUP(TRUE,$V$2:$AY$55,COUNTA($V$1:AR$1),FALSE)="",AR4,IF(AR4="","",(AR4/VLOOKUP(TRUE,$V$2:$AY$55,COUNTA($V$1:AR$1),FALSE))*100))</f>
        <v>100</v>
      </c>
      <c r="AK4" s="62">
        <f>IF(VLOOKUP(TRUE,$V$2:$AY$55,COUNTA($V$1:AS$1),FALSE)="",AS4,IF(AS4="","",(AS4/VLOOKUP(TRUE,$V$2:$AY$55,COUNTA($V$1:AS$1),FALSE))*100))</f>
        <v>100</v>
      </c>
      <c r="AL4" s="62">
        <f>IF(VLOOKUP(TRUE,$V$2:$AY$55,COUNTA($V$1:AT$1),FALSE)="",AT4,IF(AT4="","",(AT4/VLOOKUP(TRUE,$V$2:$AY$55,COUNTA($V$1:AT$1),FALSE))*100))</f>
        <v>100</v>
      </c>
      <c r="AM4" s="62">
        <f>IF(VLOOKUP(TRUE,$V$2:$AY$55,COUNTA($V$1:AU$1),FALSE)="",AU4,IF(AU4="","",(AU4/VLOOKUP(TRUE,$V$2:$AY$55,COUNTA($V$1:AU$1),FALSE))*100))</f>
        <v>100</v>
      </c>
      <c r="AN4" s="62">
        <f>IF(VLOOKUP(TRUE,$V$2:$AY$55,COUNTA($V$1:AV$1),FALSE)="",AV4,IF(AV4="","",(AV4/VLOOKUP(TRUE,$V$2:$AY$55,COUNTA($V$1:AV$1),FALSE))*100))</f>
        <v>100</v>
      </c>
      <c r="AO4" s="62">
        <f>IF(VLOOKUP(TRUE,$V$2:$AY$55,COUNTA($V$1:AW$1),FALSE)="",AW4,IF(AW4="","",(AW4/VLOOKUP(TRUE,$V$2:$AY$55,COUNTA($V$1:AW$1),FALSE))*100))</f>
        <v>100</v>
      </c>
      <c r="AP4" s="62">
        <f>IF(VLOOKUP(TRUE,$V$2:$AY$55,COUNTA($V$1:AX$1),FALSE)="",AX4,IF(AX4="","",(AX4/VLOOKUP(TRUE,$V$2:$AY$55,COUNTA($V$1:AX$1),FALSE))*100))</f>
        <v>100</v>
      </c>
      <c r="AQ4" s="65">
        <f>IF(VLOOKUP(TRUE,$V$2:$AY$55,COUNTA($V$1:AY$1),FALSE)="",AY4,IF(AY4="","",(AY4/VLOOKUP(TRUE,$V$2:$AY$55,COUNTA($V$1:AY$1),FALSE))*100))</f>
        <v>100</v>
      </c>
      <c r="AR4" s="66">
        <f>IF(BS4="","",BS4*VLOOKUP("UQ",IndexCalc[],3,FALSE))</f>
        <v>100</v>
      </c>
      <c r="AS4" s="62">
        <f>IF(BT4="","",BT4*VLOOKUP("Fneg",IndexCalc[],3,FALSE))</f>
        <v>100</v>
      </c>
      <c r="AT4" s="62">
        <f>IF(BU4="","",BU4*VLOOKUP("ABS",IndexCalc[],3,FALSE))</f>
        <v>100</v>
      </c>
      <c r="AU4" s="62">
        <f>IF(BV4="","",BV4*VLOOKUP("Cnrs",IndexCalc[],3,FALSE))</f>
        <v>100</v>
      </c>
      <c r="AV4" s="62">
        <f>IF(BO4="","",BO4*VLOOKUP("HEC",IndexCalc[],3,FALSE))</f>
        <v>100</v>
      </c>
      <c r="AW4" s="62">
        <f>IF(BP4="","",BP4*VLOOKUP("Aeres",IndexCalc[],3,FALSE))</f>
        <v>100</v>
      </c>
      <c r="AX4" s="62">
        <f>IF(BQ4="","",BQ4*VLOOKUP("Abdc",IndexCalc[],3,FALSE))</f>
        <v>100</v>
      </c>
      <c r="AY4" s="65">
        <f>IF(BR4="","",BR4*VLOOKUP("Vhb",IndexCalc[],3,FALSE))</f>
        <v>100</v>
      </c>
      <c r="AZ4" s="25">
        <v>7.0000000000000001E-3</v>
      </c>
      <c r="BA4" s="16">
        <v>2.4</v>
      </c>
      <c r="BB4" s="12">
        <v>46</v>
      </c>
      <c r="BC4" s="25">
        <v>3.456</v>
      </c>
      <c r="BD4" s="25">
        <v>5.7329999999999997</v>
      </c>
      <c r="BE4" s="80">
        <v>2.649</v>
      </c>
      <c r="BF4" s="18" t="s">
        <v>127</v>
      </c>
      <c r="BG4" s="12" t="s">
        <v>127</v>
      </c>
      <c r="BH4" s="12" t="s">
        <v>139</v>
      </c>
      <c r="BI4" s="12" t="s">
        <v>128</v>
      </c>
      <c r="BJ4" s="19" t="s">
        <v>640</v>
      </c>
      <c r="BK4" s="18">
        <v>1</v>
      </c>
      <c r="BL4" s="12">
        <v>1</v>
      </c>
      <c r="BM4" s="12" t="s">
        <v>129</v>
      </c>
      <c r="BN4" s="12">
        <v>1</v>
      </c>
      <c r="BO4" s="7">
        <v>4</v>
      </c>
      <c r="BP4" s="5">
        <v>3</v>
      </c>
      <c r="BQ4" s="92">
        <v>4</v>
      </c>
      <c r="BR4" s="5">
        <v>6</v>
      </c>
      <c r="BS4" s="5">
        <v>4</v>
      </c>
      <c r="BT4" s="5">
        <v>4</v>
      </c>
      <c r="BU4" s="5">
        <v>5</v>
      </c>
      <c r="BV4" s="8">
        <v>4</v>
      </c>
    </row>
    <row r="5" spans="1:74" x14ac:dyDescent="0.25">
      <c r="A5" s="76" t="s">
        <v>593</v>
      </c>
      <c r="B5" s="11" t="s">
        <v>863</v>
      </c>
      <c r="C5" s="71" t="s">
        <v>147</v>
      </c>
      <c r="D5" s="11" t="s">
        <v>887</v>
      </c>
      <c r="E5" s="59">
        <f t="shared" si="0"/>
        <v>4</v>
      </c>
      <c r="F5" s="59">
        <f t="shared" si="1"/>
        <v>10</v>
      </c>
      <c r="G5" s="65">
        <f t="shared" si="2"/>
        <v>14.272567994596326</v>
      </c>
      <c r="H5" s="98" t="b">
        <f t="shared" si="3"/>
        <v>0</v>
      </c>
      <c r="I5" s="108">
        <f t="shared" si="4"/>
        <v>10000</v>
      </c>
      <c r="J5" s="108">
        <f t="shared" si="5"/>
        <v>10000</v>
      </c>
      <c r="K5" s="108">
        <f t="shared" si="6"/>
        <v>10000</v>
      </c>
      <c r="L5" s="108">
        <f t="shared" si="7"/>
        <v>10000</v>
      </c>
      <c r="M5" s="108">
        <f t="shared" si="8"/>
        <v>10000</v>
      </c>
      <c r="N5" s="108">
        <f t="shared" si="9"/>
        <v>10000</v>
      </c>
      <c r="O5" s="62" t="b">
        <f t="shared" si="10"/>
        <v>0</v>
      </c>
      <c r="P5" s="59">
        <f t="shared" si="11"/>
        <v>2</v>
      </c>
      <c r="Q5" s="59">
        <f t="shared" si="12"/>
        <v>8</v>
      </c>
      <c r="R5" s="149">
        <f t="shared" si="13"/>
        <v>93.949679916629449</v>
      </c>
      <c r="S5" s="66">
        <f t="shared" si="14"/>
        <v>78.081732916480576</v>
      </c>
      <c r="T5" s="65">
        <f t="shared" si="15"/>
        <v>97.916666666666671</v>
      </c>
      <c r="U5" s="62">
        <f t="shared" si="16"/>
        <v>97.003333333333345</v>
      </c>
      <c r="V5" s="62" t="b">
        <f t="shared" si="17"/>
        <v>0</v>
      </c>
      <c r="W5" s="144">
        <f t="shared" si="18"/>
        <v>93.949679916629449</v>
      </c>
      <c r="X5" s="62">
        <f t="shared" si="19"/>
        <v>57.142857142857139</v>
      </c>
      <c r="Y5" s="62">
        <f t="shared" si="20"/>
        <v>82.35294117647058</v>
      </c>
      <c r="Z5" s="62">
        <f t="shared" si="21"/>
        <v>76.08695652173914</v>
      </c>
      <c r="AA5" s="62">
        <f t="shared" si="22"/>
        <v>100</v>
      </c>
      <c r="AB5" s="62">
        <f t="shared" si="23"/>
        <v>56.163465832961144</v>
      </c>
      <c r="AC5" s="65">
        <f t="shared" si="24"/>
        <v>100</v>
      </c>
      <c r="AD5" s="62">
        <f t="shared" si="25"/>
        <v>66.600000000000009</v>
      </c>
      <c r="AE5" s="62">
        <f t="shared" si="26"/>
        <v>66.600000000000009</v>
      </c>
      <c r="AF5" s="62">
        <f t="shared" si="27"/>
        <v>71.399999999999991</v>
      </c>
      <c r="AG5" s="62">
        <f t="shared" si="28"/>
        <v>90</v>
      </c>
      <c r="AH5" s="62">
        <f t="shared" si="29"/>
        <v>90.5</v>
      </c>
      <c r="AI5" s="62">
        <f t="shared" si="30"/>
        <v>96.2</v>
      </c>
      <c r="AJ5" s="66">
        <f>IF(VLOOKUP(TRUE,$V$2:$AY$55,COUNTA($V$1:AR$1),FALSE)="",AR5,IF(AR5="","",(AR5/VLOOKUP(TRUE,$V$2:$AY$55,COUNTA($V$1:AR$1),FALSE))*100))</f>
        <v>100</v>
      </c>
      <c r="AK5" s="62">
        <f>IF(VLOOKUP(TRUE,$V$2:$AY$55,COUNTA($V$1:AS$1),FALSE)="",AS5,IF(AS5="","",(AS5/VLOOKUP(TRUE,$V$2:$AY$55,COUNTA($V$1:AS$1),FALSE))*100))</f>
        <v>100</v>
      </c>
      <c r="AL5" s="62">
        <f>IF(VLOOKUP(TRUE,$V$2:$AY$55,COUNTA($V$1:AT$1),FALSE)="",AT5,IF(AT5="","",(AT5/VLOOKUP(TRUE,$V$2:$AY$55,COUNTA($V$1:AT$1),FALSE))*100))</f>
        <v>100</v>
      </c>
      <c r="AM5" s="62">
        <f>IF(VLOOKUP(TRUE,$V$2:$AY$55,COUNTA($V$1:AU$1),FALSE)="",AU5,IF(AU5="","",(AU5/VLOOKUP(TRUE,$V$2:$AY$55,COUNTA($V$1:AU$1),FALSE))*100))</f>
        <v>100</v>
      </c>
      <c r="AN5" s="62">
        <f>IF(VLOOKUP(TRUE,$V$2:$AY$55,COUNTA($V$1:AV$1),FALSE)="",AV5,IF(AV5="","",(AV5/VLOOKUP(TRUE,$V$2:$AY$55,COUNTA($V$1:AV$1),FALSE))*100))</f>
        <v>100</v>
      </c>
      <c r="AO5" s="62">
        <f>IF(VLOOKUP(TRUE,$V$2:$AY$55,COUNTA($V$1:AW$1),FALSE)="",AW5,IF(AW5="","",(AW5/VLOOKUP(TRUE,$V$2:$AY$55,COUNTA($V$1:AW$1),FALSE))*100))</f>
        <v>100</v>
      </c>
      <c r="AP5" s="62">
        <f>IF(VLOOKUP(TRUE,$V$2:$AY$55,COUNTA($V$1:AX$1),FALSE)="",AX5,IF(AX5="","",(AX5/VLOOKUP(TRUE,$V$2:$AY$55,COUNTA($V$1:AX$1),FALSE))*100))</f>
        <v>100</v>
      </c>
      <c r="AQ5" s="65">
        <f>IF(VLOOKUP(TRUE,$V$2:$AY$55,COUNTA($V$1:AY$1),FALSE)="",AY5,IF(AY5="","",(AY5/VLOOKUP(TRUE,$V$2:$AY$55,COUNTA($V$1:AY$1),FALSE))*100))</f>
        <v>83.333333333333343</v>
      </c>
      <c r="AR5" s="66">
        <f>IF(BS5="","",BS5*VLOOKUP("UQ",IndexCalc[],3,FALSE))</f>
        <v>100</v>
      </c>
      <c r="AS5" s="62">
        <f>IF(BT5="","",BT5*VLOOKUP("Fneg",IndexCalc[],3,FALSE))</f>
        <v>100</v>
      </c>
      <c r="AT5" s="62">
        <f>IF(BU5="","",BU5*VLOOKUP("ABS",IndexCalc[],3,FALSE))</f>
        <v>100</v>
      </c>
      <c r="AU5" s="62">
        <f>IF(BV5="","",BV5*VLOOKUP("Cnrs",IndexCalc[],3,FALSE))</f>
        <v>100</v>
      </c>
      <c r="AV5" s="62">
        <f>IF(BO5="","",BO5*VLOOKUP("HEC",IndexCalc[],3,FALSE))</f>
        <v>100</v>
      </c>
      <c r="AW5" s="62">
        <f>IF(BP5="","",BP5*VLOOKUP("Aeres",IndexCalc[],3,FALSE))</f>
        <v>100</v>
      </c>
      <c r="AX5" s="62">
        <f>IF(BQ5="","",BQ5*VLOOKUP("Abdc",IndexCalc[],3,FALSE))</f>
        <v>100</v>
      </c>
      <c r="AY5" s="65">
        <f>IF(BR5="","",BR5*VLOOKUP("Vhb",IndexCalc[],3,FALSE))</f>
        <v>83.333333333333343</v>
      </c>
      <c r="AZ5" s="25">
        <v>4.0000000000000001E-3</v>
      </c>
      <c r="BA5" s="16">
        <v>1.4</v>
      </c>
      <c r="BB5" s="12">
        <v>35</v>
      </c>
      <c r="BC5" s="25">
        <v>3.8980000000000001</v>
      </c>
      <c r="BD5" s="25">
        <v>2.5150000000000001</v>
      </c>
      <c r="BE5" s="80">
        <v>2.8130000000000002</v>
      </c>
      <c r="BF5" s="18" t="s">
        <v>127</v>
      </c>
      <c r="BG5" s="12" t="s">
        <v>127</v>
      </c>
      <c r="BH5" s="12" t="s">
        <v>139</v>
      </c>
      <c r="BI5" s="12" t="s">
        <v>127</v>
      </c>
      <c r="BJ5" s="19" t="s">
        <v>640</v>
      </c>
      <c r="BK5" s="18">
        <v>1</v>
      </c>
      <c r="BL5" s="12">
        <v>1</v>
      </c>
      <c r="BM5" s="12" t="s">
        <v>129</v>
      </c>
      <c r="BN5" s="12">
        <v>1</v>
      </c>
      <c r="BO5" s="7">
        <v>4</v>
      </c>
      <c r="BP5" s="5">
        <v>3</v>
      </c>
      <c r="BQ5" s="92">
        <v>4</v>
      </c>
      <c r="BR5" s="5">
        <v>5</v>
      </c>
      <c r="BS5" s="5">
        <v>4</v>
      </c>
      <c r="BT5" s="5">
        <v>4</v>
      </c>
      <c r="BU5" s="5">
        <v>5</v>
      </c>
      <c r="BV5" s="8">
        <v>4</v>
      </c>
    </row>
    <row r="6" spans="1:74" x14ac:dyDescent="0.25">
      <c r="A6" s="78" t="s">
        <v>596</v>
      </c>
      <c r="B6" s="28" t="s">
        <v>866</v>
      </c>
      <c r="C6" s="578" t="s">
        <v>150</v>
      </c>
      <c r="D6" s="28" t="s">
        <v>887</v>
      </c>
      <c r="E6" s="61">
        <f t="shared" si="0"/>
        <v>5</v>
      </c>
      <c r="F6" s="61">
        <f t="shared" si="1"/>
        <v>10</v>
      </c>
      <c r="G6" s="68">
        <f t="shared" si="2"/>
        <v>15.962862151926016</v>
      </c>
      <c r="H6" s="99" t="b">
        <f t="shared" si="3"/>
        <v>0</v>
      </c>
      <c r="I6" s="109">
        <f t="shared" si="4"/>
        <v>10000</v>
      </c>
      <c r="J6" s="109">
        <f t="shared" si="5"/>
        <v>10000</v>
      </c>
      <c r="K6" s="109">
        <f t="shared" si="6"/>
        <v>10000</v>
      </c>
      <c r="L6" s="109">
        <f t="shared" si="7"/>
        <v>10000</v>
      </c>
      <c r="M6" s="109">
        <f t="shared" si="8"/>
        <v>10000</v>
      </c>
      <c r="N6" s="109">
        <f t="shared" si="9"/>
        <v>10000</v>
      </c>
      <c r="O6" s="69" t="b">
        <f t="shared" si="10"/>
        <v>0</v>
      </c>
      <c r="P6" s="61">
        <f t="shared" si="11"/>
        <v>2</v>
      </c>
      <c r="Q6" s="61">
        <f t="shared" si="12"/>
        <v>8</v>
      </c>
      <c r="R6" s="150">
        <f t="shared" si="13"/>
        <v>86.322964702565841</v>
      </c>
      <c r="S6" s="69">
        <f t="shared" si="14"/>
        <v>62.448156846162547</v>
      </c>
      <c r="T6" s="68">
        <f t="shared" si="15"/>
        <v>92.291666666666671</v>
      </c>
      <c r="U6" s="63">
        <f t="shared" si="16"/>
        <v>91.743333333333339</v>
      </c>
      <c r="V6" s="63" t="b">
        <f t="shared" si="17"/>
        <v>0</v>
      </c>
      <c r="W6" s="145">
        <f t="shared" si="18"/>
        <v>86.322964702565841</v>
      </c>
      <c r="X6" s="63">
        <f t="shared" si="19"/>
        <v>71.428571428571431</v>
      </c>
      <c r="Y6" s="63">
        <f t="shared" si="20"/>
        <v>82.35294117647058</v>
      </c>
      <c r="Z6" s="63">
        <f t="shared" si="21"/>
        <v>100</v>
      </c>
      <c r="AA6" s="63">
        <f t="shared" si="22"/>
        <v>81.712962962962948</v>
      </c>
      <c r="AB6" s="63">
        <f t="shared" si="23"/>
        <v>57.927646270656538</v>
      </c>
      <c r="AC6" s="68">
        <f t="shared" si="24"/>
        <v>66.968667421668556</v>
      </c>
      <c r="AD6" s="63">
        <f t="shared" si="25"/>
        <v>75</v>
      </c>
      <c r="AE6" s="63">
        <f t="shared" si="26"/>
        <v>66.600000000000009</v>
      </c>
      <c r="AF6" s="63">
        <f t="shared" si="27"/>
        <v>90.4</v>
      </c>
      <c r="AG6" s="63">
        <f t="shared" si="28"/>
        <v>50</v>
      </c>
      <c r="AH6" s="63">
        <f t="shared" si="29"/>
        <v>92.4</v>
      </c>
      <c r="AI6" s="63">
        <f t="shared" si="30"/>
        <v>86.7</v>
      </c>
      <c r="AJ6" s="69">
        <f>IF(VLOOKUP(TRUE,$V$2:$AY$55,COUNTA($V$1:AR$1),FALSE)="",AR6,IF(AR6="","",(AR6/VLOOKUP(TRUE,$V$2:$AY$55,COUNTA($V$1:AR$1),FALSE))*100))</f>
        <v>100</v>
      </c>
      <c r="AK6" s="63">
        <f>IF(VLOOKUP(TRUE,$V$2:$AY$55,COUNTA($V$1:AS$1),FALSE)="",AS6,IF(AS6="","",(AS6/VLOOKUP(TRUE,$V$2:$AY$55,COUNTA($V$1:AS$1),FALSE))*100))</f>
        <v>100</v>
      </c>
      <c r="AL6" s="63">
        <f>IF(VLOOKUP(TRUE,$V$2:$AY$55,COUNTA($V$1:AT$1),FALSE)="",AT6,IF(AT6="","",(AT6/VLOOKUP(TRUE,$V$2:$AY$55,COUNTA($V$1:AT$1),FALSE))*100))</f>
        <v>80</v>
      </c>
      <c r="AM6" s="63">
        <f>IF(VLOOKUP(TRUE,$V$2:$AY$55,COUNTA($V$1:AU$1),FALSE)="",AU6,IF(AU6="","",(AU6/VLOOKUP(TRUE,$V$2:$AY$55,COUNTA($V$1:AU$1),FALSE))*100))</f>
        <v>75</v>
      </c>
      <c r="AN6" s="63">
        <f>IF(VLOOKUP(TRUE,$V$2:$AY$55,COUNTA($V$1:AV$1),FALSE)="",AV6,IF(AV6="","",(AV6/VLOOKUP(TRUE,$V$2:$AY$55,COUNTA($V$1:AV$1),FALSE))*100))</f>
        <v>100</v>
      </c>
      <c r="AO6" s="63">
        <f>IF(VLOOKUP(TRUE,$V$2:$AY$55,COUNTA($V$1:AW$1),FALSE)="",AW6,IF(AW6="","",(AW6/VLOOKUP(TRUE,$V$2:$AY$55,COUNTA($V$1:AW$1),FALSE))*100))</f>
        <v>100</v>
      </c>
      <c r="AP6" s="63">
        <f>IF(VLOOKUP(TRUE,$V$2:$AY$55,COUNTA($V$1:AX$1),FALSE)="",AX6,IF(AX6="","",(AX6/VLOOKUP(TRUE,$V$2:$AY$55,COUNTA($V$1:AX$1),FALSE))*100))</f>
        <v>100</v>
      </c>
      <c r="AQ6" s="68">
        <f>IF(VLOOKUP(TRUE,$V$2:$AY$55,COUNTA($V$1:AY$1),FALSE)="",AY6,IF(AY6="","",(AY6/VLOOKUP(TRUE,$V$2:$AY$55,COUNTA($V$1:AY$1),FALSE))*100))</f>
        <v>83.333333333333343</v>
      </c>
      <c r="AR6" s="69">
        <f>IF(BS6="","",BS6*VLOOKUP("UQ",IndexCalc[],3,FALSE))</f>
        <v>100</v>
      </c>
      <c r="AS6" s="63">
        <f>IF(BT6="","",BT6*VLOOKUP("Fneg",IndexCalc[],3,FALSE))</f>
        <v>100</v>
      </c>
      <c r="AT6" s="63">
        <f>IF(BU6="","",BU6*VLOOKUP("ABS",IndexCalc[],3,FALSE))</f>
        <v>80</v>
      </c>
      <c r="AU6" s="63">
        <f>IF(BV6="","",BV6*VLOOKUP("Cnrs",IndexCalc[],3,FALSE))</f>
        <v>75</v>
      </c>
      <c r="AV6" s="63">
        <f>IF(BO6="","",BO6*VLOOKUP("HEC",IndexCalc[],3,FALSE))</f>
        <v>100</v>
      </c>
      <c r="AW6" s="63">
        <f>IF(BP6="","",BP6*VLOOKUP("Aeres",IndexCalc[],3,FALSE))</f>
        <v>100</v>
      </c>
      <c r="AX6" s="63">
        <f>IF(BQ6="","",BQ6*VLOOKUP("Abdc",IndexCalc[],3,FALSE))</f>
        <v>100</v>
      </c>
      <c r="AY6" s="68">
        <f>IF(BR6="","",BR6*VLOOKUP("Vhb",IndexCalc[],3,FALSE))</f>
        <v>83.333333333333343</v>
      </c>
      <c r="AZ6" s="36">
        <v>5.0000000000000001E-3</v>
      </c>
      <c r="BA6" s="32">
        <v>1.4</v>
      </c>
      <c r="BB6" s="29">
        <v>47</v>
      </c>
      <c r="BC6" s="36">
        <v>2.8239999999999998</v>
      </c>
      <c r="BD6" s="36">
        <v>2.5939999999999999</v>
      </c>
      <c r="BE6" s="81">
        <v>1.774</v>
      </c>
      <c r="BF6" s="34" t="s">
        <v>127</v>
      </c>
      <c r="BG6" s="29" t="s">
        <v>127</v>
      </c>
      <c r="BH6" s="29" t="s">
        <v>139</v>
      </c>
      <c r="BI6" s="29" t="s">
        <v>127</v>
      </c>
      <c r="BJ6" s="35" t="s">
        <v>640</v>
      </c>
      <c r="BK6" s="34">
        <v>1</v>
      </c>
      <c r="BL6" s="29">
        <v>1</v>
      </c>
      <c r="BM6" s="29">
        <v>4</v>
      </c>
      <c r="BN6" s="29">
        <v>2</v>
      </c>
      <c r="BO6" s="9">
        <v>4</v>
      </c>
      <c r="BP6" s="6">
        <v>3</v>
      </c>
      <c r="BQ6" s="93">
        <v>4</v>
      </c>
      <c r="BR6" s="6">
        <v>5</v>
      </c>
      <c r="BS6" s="6">
        <v>4</v>
      </c>
      <c r="BT6" s="6">
        <v>4</v>
      </c>
      <c r="BU6" s="6">
        <v>4</v>
      </c>
      <c r="BV6" s="10">
        <v>3</v>
      </c>
    </row>
    <row r="7" spans="1:74" x14ac:dyDescent="0.25">
      <c r="A7" s="76" t="s">
        <v>594</v>
      </c>
      <c r="B7" s="11" t="s">
        <v>864</v>
      </c>
      <c r="C7" s="71" t="s">
        <v>148</v>
      </c>
      <c r="D7" s="11" t="s">
        <v>887</v>
      </c>
      <c r="E7" s="59">
        <f t="shared" si="0"/>
        <v>6</v>
      </c>
      <c r="F7" s="59">
        <f t="shared" si="1"/>
        <v>10</v>
      </c>
      <c r="G7" s="65">
        <f t="shared" si="2"/>
        <v>18.948109705390497</v>
      </c>
      <c r="H7" s="98" t="b">
        <f t="shared" si="3"/>
        <v>0</v>
      </c>
      <c r="I7" s="108">
        <f t="shared" si="4"/>
        <v>10000</v>
      </c>
      <c r="J7" s="108">
        <f t="shared" si="5"/>
        <v>10000</v>
      </c>
      <c r="K7" s="108">
        <f t="shared" si="6"/>
        <v>10000</v>
      </c>
      <c r="L7" s="108">
        <f t="shared" si="7"/>
        <v>10000</v>
      </c>
      <c r="M7" s="108">
        <f t="shared" si="8"/>
        <v>10000</v>
      </c>
      <c r="N7" s="108">
        <f t="shared" si="9"/>
        <v>10000</v>
      </c>
      <c r="O7" s="62" t="b">
        <f t="shared" si="10"/>
        <v>0</v>
      </c>
      <c r="P7" s="59">
        <f t="shared" si="11"/>
        <v>2</v>
      </c>
      <c r="Q7" s="59">
        <f t="shared" si="12"/>
        <v>8</v>
      </c>
      <c r="R7" s="149">
        <f t="shared" si="13"/>
        <v>84.834421493713407</v>
      </c>
      <c r="S7" s="66">
        <f t="shared" si="14"/>
        <v>55.005440801900356</v>
      </c>
      <c r="T7" s="65">
        <f t="shared" si="15"/>
        <v>92.291666666666671</v>
      </c>
      <c r="U7" s="62">
        <f t="shared" si="16"/>
        <v>91.183333333333337</v>
      </c>
      <c r="V7" s="62" t="b">
        <f t="shared" si="17"/>
        <v>0</v>
      </c>
      <c r="W7" s="144">
        <f t="shared" si="18"/>
        <v>84.834421493713407</v>
      </c>
      <c r="X7" s="62">
        <f t="shared" si="19"/>
        <v>42.857142857142854</v>
      </c>
      <c r="Y7" s="62">
        <f t="shared" si="20"/>
        <v>76.47058823529413</v>
      </c>
      <c r="Z7" s="62">
        <f t="shared" si="21"/>
        <v>78.260869565217391</v>
      </c>
      <c r="AA7" s="62">
        <f t="shared" si="22"/>
        <v>59.809027777777779</v>
      </c>
      <c r="AB7" s="62">
        <f t="shared" si="23"/>
        <v>45.533720410897729</v>
      </c>
      <c r="AC7" s="65">
        <f t="shared" si="24"/>
        <v>64.477161192902983</v>
      </c>
      <c r="AD7" s="62">
        <f t="shared" si="25"/>
        <v>58.3</v>
      </c>
      <c r="AE7" s="62">
        <f t="shared" si="26"/>
        <v>58.3</v>
      </c>
      <c r="AF7" s="62">
        <f t="shared" si="27"/>
        <v>80.900000000000006</v>
      </c>
      <c r="AG7" s="62">
        <f t="shared" si="28"/>
        <v>40</v>
      </c>
      <c r="AH7" s="62">
        <f t="shared" si="29"/>
        <v>88.6</v>
      </c>
      <c r="AI7" s="62">
        <f t="shared" si="30"/>
        <v>84.899999999999991</v>
      </c>
      <c r="AJ7" s="66">
        <f>IF(VLOOKUP(TRUE,$V$2:$AY$55,COUNTA($V$1:AR$1),FALSE)="",AR7,IF(AR7="","",(AR7/VLOOKUP(TRUE,$V$2:$AY$55,COUNTA($V$1:AR$1),FALSE))*100))</f>
        <v>75</v>
      </c>
      <c r="AK7" s="62">
        <f>IF(VLOOKUP(TRUE,$V$2:$AY$55,COUNTA($V$1:AS$1),FALSE)="",AS7,IF(AS7="","",(AS7/VLOOKUP(TRUE,$V$2:$AY$55,COUNTA($V$1:AS$1),FALSE))*100))</f>
        <v>100</v>
      </c>
      <c r="AL7" s="62">
        <f>IF(VLOOKUP(TRUE,$V$2:$AY$55,COUNTA($V$1:AT$1),FALSE)="",AT7,IF(AT7="","",(AT7/VLOOKUP(TRUE,$V$2:$AY$55,COUNTA($V$1:AT$1),FALSE))*100))</f>
        <v>80</v>
      </c>
      <c r="AM7" s="62">
        <f>IF(VLOOKUP(TRUE,$V$2:$AY$55,COUNTA($V$1:AU$1),FALSE)="",AU7,IF(AU7="","",(AU7/VLOOKUP(TRUE,$V$2:$AY$55,COUNTA($V$1:AU$1),FALSE))*100))</f>
        <v>100</v>
      </c>
      <c r="AN7" s="62">
        <f>IF(VLOOKUP(TRUE,$V$2:$AY$55,COUNTA($V$1:AV$1),FALSE)="",AV7,IF(AV7="","",(AV7/VLOOKUP(TRUE,$V$2:$AY$55,COUNTA($V$1:AV$1),FALSE))*100))</f>
        <v>100</v>
      </c>
      <c r="AO7" s="62">
        <f>IF(VLOOKUP(TRUE,$V$2:$AY$55,COUNTA($V$1:AW$1),FALSE)="",AW7,IF(AW7="","",(AW7/VLOOKUP(TRUE,$V$2:$AY$55,COUNTA($V$1:AW$1),FALSE))*100))</f>
        <v>100</v>
      </c>
      <c r="AP7" s="62">
        <f>IF(VLOOKUP(TRUE,$V$2:$AY$55,COUNTA($V$1:AX$1),FALSE)="",AX7,IF(AX7="","",(AX7/VLOOKUP(TRUE,$V$2:$AY$55,COUNTA($V$1:AX$1),FALSE))*100))</f>
        <v>100</v>
      </c>
      <c r="AQ7" s="65">
        <f>IF(VLOOKUP(TRUE,$V$2:$AY$55,COUNTA($V$1:AY$1),FALSE)="",AY7,IF(AY7="","",(AY7/VLOOKUP(TRUE,$V$2:$AY$55,COUNTA($V$1:AY$1),FALSE))*100))</f>
        <v>83.333333333333343</v>
      </c>
      <c r="AR7" s="66">
        <f>IF(BS7="","",BS7*VLOOKUP("UQ",IndexCalc[],3,FALSE))</f>
        <v>75</v>
      </c>
      <c r="AS7" s="62">
        <f>IF(BT7="","",BT7*VLOOKUP("Fneg",IndexCalc[],3,FALSE))</f>
        <v>100</v>
      </c>
      <c r="AT7" s="62">
        <f>IF(BU7="","",BU7*VLOOKUP("ABS",IndexCalc[],3,FALSE))</f>
        <v>80</v>
      </c>
      <c r="AU7" s="62">
        <f>IF(BV7="","",BV7*VLOOKUP("Cnrs",IndexCalc[],3,FALSE))</f>
        <v>100</v>
      </c>
      <c r="AV7" s="62">
        <f>IF(BO7="","",BO7*VLOOKUP("HEC",IndexCalc[],3,FALSE))</f>
        <v>100</v>
      </c>
      <c r="AW7" s="62">
        <f>IF(BP7="","",BP7*VLOOKUP("Aeres",IndexCalc[],3,FALSE))</f>
        <v>100</v>
      </c>
      <c r="AX7" s="62">
        <f>IF(BQ7="","",BQ7*VLOOKUP("Abdc",IndexCalc[],3,FALSE))</f>
        <v>100</v>
      </c>
      <c r="AY7" s="65">
        <f>IF(BR7="","",BR7*VLOOKUP("Vhb",IndexCalc[],3,FALSE))</f>
        <v>83.333333333333343</v>
      </c>
      <c r="AZ7" s="25">
        <v>3.0000000000000001E-3</v>
      </c>
      <c r="BA7" s="16">
        <v>1.3</v>
      </c>
      <c r="BB7" s="12">
        <v>36</v>
      </c>
      <c r="BC7" s="25">
        <v>2.0670000000000002</v>
      </c>
      <c r="BD7" s="25">
        <v>2.0390000000000001</v>
      </c>
      <c r="BE7" s="80">
        <v>1.708</v>
      </c>
      <c r="BF7" s="18" t="s">
        <v>127</v>
      </c>
      <c r="BG7" s="12"/>
      <c r="BH7" s="12" t="s">
        <v>139</v>
      </c>
      <c r="BI7" s="12" t="s">
        <v>127</v>
      </c>
      <c r="BJ7" s="19" t="s">
        <v>640</v>
      </c>
      <c r="BK7" s="18">
        <v>2</v>
      </c>
      <c r="BL7" s="12">
        <v>1</v>
      </c>
      <c r="BM7" s="12">
        <v>4</v>
      </c>
      <c r="BN7" s="12">
        <v>1</v>
      </c>
      <c r="BO7" s="7">
        <v>4</v>
      </c>
      <c r="BP7" s="258">
        <v>3</v>
      </c>
      <c r="BQ7" s="92">
        <v>4</v>
      </c>
      <c r="BR7" s="5">
        <v>5</v>
      </c>
      <c r="BS7" s="5">
        <v>3</v>
      </c>
      <c r="BT7" s="5">
        <v>4</v>
      </c>
      <c r="BU7" s="5">
        <v>4</v>
      </c>
      <c r="BV7" s="8">
        <v>4</v>
      </c>
    </row>
    <row r="8" spans="1:74" x14ac:dyDescent="0.25">
      <c r="A8" s="76" t="s">
        <v>1100</v>
      </c>
      <c r="B8" s="11" t="s">
        <v>1404</v>
      </c>
      <c r="C8" s="147" t="s">
        <v>233</v>
      </c>
      <c r="D8" s="11" t="s">
        <v>887</v>
      </c>
      <c r="E8" s="59">
        <f t="shared" si="0"/>
        <v>7</v>
      </c>
      <c r="F8" s="59">
        <f t="shared" si="1"/>
        <v>10</v>
      </c>
      <c r="G8" s="65">
        <f t="shared" si="2"/>
        <v>25.145780425802421</v>
      </c>
      <c r="H8" s="98" t="b">
        <f t="shared" si="3"/>
        <v>0</v>
      </c>
      <c r="I8" s="108">
        <f t="shared" si="4"/>
        <v>10000</v>
      </c>
      <c r="J8" s="108">
        <f t="shared" si="5"/>
        <v>10000</v>
      </c>
      <c r="K8" s="108">
        <f t="shared" si="6"/>
        <v>10000</v>
      </c>
      <c r="L8" s="108">
        <f t="shared" si="7"/>
        <v>10000</v>
      </c>
      <c r="M8" s="108">
        <f t="shared" si="8"/>
        <v>10000</v>
      </c>
      <c r="N8" s="108">
        <f t="shared" si="9"/>
        <v>10000</v>
      </c>
      <c r="O8" s="62" t="b">
        <f t="shared" si="10"/>
        <v>0</v>
      </c>
      <c r="P8" s="59">
        <f t="shared" si="11"/>
        <v>2</v>
      </c>
      <c r="Q8" s="59">
        <f t="shared" si="12"/>
        <v>8</v>
      </c>
      <c r="R8" s="149">
        <f t="shared" si="13"/>
        <v>74.359987277257162</v>
      </c>
      <c r="S8" s="66">
        <f t="shared" si="14"/>
        <v>37.633269719619143</v>
      </c>
      <c r="T8" s="65">
        <f t="shared" si="15"/>
        <v>83.541666666666671</v>
      </c>
      <c r="U8" s="62">
        <f t="shared" si="16"/>
        <v>81.913333333333327</v>
      </c>
      <c r="V8" s="62" t="b">
        <f t="shared" si="17"/>
        <v>0</v>
      </c>
      <c r="W8" s="144">
        <f t="shared" si="18"/>
        <v>74.359987277257162</v>
      </c>
      <c r="X8" s="62" t="str">
        <f t="shared" si="19"/>
        <v/>
      </c>
      <c r="Y8" s="62" t="str">
        <f t="shared" si="20"/>
        <v/>
      </c>
      <c r="Z8" s="62" t="str">
        <f t="shared" si="21"/>
        <v/>
      </c>
      <c r="AA8" s="62" t="str">
        <f t="shared" si="22"/>
        <v/>
      </c>
      <c r="AB8" s="62">
        <f t="shared" si="23"/>
        <v>18.490397498883429</v>
      </c>
      <c r="AC8" s="65">
        <f t="shared" si="24"/>
        <v>56.776141940354854</v>
      </c>
      <c r="AD8" s="62" t="str">
        <f t="shared" si="25"/>
        <v/>
      </c>
      <c r="AE8" s="62" t="str">
        <f t="shared" si="26"/>
        <v/>
      </c>
      <c r="AF8" s="62" t="str">
        <f t="shared" si="27"/>
        <v/>
      </c>
      <c r="AG8" s="62" t="str">
        <f t="shared" si="28"/>
        <v/>
      </c>
      <c r="AH8" s="62">
        <f t="shared" si="29"/>
        <v>73.5</v>
      </c>
      <c r="AI8" s="62">
        <f t="shared" si="30"/>
        <v>77.3</v>
      </c>
      <c r="AJ8" s="66">
        <f>IF(VLOOKUP(TRUE,$V$2:$AY$55,COUNTA($V$1:AR$1),FALSE)="",AR8,IF(AR8="","",(AR8/VLOOKUP(TRUE,$V$2:$AY$55,COUNTA($V$1:AR$1),FALSE))*100))</f>
        <v>75</v>
      </c>
      <c r="AK8" s="62">
        <f>IF(VLOOKUP(TRUE,$V$2:$AY$55,COUNTA($V$1:AS$1),FALSE)="",AS8,IF(AS8="","",(AS8/VLOOKUP(TRUE,$V$2:$AY$55,COUNTA($V$1:AS$1),FALSE))*100))</f>
        <v>75</v>
      </c>
      <c r="AL8" s="62">
        <f>IF(VLOOKUP(TRUE,$V$2:$AY$55,COUNTA($V$1:AT$1),FALSE)="",AT8,IF(AT8="","",(AT8/VLOOKUP(TRUE,$V$2:$AY$55,COUNTA($V$1:AT$1),FALSE))*100))</f>
        <v>60</v>
      </c>
      <c r="AM8" s="62">
        <f>IF(VLOOKUP(TRUE,$V$2:$AY$55,COUNTA($V$1:AU$1),FALSE)="",AU8,IF(AU8="","",(AU8/VLOOKUP(TRUE,$V$2:$AY$55,COUNTA($V$1:AU$1),FALSE))*100))</f>
        <v>75</v>
      </c>
      <c r="AN8" s="62">
        <f>IF(VLOOKUP(TRUE,$V$2:$AY$55,COUNTA($V$1:AV$1),FALSE)="",AV8,IF(AV8="","",(AV8/VLOOKUP(TRUE,$V$2:$AY$55,COUNTA($V$1:AV$1),FALSE))*100))</f>
        <v>100</v>
      </c>
      <c r="AO8" s="62">
        <f>IF(VLOOKUP(TRUE,$V$2:$AY$55,COUNTA($V$1:AW$1),FALSE)="",AW8,IF(AW8="","",(AW8/VLOOKUP(TRUE,$V$2:$AY$55,COUNTA($V$1:AW$1),FALSE))*100))</f>
        <v>100</v>
      </c>
      <c r="AP8" s="111">
        <f>IF(VLOOKUP(TRUE,$V$2:$AY$55,COUNTA($V$1:AX$1),FALSE)="",AX8,IF(AX8="","",(AX8/VLOOKUP(TRUE,$V$2:$AY$55,COUNTA($V$1:AX$1),FALSE))*100))</f>
        <v>100</v>
      </c>
      <c r="AQ8" s="65">
        <f>IF(VLOOKUP(TRUE,$V$2:$AY$55,COUNTA($V$1:AY$1),FALSE)="",AY8,IF(AY8="","",(AY8/VLOOKUP(TRUE,$V$2:$AY$55,COUNTA($V$1:AY$1),FALSE))*100))</f>
        <v>83.333333333333343</v>
      </c>
      <c r="AR8" s="66">
        <f>IF(BS8="","",BS8*VLOOKUP("UQ",IndexCalc[],3,FALSE))</f>
        <v>75</v>
      </c>
      <c r="AS8" s="62">
        <f>IF(BT8="","",BT8*VLOOKUP("Fneg",IndexCalc[],3,FALSE))</f>
        <v>75</v>
      </c>
      <c r="AT8" s="62">
        <f>IF(BU8="","",BU8*VLOOKUP("ABS",IndexCalc[],3,FALSE))</f>
        <v>60</v>
      </c>
      <c r="AU8" s="62">
        <f>IF(BV8="","",BV8*VLOOKUP("Cnrs",IndexCalc[],3,FALSE))</f>
        <v>75</v>
      </c>
      <c r="AV8" s="62">
        <f>IF(BO8="","",BO8*VLOOKUP("HEC",IndexCalc[],3,FALSE))</f>
        <v>100</v>
      </c>
      <c r="AW8" s="62">
        <f>IF(BP8="","",BP8*VLOOKUP("Aeres",IndexCalc[],3,FALSE))</f>
        <v>100</v>
      </c>
      <c r="AX8" s="62">
        <f>IF(BQ8="","",BQ8*VLOOKUP("Abdc",IndexCalc[],3,FALSE))</f>
        <v>100</v>
      </c>
      <c r="AY8" s="65">
        <f>IF(BR8="","",BR8*VLOOKUP("Vhb",IndexCalc[],3,FALSE))</f>
        <v>83.333333333333343</v>
      </c>
      <c r="AZ8" s="25"/>
      <c r="BA8" s="16"/>
      <c r="BB8" s="12"/>
      <c r="BC8" s="25"/>
      <c r="BD8" s="25">
        <v>0.82799999999999996</v>
      </c>
      <c r="BE8" s="83">
        <v>1.504</v>
      </c>
      <c r="BF8" s="18" t="s">
        <v>127</v>
      </c>
      <c r="BG8" s="12" t="s">
        <v>127</v>
      </c>
      <c r="BH8" s="181" t="s">
        <v>139</v>
      </c>
      <c r="BI8" s="12" t="s">
        <v>127</v>
      </c>
      <c r="BJ8" s="19" t="s">
        <v>278</v>
      </c>
      <c r="BK8" s="18">
        <v>2</v>
      </c>
      <c r="BL8" s="12">
        <v>2</v>
      </c>
      <c r="BM8" s="12">
        <v>3</v>
      </c>
      <c r="BN8" s="12">
        <v>2</v>
      </c>
      <c r="BO8" s="7">
        <v>4</v>
      </c>
      <c r="BP8" s="5">
        <v>3</v>
      </c>
      <c r="BQ8" s="92">
        <v>4</v>
      </c>
      <c r="BR8" s="5">
        <v>5</v>
      </c>
      <c r="BS8" s="5">
        <v>3</v>
      </c>
      <c r="BT8" s="5">
        <v>3</v>
      </c>
      <c r="BU8" s="5">
        <v>3</v>
      </c>
      <c r="BV8" s="8">
        <v>3</v>
      </c>
    </row>
    <row r="9" spans="1:74" x14ac:dyDescent="0.25">
      <c r="A9" s="76" t="s">
        <v>601</v>
      </c>
      <c r="B9" s="11" t="s">
        <v>870</v>
      </c>
      <c r="C9" s="73" t="s">
        <v>162</v>
      </c>
      <c r="D9" s="11" t="s">
        <v>887</v>
      </c>
      <c r="E9" s="59">
        <f t="shared" si="0"/>
        <v>8</v>
      </c>
      <c r="F9" s="59">
        <f t="shared" si="1"/>
        <v>10</v>
      </c>
      <c r="G9" s="65">
        <f t="shared" si="2"/>
        <v>18.239140833525649</v>
      </c>
      <c r="H9" s="98" t="b">
        <f t="shared" si="3"/>
        <v>0</v>
      </c>
      <c r="I9" s="108">
        <f t="shared" si="4"/>
        <v>10000</v>
      </c>
      <c r="J9" s="108">
        <f t="shared" si="5"/>
        <v>10000</v>
      </c>
      <c r="K9" s="108">
        <f t="shared" si="6"/>
        <v>10000</v>
      </c>
      <c r="L9" s="108">
        <f t="shared" si="7"/>
        <v>10000</v>
      </c>
      <c r="M9" s="108">
        <f t="shared" si="8"/>
        <v>10000</v>
      </c>
      <c r="N9" s="108">
        <f t="shared" si="9"/>
        <v>10000</v>
      </c>
      <c r="O9" s="62" t="b">
        <f t="shared" si="10"/>
        <v>0</v>
      </c>
      <c r="P9" s="59">
        <f t="shared" si="11"/>
        <v>2</v>
      </c>
      <c r="Q9" s="59">
        <f t="shared" si="12"/>
        <v>8</v>
      </c>
      <c r="R9" s="149">
        <f t="shared" si="13"/>
        <v>73.366006132746463</v>
      </c>
      <c r="S9" s="66">
        <f t="shared" si="14"/>
        <v>53.496697330398973</v>
      </c>
      <c r="T9" s="65">
        <f t="shared" si="15"/>
        <v>78.333333333333329</v>
      </c>
      <c r="U9" s="62">
        <f t="shared" si="16"/>
        <v>80.016666666666666</v>
      </c>
      <c r="V9" s="62" t="b">
        <f t="shared" si="17"/>
        <v>0</v>
      </c>
      <c r="W9" s="144">
        <f t="shared" si="18"/>
        <v>73.366006132746463</v>
      </c>
      <c r="X9" s="62">
        <f t="shared" si="19"/>
        <v>28.571428571428569</v>
      </c>
      <c r="Y9" s="62">
        <f t="shared" si="20"/>
        <v>41.17647058823529</v>
      </c>
      <c r="Z9" s="62">
        <f t="shared" si="21"/>
        <v>76.08695652173914</v>
      </c>
      <c r="AA9" s="62">
        <f t="shared" si="22"/>
        <v>48.871527777777779</v>
      </c>
      <c r="AB9" s="62">
        <f t="shared" si="23"/>
        <v>36.891469405984815</v>
      </c>
      <c r="AC9" s="65">
        <f t="shared" si="24"/>
        <v>70.101925254813139</v>
      </c>
      <c r="AD9" s="62">
        <f t="shared" si="25"/>
        <v>50</v>
      </c>
      <c r="AE9" s="62">
        <f t="shared" si="26"/>
        <v>33.300000000000004</v>
      </c>
      <c r="AF9" s="62">
        <f t="shared" si="27"/>
        <v>71.399999999999991</v>
      </c>
      <c r="AG9" s="62">
        <f t="shared" si="28"/>
        <v>20</v>
      </c>
      <c r="AH9" s="62">
        <f t="shared" si="29"/>
        <v>84.899999999999991</v>
      </c>
      <c r="AI9" s="62">
        <f t="shared" si="30"/>
        <v>88.6</v>
      </c>
      <c r="AJ9" s="66">
        <f>IF(VLOOKUP(TRUE,$V$2:$AY$55,COUNTA($V$1:AR$1),FALSE)="",AR9,IF(AR9="","",(AR9/VLOOKUP(TRUE,$V$2:$AY$55,COUNTA($V$1:AR$1),FALSE))*100))</f>
        <v>75</v>
      </c>
      <c r="AK9" s="62">
        <f>IF(VLOOKUP(TRUE,$V$2:$AY$55,COUNTA($V$1:AS$1),FALSE)="",AS9,IF(AS9="","",(AS9/VLOOKUP(TRUE,$V$2:$AY$55,COUNTA($V$1:AS$1),FALSE))*100))</f>
        <v>75</v>
      </c>
      <c r="AL9" s="62">
        <f>IF(VLOOKUP(TRUE,$V$2:$AY$55,COUNTA($V$1:AT$1),FALSE)="",AT9,IF(AT9="","",(AT9/VLOOKUP(TRUE,$V$2:$AY$55,COUNTA($V$1:AT$1),FALSE))*100))</f>
        <v>60</v>
      </c>
      <c r="AM9" s="62">
        <f>IF(VLOOKUP(TRUE,$V$2:$AY$55,COUNTA($V$1:AU$1),FALSE)="",AU9,IF(AU9="","",(AU9/VLOOKUP(TRUE,$V$2:$AY$55,COUNTA($V$1:AU$1),FALSE))*100))</f>
        <v>75</v>
      </c>
      <c r="AN9" s="62">
        <f>IF(VLOOKUP(TRUE,$V$2:$AY$55,COUNTA($V$1:AV$1),FALSE)="",AV9,IF(AV9="","",(AV9/VLOOKUP(TRUE,$V$2:$AY$55,COUNTA($V$1:AV$1),FALSE))*100))</f>
        <v>75</v>
      </c>
      <c r="AO9" s="62">
        <f>IF(VLOOKUP(TRUE,$V$2:$AY$55,COUNTA($V$1:AW$1),FALSE)="",AW9,IF(AW9="","",(AW9/VLOOKUP(TRUE,$V$2:$AY$55,COUNTA($V$1:AW$1),FALSE))*100))</f>
        <v>100</v>
      </c>
      <c r="AP9" s="62">
        <f>IF(VLOOKUP(TRUE,$V$2:$AY$55,COUNTA($V$1:AX$1),FALSE)="",AX9,IF(AX9="","",(AX9/VLOOKUP(TRUE,$V$2:$AY$55,COUNTA($V$1:AX$1),FALSE))*100))</f>
        <v>100</v>
      </c>
      <c r="AQ9" s="65">
        <f>IF(VLOOKUP(TRUE,$V$2:$AY$55,COUNTA($V$1:AY$1),FALSE)="",AY9,IF(AY9="","",(AY9/VLOOKUP(TRUE,$V$2:$AY$55,COUNTA($V$1:AY$1),FALSE))*100))</f>
        <v>66.666666666666671</v>
      </c>
      <c r="AR9" s="66">
        <f>IF(BS9="","",BS9*VLOOKUP("UQ",IndexCalc[],3,FALSE))</f>
        <v>75</v>
      </c>
      <c r="AS9" s="62">
        <f>IF(BT9="","",BT9*VLOOKUP("Fneg",IndexCalc[],3,FALSE))</f>
        <v>75</v>
      </c>
      <c r="AT9" s="62">
        <f>IF(BU9="","",BU9*VLOOKUP("ABS",IndexCalc[],3,FALSE))</f>
        <v>60</v>
      </c>
      <c r="AU9" s="62">
        <f>IF(BV9="","",BV9*VLOOKUP("Cnrs",IndexCalc[],3,FALSE))</f>
        <v>75</v>
      </c>
      <c r="AV9" s="62">
        <f>IF(BO9="","",BO9*VLOOKUP("HEC",IndexCalc[],3,FALSE))</f>
        <v>75</v>
      </c>
      <c r="AW9" s="62">
        <f>IF(BP9="","",BP9*VLOOKUP("Aeres",IndexCalc[],3,FALSE))</f>
        <v>100</v>
      </c>
      <c r="AX9" s="62">
        <f>IF(BQ9="","",BQ9*VLOOKUP("Abdc",IndexCalc[],3,FALSE))</f>
        <v>100</v>
      </c>
      <c r="AY9" s="65">
        <f>IF(BR9="","",BR9*VLOOKUP("Vhb",IndexCalc[],3,FALSE))</f>
        <v>66.666666666666671</v>
      </c>
      <c r="AZ9" s="25">
        <v>2E-3</v>
      </c>
      <c r="BA9" s="16">
        <v>0.7</v>
      </c>
      <c r="BB9" s="12">
        <v>35</v>
      </c>
      <c r="BC9" s="25">
        <v>1.6890000000000001</v>
      </c>
      <c r="BD9" s="25">
        <v>1.6519999999999999</v>
      </c>
      <c r="BE9" s="80">
        <v>1.857</v>
      </c>
      <c r="BF9" s="18" t="s">
        <v>134</v>
      </c>
      <c r="BG9" s="12" t="s">
        <v>127</v>
      </c>
      <c r="BH9" s="12" t="s">
        <v>139</v>
      </c>
      <c r="BI9" s="12" t="s">
        <v>133</v>
      </c>
      <c r="BJ9" s="19" t="s">
        <v>278</v>
      </c>
      <c r="BK9" s="18">
        <v>2</v>
      </c>
      <c r="BL9" s="12">
        <v>2</v>
      </c>
      <c r="BM9" s="12">
        <v>3</v>
      </c>
      <c r="BN9" s="12">
        <v>2</v>
      </c>
      <c r="BO9" s="7">
        <v>3</v>
      </c>
      <c r="BP9" s="5">
        <v>3</v>
      </c>
      <c r="BQ9" s="92">
        <v>4</v>
      </c>
      <c r="BR9" s="5">
        <v>4</v>
      </c>
      <c r="BS9" s="5">
        <v>3</v>
      </c>
      <c r="BT9" s="5">
        <v>3</v>
      </c>
      <c r="BU9" s="5">
        <v>3</v>
      </c>
      <c r="BV9" s="8">
        <v>3</v>
      </c>
    </row>
    <row r="10" spans="1:74" s="3" customFormat="1" x14ac:dyDescent="0.25">
      <c r="A10" s="76" t="s">
        <v>597</v>
      </c>
      <c r="B10" s="11" t="s">
        <v>867</v>
      </c>
      <c r="C10" s="73" t="s">
        <v>158</v>
      </c>
      <c r="D10" s="11" t="s">
        <v>887</v>
      </c>
      <c r="E10" s="59">
        <f t="shared" si="0"/>
        <v>9</v>
      </c>
      <c r="F10" s="59">
        <f t="shared" si="1"/>
        <v>10</v>
      </c>
      <c r="G10" s="65">
        <f t="shared" si="2"/>
        <v>19.744497436418705</v>
      </c>
      <c r="H10" s="98" t="b">
        <f t="shared" si="3"/>
        <v>0</v>
      </c>
      <c r="I10" s="108">
        <f t="shared" si="4"/>
        <v>10000</v>
      </c>
      <c r="J10" s="108">
        <f t="shared" si="5"/>
        <v>10000</v>
      </c>
      <c r="K10" s="108">
        <f t="shared" si="6"/>
        <v>10000</v>
      </c>
      <c r="L10" s="108">
        <f t="shared" si="7"/>
        <v>10000</v>
      </c>
      <c r="M10" s="108">
        <f t="shared" si="8"/>
        <v>10000</v>
      </c>
      <c r="N10" s="108">
        <f t="shared" si="9"/>
        <v>10000</v>
      </c>
      <c r="O10" s="62" t="b">
        <f t="shared" si="10"/>
        <v>0</v>
      </c>
      <c r="P10" s="59">
        <f t="shared" si="11"/>
        <v>2</v>
      </c>
      <c r="Q10" s="59">
        <f t="shared" si="12"/>
        <v>8</v>
      </c>
      <c r="R10" s="149">
        <f t="shared" si="13"/>
        <v>68.046264603714206</v>
      </c>
      <c r="S10" s="66">
        <f t="shared" si="14"/>
        <v>39.397989685237725</v>
      </c>
      <c r="T10" s="65">
        <f t="shared" si="15"/>
        <v>75.208333333333329</v>
      </c>
      <c r="U10" s="62">
        <f t="shared" si="16"/>
        <v>75.626666666666665</v>
      </c>
      <c r="V10" s="62" t="b">
        <f t="shared" si="17"/>
        <v>0</v>
      </c>
      <c r="W10" s="144">
        <f t="shared" si="18"/>
        <v>68.046264603714206</v>
      </c>
      <c r="X10" s="62">
        <f t="shared" si="19"/>
        <v>12.857142857142856</v>
      </c>
      <c r="Y10" s="62">
        <f t="shared" si="20"/>
        <v>23.529411764705884</v>
      </c>
      <c r="Z10" s="62">
        <f t="shared" si="21"/>
        <v>58.695652173913047</v>
      </c>
      <c r="AA10" s="62">
        <f t="shared" si="22"/>
        <v>53.385416666666664</v>
      </c>
      <c r="AB10" s="62">
        <f t="shared" si="23"/>
        <v>23.001339883876732</v>
      </c>
      <c r="AC10" s="65">
        <f t="shared" si="24"/>
        <v>55.794639486598719</v>
      </c>
      <c r="AD10" s="62">
        <f t="shared" si="25"/>
        <v>0</v>
      </c>
      <c r="AE10" s="62">
        <f t="shared" si="26"/>
        <v>16.600000000000001</v>
      </c>
      <c r="AF10" s="62">
        <f t="shared" si="27"/>
        <v>52.300000000000004</v>
      </c>
      <c r="AG10" s="62">
        <f t="shared" si="28"/>
        <v>30</v>
      </c>
      <c r="AH10" s="62">
        <f t="shared" si="29"/>
        <v>79.2</v>
      </c>
      <c r="AI10" s="62">
        <f t="shared" si="30"/>
        <v>75.400000000000006</v>
      </c>
      <c r="AJ10" s="66">
        <f>IF(VLOOKUP(TRUE,$V$2:$AY$55,COUNTA($V$1:AR$1),FALSE)="",AR10,IF(AR10="","",(AR10/VLOOKUP(TRUE,$V$2:$AY$55,COUNTA($V$1:AR$1),FALSE))*100))</f>
        <v>75</v>
      </c>
      <c r="AK10" s="62">
        <f>IF(VLOOKUP(TRUE,$V$2:$AY$55,COUNTA($V$1:AS$1),FALSE)="",AS10,IF(AS10="","",(AS10/VLOOKUP(TRUE,$V$2:$AY$55,COUNTA($V$1:AS$1),FALSE))*100))</f>
        <v>75</v>
      </c>
      <c r="AL10" s="62">
        <f>IF(VLOOKUP(TRUE,$V$2:$AY$55,COUNTA($V$1:AT$1),FALSE)="",AT10,IF(AT10="","",(AT10/VLOOKUP(TRUE,$V$2:$AY$55,COUNTA($V$1:AT$1),FALSE))*100))</f>
        <v>60</v>
      </c>
      <c r="AM10" s="62">
        <f>IF(VLOOKUP(TRUE,$V$2:$AY$55,COUNTA($V$1:AU$1),FALSE)="",AU10,IF(AU10="","",(AU10/VLOOKUP(TRUE,$V$2:$AY$55,COUNTA($V$1:AU$1),FALSE))*100))</f>
        <v>75</v>
      </c>
      <c r="AN10" s="62">
        <f>IF(VLOOKUP(TRUE,$V$2:$AY$55,COUNTA($V$1:AV$1),FALSE)="",AV10,IF(AV10="","",(AV10/VLOOKUP(TRUE,$V$2:$AY$55,COUNTA($V$1:AV$1),FALSE))*100))</f>
        <v>75</v>
      </c>
      <c r="AO10" s="62">
        <f>IF(VLOOKUP(TRUE,$V$2:$AY$55,COUNTA($V$1:AW$1),FALSE)="",AW10,IF(AW10="","",(AW10/VLOOKUP(TRUE,$V$2:$AY$55,COUNTA($V$1:AW$1),FALSE))*100))</f>
        <v>100</v>
      </c>
      <c r="AP10" s="62">
        <f>IF(VLOOKUP(TRUE,$V$2:$AY$55,COUNTA($V$1:AX$1),FALSE)="",AX10,IF(AX10="","",(AX10/VLOOKUP(TRUE,$V$2:$AY$55,COUNTA($V$1:AX$1),FALSE))*100))</f>
        <v>75</v>
      </c>
      <c r="AQ10" s="65">
        <f>IF(VLOOKUP(TRUE,$V$2:$AY$55,COUNTA($V$1:AY$1),FALSE)="",AY10,IF(AY10="","",(AY10/VLOOKUP(TRUE,$V$2:$AY$55,COUNTA($V$1:AY$1),FALSE))*100))</f>
        <v>66.666666666666671</v>
      </c>
      <c r="AR10" s="66">
        <f>IF(BS10="","",BS10*VLOOKUP("UQ",IndexCalc[],3,FALSE))</f>
        <v>75</v>
      </c>
      <c r="AS10" s="62">
        <f>IF(BT10="","",BT10*VLOOKUP("Fneg",IndexCalc[],3,FALSE))</f>
        <v>75</v>
      </c>
      <c r="AT10" s="62">
        <f>IF(BU10="","",BU10*VLOOKUP("ABS",IndexCalc[],3,FALSE))</f>
        <v>60</v>
      </c>
      <c r="AU10" s="62">
        <f>IF(BV10="","",BV10*VLOOKUP("Cnrs",IndexCalc[],3,FALSE))</f>
        <v>75</v>
      </c>
      <c r="AV10" s="62">
        <f>IF(BO10="","",BO10*VLOOKUP("HEC",IndexCalc[],3,FALSE))</f>
        <v>75</v>
      </c>
      <c r="AW10" s="62">
        <f>IF(BP10="","",BP10*VLOOKUP("Aeres",IndexCalc[],3,FALSE))</f>
        <v>100</v>
      </c>
      <c r="AX10" s="62">
        <f>IF(BQ10="","",BQ10*VLOOKUP("Abdc",IndexCalc[],3,FALSE))</f>
        <v>75</v>
      </c>
      <c r="AY10" s="65">
        <f>IF(BR10="","",BR10*VLOOKUP("Vhb",IndexCalc[],3,FALSE))</f>
        <v>66.666666666666671</v>
      </c>
      <c r="AZ10" s="95">
        <v>8.9999999999999998E-4</v>
      </c>
      <c r="BA10" s="16">
        <v>0.4</v>
      </c>
      <c r="BB10" s="12">
        <v>27</v>
      </c>
      <c r="BC10" s="25">
        <v>1.845</v>
      </c>
      <c r="BD10" s="25">
        <v>1.03</v>
      </c>
      <c r="BE10" s="80">
        <v>1.478</v>
      </c>
      <c r="BF10" s="18" t="s">
        <v>134</v>
      </c>
      <c r="BG10" s="12" t="s">
        <v>127</v>
      </c>
      <c r="BH10" s="12" t="s">
        <v>127</v>
      </c>
      <c r="BI10" s="12" t="s">
        <v>133</v>
      </c>
      <c r="BJ10" s="19" t="s">
        <v>298</v>
      </c>
      <c r="BK10" s="18">
        <v>2</v>
      </c>
      <c r="BL10" s="12">
        <v>2</v>
      </c>
      <c r="BM10" s="12">
        <v>3</v>
      </c>
      <c r="BN10" s="12">
        <v>2</v>
      </c>
      <c r="BO10" s="7">
        <v>3</v>
      </c>
      <c r="BP10" s="5">
        <v>3</v>
      </c>
      <c r="BQ10" s="92">
        <v>3</v>
      </c>
      <c r="BR10" s="5">
        <v>4</v>
      </c>
      <c r="BS10" s="5">
        <v>3</v>
      </c>
      <c r="BT10" s="5">
        <v>3</v>
      </c>
      <c r="BU10" s="5">
        <v>3</v>
      </c>
      <c r="BV10" s="8">
        <v>3</v>
      </c>
    </row>
    <row r="11" spans="1:74" x14ac:dyDescent="0.25">
      <c r="A11" s="76" t="s">
        <v>1103</v>
      </c>
      <c r="B11" s="11" t="s">
        <v>1407</v>
      </c>
      <c r="C11" s="147" t="s">
        <v>236</v>
      </c>
      <c r="D11" s="11" t="s">
        <v>887</v>
      </c>
      <c r="E11" s="59">
        <f t="shared" si="0"/>
        <v>10</v>
      </c>
      <c r="F11" s="59">
        <f t="shared" si="1"/>
        <v>10</v>
      </c>
      <c r="G11" s="65">
        <f t="shared" si="2"/>
        <v>22.392308797892632</v>
      </c>
      <c r="H11" s="98" t="b">
        <f t="shared" si="3"/>
        <v>0</v>
      </c>
      <c r="I11" s="108">
        <f t="shared" si="4"/>
        <v>10000</v>
      </c>
      <c r="J11" s="108">
        <f t="shared" si="5"/>
        <v>10000</v>
      </c>
      <c r="K11" s="108">
        <f t="shared" si="6"/>
        <v>10000</v>
      </c>
      <c r="L11" s="108">
        <f t="shared" si="7"/>
        <v>10000</v>
      </c>
      <c r="M11" s="108">
        <f t="shared" si="8"/>
        <v>10000</v>
      </c>
      <c r="N11" s="108">
        <f t="shared" si="9"/>
        <v>10000</v>
      </c>
      <c r="O11" s="62" t="b">
        <f t="shared" si="10"/>
        <v>0</v>
      </c>
      <c r="P11" s="59">
        <f t="shared" si="11"/>
        <v>2</v>
      </c>
      <c r="Q11" s="59">
        <f t="shared" si="12"/>
        <v>8</v>
      </c>
      <c r="R11" s="149">
        <f t="shared" si="13"/>
        <v>66.65613247054705</v>
      </c>
      <c r="S11" s="66">
        <f t="shared" si="14"/>
        <v>49.113995686068606</v>
      </c>
      <c r="T11" s="65">
        <f t="shared" si="15"/>
        <v>71.041666666666671</v>
      </c>
      <c r="U11" s="62">
        <f t="shared" si="16"/>
        <v>69.273333333333326</v>
      </c>
      <c r="V11" s="62" t="b">
        <f t="shared" si="17"/>
        <v>0</v>
      </c>
      <c r="W11" s="144">
        <f t="shared" si="18"/>
        <v>66.65613247054705</v>
      </c>
      <c r="X11" s="62" t="str">
        <f t="shared" si="19"/>
        <v/>
      </c>
      <c r="Y11" s="62" t="str">
        <f t="shared" si="20"/>
        <v/>
      </c>
      <c r="Z11" s="62" t="str">
        <f t="shared" si="21"/>
        <v/>
      </c>
      <c r="AA11" s="62" t="str">
        <f t="shared" si="22"/>
        <v/>
      </c>
      <c r="AB11" s="62">
        <f t="shared" si="23"/>
        <v>82.691379187627803</v>
      </c>
      <c r="AC11" s="65">
        <f t="shared" si="24"/>
        <v>15.536612184509416</v>
      </c>
      <c r="AD11" s="62" t="str">
        <f t="shared" si="25"/>
        <v/>
      </c>
      <c r="AE11" s="62" t="str">
        <f t="shared" si="26"/>
        <v/>
      </c>
      <c r="AF11" s="62" t="str">
        <f t="shared" si="27"/>
        <v/>
      </c>
      <c r="AG11" s="62" t="str">
        <f t="shared" si="28"/>
        <v/>
      </c>
      <c r="AH11" s="62">
        <f t="shared" si="29"/>
        <v>94.3</v>
      </c>
      <c r="AI11" s="62">
        <f t="shared" si="30"/>
        <v>30.099999999999998</v>
      </c>
      <c r="AJ11" s="66">
        <f>IF(VLOOKUP(TRUE,$V$2:$AY$55,COUNTA($V$1:AR$1),FALSE)="",AR11,IF(AR11="","",(AR11/VLOOKUP(TRUE,$V$2:$AY$55,COUNTA($V$1:AR$1),FALSE))*100))</f>
        <v>100</v>
      </c>
      <c r="AK11" s="62">
        <f>IF(VLOOKUP(TRUE,$V$2:$AY$55,COUNTA($V$1:AS$1),FALSE)="",AS11,IF(AS11="","",(AS11/VLOOKUP(TRUE,$V$2:$AY$55,COUNTA($V$1:AS$1),FALSE))*100))</f>
        <v>50</v>
      </c>
      <c r="AL11" s="62">
        <f>IF(VLOOKUP(TRUE,$V$2:$AY$55,COUNTA($V$1:AT$1),FALSE)="",AT11,IF(AT11="","",(AT11/VLOOKUP(TRUE,$V$2:$AY$55,COUNTA($V$1:AT$1),FALSE))*100))</f>
        <v>60</v>
      </c>
      <c r="AM11" s="62">
        <f>IF(VLOOKUP(TRUE,$V$2:$AY$55,COUNTA($V$1:AU$1),FALSE)="",AU11,IF(AU11="","",(AU11/VLOOKUP(TRUE,$V$2:$AY$55,COUNTA($V$1:AU$1),FALSE))*100))</f>
        <v>75</v>
      </c>
      <c r="AN11" s="62">
        <f>IF(VLOOKUP(TRUE,$V$2:$AY$55,COUNTA($V$1:AV$1),FALSE)="",AV11,IF(AV11="","",(AV11/VLOOKUP(TRUE,$V$2:$AY$55,COUNTA($V$1:AV$1),FALSE))*100))</f>
        <v>75</v>
      </c>
      <c r="AO11" s="62">
        <f>IF(VLOOKUP(TRUE,$V$2:$AY$55,COUNTA($V$1:AW$1),FALSE)="",AW11,IF(AW11="","",(AW11/VLOOKUP(TRUE,$V$2:$AY$55,COUNTA($V$1:AW$1),FALSE))*100))</f>
        <v>66.666666666666671</v>
      </c>
      <c r="AP11" s="111">
        <f>IF(VLOOKUP(TRUE,$V$2:$AY$55,COUNTA($V$1:AX$1),FALSE)="",AX11,IF(AX11="","",(AX11/VLOOKUP(TRUE,$V$2:$AY$55,COUNTA($V$1:AX$1),FALSE))*100))</f>
        <v>75</v>
      </c>
      <c r="AQ11" s="65">
        <f>IF(VLOOKUP(TRUE,$V$2:$AY$55,COUNTA($V$1:AY$1),FALSE)="",AY11,IF(AY11="","",(AY11/VLOOKUP(TRUE,$V$2:$AY$55,COUNTA($V$1:AY$1),FALSE))*100))</f>
        <v>66.666666666666671</v>
      </c>
      <c r="AR11" s="66">
        <f>IF(BS11="","",BS11*VLOOKUP("UQ",IndexCalc[],3,FALSE))</f>
        <v>100</v>
      </c>
      <c r="AS11" s="62">
        <f>IF(BT11="","",BT11*VLOOKUP("Fneg",IndexCalc[],3,FALSE))</f>
        <v>50</v>
      </c>
      <c r="AT11" s="62">
        <f>IF(BU11="","",BU11*VLOOKUP("ABS",IndexCalc[],3,FALSE))</f>
        <v>60</v>
      </c>
      <c r="AU11" s="62">
        <f>IF(BV11="","",BV11*VLOOKUP("Cnrs",IndexCalc[],3,FALSE))</f>
        <v>75</v>
      </c>
      <c r="AV11" s="62">
        <f>IF(BO11="","",BO11*VLOOKUP("HEC",IndexCalc[],3,FALSE))</f>
        <v>75</v>
      </c>
      <c r="AW11" s="62">
        <f>IF(BP11="","",BP11*VLOOKUP("Aeres",IndexCalc[],3,FALSE))</f>
        <v>66.666666666666671</v>
      </c>
      <c r="AX11" s="62">
        <f>IF(BQ11="","",BQ11*VLOOKUP("Abdc",IndexCalc[],3,FALSE))</f>
        <v>75</v>
      </c>
      <c r="AY11" s="65">
        <f>IF(BR11="","",BR11*VLOOKUP("Vhb",IndexCalc[],3,FALSE))</f>
        <v>66.666666666666671</v>
      </c>
      <c r="AZ11" s="25"/>
      <c r="BA11" s="16"/>
      <c r="BB11" s="12"/>
      <c r="BC11" s="25"/>
      <c r="BD11" s="253">
        <v>3.7029199600219727</v>
      </c>
      <c r="BE11" s="254">
        <v>0.41156485676765442</v>
      </c>
      <c r="BF11" s="18" t="s">
        <v>134</v>
      </c>
      <c r="BG11" s="12" t="s">
        <v>133</v>
      </c>
      <c r="BH11" s="181" t="s">
        <v>127</v>
      </c>
      <c r="BI11" s="12" t="s">
        <v>133</v>
      </c>
      <c r="BJ11" s="19" t="s">
        <v>298</v>
      </c>
      <c r="BK11" s="18">
        <v>1</v>
      </c>
      <c r="BL11" s="12">
        <v>3</v>
      </c>
      <c r="BM11" s="12">
        <v>3</v>
      </c>
      <c r="BN11" s="12"/>
      <c r="BO11" s="7">
        <v>3</v>
      </c>
      <c r="BP11" s="5">
        <v>2</v>
      </c>
      <c r="BQ11" s="92">
        <v>3</v>
      </c>
      <c r="BR11" s="5">
        <v>4</v>
      </c>
      <c r="BS11" s="5">
        <v>4</v>
      </c>
      <c r="BT11" s="5">
        <v>2</v>
      </c>
      <c r="BU11" s="5">
        <v>3</v>
      </c>
      <c r="BV11" s="261">
        <v>3</v>
      </c>
    </row>
    <row r="12" spans="1:74" x14ac:dyDescent="0.25">
      <c r="A12" s="76" t="s">
        <v>1112</v>
      </c>
      <c r="B12" s="11"/>
      <c r="C12" s="147" t="s">
        <v>247</v>
      </c>
      <c r="D12" s="11" t="s">
        <v>887</v>
      </c>
      <c r="E12" s="59">
        <f t="shared" si="0"/>
        <v>11</v>
      </c>
      <c r="F12" s="59">
        <f t="shared" si="1"/>
        <v>10</v>
      </c>
      <c r="G12" s="65">
        <f t="shared" si="2"/>
        <v>21.12704181778485</v>
      </c>
      <c r="H12" s="98" t="b">
        <f t="shared" si="3"/>
        <v>0</v>
      </c>
      <c r="I12" s="108">
        <f t="shared" si="4"/>
        <v>10000</v>
      </c>
      <c r="J12" s="108">
        <f t="shared" si="5"/>
        <v>10000</v>
      </c>
      <c r="K12" s="108">
        <f t="shared" si="6"/>
        <v>10000</v>
      </c>
      <c r="L12" s="108">
        <f t="shared" si="7"/>
        <v>10000</v>
      </c>
      <c r="M12" s="108">
        <f t="shared" si="8"/>
        <v>10000</v>
      </c>
      <c r="N12" s="108">
        <f t="shared" si="9"/>
        <v>10000</v>
      </c>
      <c r="O12" s="62" t="b">
        <f t="shared" si="10"/>
        <v>0</v>
      </c>
      <c r="P12" s="59">
        <f t="shared" si="11"/>
        <v>2</v>
      </c>
      <c r="Q12" s="59">
        <f t="shared" si="12"/>
        <v>8</v>
      </c>
      <c r="R12" s="149">
        <f t="shared" si="13"/>
        <v>61.764920943285006</v>
      </c>
      <c r="S12" s="66">
        <f t="shared" si="14"/>
        <v>59.251086678628972</v>
      </c>
      <c r="T12" s="65">
        <f t="shared" si="15"/>
        <v>62.393379509449005</v>
      </c>
      <c r="U12" s="62">
        <f t="shared" si="16"/>
        <v>67.454703607559196</v>
      </c>
      <c r="V12" s="62" t="b">
        <f t="shared" si="17"/>
        <v>0</v>
      </c>
      <c r="W12" s="144">
        <f t="shared" si="18"/>
        <v>61.764920943285006</v>
      </c>
      <c r="X12" s="62" t="str">
        <f t="shared" si="19"/>
        <v/>
      </c>
      <c r="Y12" s="62" t="str">
        <f t="shared" si="20"/>
        <v/>
      </c>
      <c r="Z12" s="62" t="str">
        <f t="shared" si="21"/>
        <v/>
      </c>
      <c r="AA12" s="62" t="str">
        <f t="shared" si="22"/>
        <v/>
      </c>
      <c r="AB12" s="62">
        <f t="shared" si="23"/>
        <v>24.220513786360218</v>
      </c>
      <c r="AC12" s="65">
        <f t="shared" si="24"/>
        <v>94.28165957089773</v>
      </c>
      <c r="AD12" s="62" t="str">
        <f t="shared" si="25"/>
        <v/>
      </c>
      <c r="AE12" s="62" t="str">
        <f t="shared" si="26"/>
        <v/>
      </c>
      <c r="AF12" s="62" t="str">
        <f t="shared" si="27"/>
        <v/>
      </c>
      <c r="AG12" s="62" t="str">
        <f t="shared" si="28"/>
        <v/>
      </c>
      <c r="AH12" s="62">
        <f t="shared" si="29"/>
        <v>83</v>
      </c>
      <c r="AI12" s="62">
        <f t="shared" si="30"/>
        <v>92.4</v>
      </c>
      <c r="AJ12" s="66">
        <f>IF(VLOOKUP(TRUE,$V$2:$AY$55,COUNTA($V$1:AR$1),FALSE)="",AR12,IF(AR12="","",(AR12/VLOOKUP(TRUE,$V$2:$AY$55,COUNTA($V$1:AR$1),FALSE))*100))</f>
        <v>73.356610536575317</v>
      </c>
      <c r="AK12" s="62">
        <f>IF(VLOOKUP(TRUE,$V$2:$AY$55,COUNTA($V$1:AS$1),FALSE)="",AS12,IF(AS12="","",(AS12/VLOOKUP(TRUE,$V$2:$AY$55,COUNTA($V$1:AS$1),FALSE))*100))</f>
        <v>50</v>
      </c>
      <c r="AL12" s="62">
        <f>IF(VLOOKUP(TRUE,$V$2:$AY$55,COUNTA($V$1:AT$1),FALSE)="",AT12,IF(AT12="","",(AT12/VLOOKUP(TRUE,$V$2:$AY$55,COUNTA($V$1:AT$1),FALSE))*100))</f>
        <v>40</v>
      </c>
      <c r="AM12" s="62">
        <f>IF(VLOOKUP(TRUE,$V$2:$AY$55,COUNTA($V$1:AU$1),FALSE)="",AU12,IF(AU12="","",(AU12/VLOOKUP(TRUE,$V$2:$AY$55,COUNTA($V$1:AU$1),FALSE))*100))</f>
        <v>50</v>
      </c>
      <c r="AN12" s="62">
        <f>IF(VLOOKUP(TRUE,$V$2:$AY$55,COUNTA($V$1:AV$1),FALSE)="",AV12,IF(AV12="","",(AV12/VLOOKUP(TRUE,$V$2:$AY$55,COUNTA($V$1:AV$1),FALSE))*100))</f>
        <v>60.790425539016724</v>
      </c>
      <c r="AO12" s="62">
        <f>IF(VLOOKUP(TRUE,$V$2:$AY$55,COUNTA($V$1:AW$1),FALSE)="",AW12,IF(AW12="","",(AW12/VLOOKUP(TRUE,$V$2:$AY$55,COUNTA($V$1:AW$1),FALSE))*100))</f>
        <v>66.666666666666671</v>
      </c>
      <c r="AP12" s="111">
        <f>IF(VLOOKUP(TRUE,$V$2:$AY$55,COUNTA($V$1:AX$1),FALSE)="",AX12,IF(AX12="","",(AX12/VLOOKUP(TRUE,$V$2:$AY$55,COUNTA($V$1:AX$1),FALSE))*100))</f>
        <v>75</v>
      </c>
      <c r="AQ12" s="65">
        <f>IF(VLOOKUP(TRUE,$V$2:$AY$55,COUNTA($V$1:AY$1),FALSE)="",AY12,IF(AY12="","",(AY12/VLOOKUP(TRUE,$V$2:$AY$55,COUNTA($V$1:AY$1),FALSE))*100))</f>
        <v>83.333333333333343</v>
      </c>
      <c r="AR12" s="66">
        <f>IF(BS12="","",BS12*VLOOKUP("UQ",IndexCalc[],3,FALSE))</f>
        <v>73.356610536575317</v>
      </c>
      <c r="AS12" s="62">
        <f>IF(BT12="","",BT12*VLOOKUP("Fneg",IndexCalc[],3,FALSE))</f>
        <v>50</v>
      </c>
      <c r="AT12" s="62">
        <f>IF(BU12="","",BU12*VLOOKUP("ABS",IndexCalc[],3,FALSE))</f>
        <v>40</v>
      </c>
      <c r="AU12" s="62">
        <f>IF(BV12="","",BV12*VLOOKUP("Cnrs",IndexCalc[],3,FALSE))</f>
        <v>50</v>
      </c>
      <c r="AV12" s="62">
        <f>IF(BO12="","",BO12*VLOOKUP("HEC",IndexCalc[],3,FALSE))</f>
        <v>60.790425539016724</v>
      </c>
      <c r="AW12" s="62">
        <f>IF(BP12="","",BP12*VLOOKUP("Aeres",IndexCalc[],3,FALSE))</f>
        <v>66.666666666666671</v>
      </c>
      <c r="AX12" s="62">
        <f>IF(BQ12="","",BQ12*VLOOKUP("Abdc",IndexCalc[],3,FALSE))</f>
        <v>75</v>
      </c>
      <c r="AY12" s="65">
        <f>IF(BR12="","",BR12*VLOOKUP("Vhb",IndexCalc[],3,FALSE))</f>
        <v>83.333333333333343</v>
      </c>
      <c r="AZ12" s="25"/>
      <c r="BA12" s="16"/>
      <c r="BB12" s="12"/>
      <c r="BC12" s="25"/>
      <c r="BD12" s="253">
        <v>1.0845946073532104</v>
      </c>
      <c r="BE12" s="254">
        <v>2.4975211620330811</v>
      </c>
      <c r="BF12" s="18"/>
      <c r="BG12" s="12" t="s">
        <v>133</v>
      </c>
      <c r="BH12" s="181" t="s">
        <v>127</v>
      </c>
      <c r="BI12" s="12" t="s">
        <v>127</v>
      </c>
      <c r="BJ12" s="19"/>
      <c r="BK12" s="18"/>
      <c r="BL12" s="12">
        <v>3</v>
      </c>
      <c r="BM12" s="12">
        <v>2</v>
      </c>
      <c r="BN12" s="12"/>
      <c r="BO12" s="257">
        <v>2.4316170215606689</v>
      </c>
      <c r="BP12" s="5">
        <v>2</v>
      </c>
      <c r="BQ12" s="92">
        <v>3</v>
      </c>
      <c r="BR12" s="5">
        <v>5</v>
      </c>
      <c r="BS12" s="258">
        <v>2.9342644214630127</v>
      </c>
      <c r="BT12" s="5">
        <v>2</v>
      </c>
      <c r="BU12" s="5">
        <v>2</v>
      </c>
      <c r="BV12" s="261">
        <v>2</v>
      </c>
    </row>
    <row r="13" spans="1:74" x14ac:dyDescent="0.25">
      <c r="A13" s="76" t="s">
        <v>595</v>
      </c>
      <c r="B13" s="11" t="s">
        <v>865</v>
      </c>
      <c r="C13" s="71" t="s">
        <v>149</v>
      </c>
      <c r="D13" s="11" t="s">
        <v>887</v>
      </c>
      <c r="E13" s="59">
        <f t="shared" si="0"/>
        <v>12</v>
      </c>
      <c r="F13" s="59">
        <f t="shared" si="1"/>
        <v>10</v>
      </c>
      <c r="G13" s="65">
        <f t="shared" si="2"/>
        <v>16.344825481071254</v>
      </c>
      <c r="H13" s="98" t="b">
        <f t="shared" si="3"/>
        <v>0</v>
      </c>
      <c r="I13" s="108">
        <f t="shared" si="4"/>
        <v>10000</v>
      </c>
      <c r="J13" s="108">
        <f t="shared" si="5"/>
        <v>10000</v>
      </c>
      <c r="K13" s="108">
        <f t="shared" si="6"/>
        <v>10000</v>
      </c>
      <c r="L13" s="108">
        <f t="shared" si="7"/>
        <v>10000</v>
      </c>
      <c r="M13" s="108">
        <f t="shared" si="8"/>
        <v>10000</v>
      </c>
      <c r="N13" s="108">
        <f t="shared" si="9"/>
        <v>10000</v>
      </c>
      <c r="O13" s="62" t="b">
        <f t="shared" si="10"/>
        <v>0</v>
      </c>
      <c r="P13" s="59">
        <f t="shared" si="11"/>
        <v>2</v>
      </c>
      <c r="Q13" s="59">
        <f t="shared" si="12"/>
        <v>8</v>
      </c>
      <c r="R13" s="149">
        <f t="shared" si="13"/>
        <v>61.413653951173742</v>
      </c>
      <c r="S13" s="66">
        <f t="shared" si="14"/>
        <v>47.901603089201998</v>
      </c>
      <c r="T13" s="65">
        <f t="shared" si="15"/>
        <v>64.791666666666671</v>
      </c>
      <c r="U13" s="62">
        <f t="shared" si="16"/>
        <v>68.993333333333325</v>
      </c>
      <c r="V13" s="62" t="b">
        <f t="shared" si="17"/>
        <v>0</v>
      </c>
      <c r="W13" s="144">
        <f t="shared" si="18"/>
        <v>61.413653951173742</v>
      </c>
      <c r="X13" s="62">
        <f t="shared" si="19"/>
        <v>14.285714285714285</v>
      </c>
      <c r="Y13" s="62">
        <f t="shared" si="20"/>
        <v>35.294117647058826</v>
      </c>
      <c r="Z13" s="62">
        <f t="shared" si="21"/>
        <v>65.217391304347828</v>
      </c>
      <c r="AA13" s="62">
        <f t="shared" si="22"/>
        <v>42.766203703703702</v>
      </c>
      <c r="AB13" s="62">
        <f t="shared" si="23"/>
        <v>23.738276016078608</v>
      </c>
      <c r="AC13" s="65">
        <f t="shared" si="24"/>
        <v>72.064930162325396</v>
      </c>
      <c r="AD13" s="62">
        <f t="shared" si="25"/>
        <v>33.300000000000004</v>
      </c>
      <c r="AE13" s="62">
        <f t="shared" si="26"/>
        <v>25</v>
      </c>
      <c r="AF13" s="62">
        <f t="shared" si="27"/>
        <v>61.9</v>
      </c>
      <c r="AG13" s="62">
        <f t="shared" si="28"/>
        <v>10</v>
      </c>
      <c r="AH13" s="62">
        <f t="shared" si="29"/>
        <v>81.100000000000009</v>
      </c>
      <c r="AI13" s="62">
        <f t="shared" si="30"/>
        <v>90.5</v>
      </c>
      <c r="AJ13" s="66">
        <f>IF(VLOOKUP(TRUE,$V$2:$AY$55,COUNTA($V$1:AR$1),FALSE)="",AR13,IF(AR13="","",(AR13/VLOOKUP(TRUE,$V$2:$AY$55,COUNTA($V$1:AR$1),FALSE))*100))</f>
        <v>75</v>
      </c>
      <c r="AK13" s="62">
        <f>IF(VLOOKUP(TRUE,$V$2:$AY$55,COUNTA($V$1:AS$1),FALSE)="",AS13,IF(AS13="","",(AS13/VLOOKUP(TRUE,$V$2:$AY$55,COUNTA($V$1:AS$1),FALSE))*100))</f>
        <v>75</v>
      </c>
      <c r="AL13" s="62">
        <f>IF(VLOOKUP(TRUE,$V$2:$AY$55,COUNTA($V$1:AT$1),FALSE)="",AT13,IF(AT13="","",(AT13/VLOOKUP(TRUE,$V$2:$AY$55,COUNTA($V$1:AT$1),FALSE))*100))</f>
        <v>60</v>
      </c>
      <c r="AM13" s="62">
        <f>IF(VLOOKUP(TRUE,$V$2:$AY$55,COUNTA($V$1:AU$1),FALSE)="",AU13,IF(AU13="","",(AU13/VLOOKUP(TRUE,$V$2:$AY$55,COUNTA($V$1:AU$1),FALSE))*100))</f>
        <v>50</v>
      </c>
      <c r="AN13" s="62">
        <f>IF(VLOOKUP(TRUE,$V$2:$AY$55,COUNTA($V$1:AV$1),FALSE)="",AV13,IF(AV13="","",(AV13/VLOOKUP(TRUE,$V$2:$AY$55,COUNTA($V$1:AV$1),FALSE))*100))</f>
        <v>50</v>
      </c>
      <c r="AO13" s="62">
        <f>IF(VLOOKUP(TRUE,$V$2:$AY$55,COUNTA($V$1:AW$1),FALSE)="",AW13,IF(AW13="","",(AW13/VLOOKUP(TRUE,$V$2:$AY$55,COUNTA($V$1:AW$1),FALSE))*100))</f>
        <v>66.666666666666671</v>
      </c>
      <c r="AP13" s="62">
        <f>IF(VLOOKUP(TRUE,$V$2:$AY$55,COUNTA($V$1:AX$1),FALSE)="",AX13,IF(AX13="","",(AX13/VLOOKUP(TRUE,$V$2:$AY$55,COUNTA($V$1:AX$1),FALSE))*100))</f>
        <v>75</v>
      </c>
      <c r="AQ13" s="65">
        <f>IF(VLOOKUP(TRUE,$V$2:$AY$55,COUNTA($V$1:AY$1),FALSE)="",AY13,IF(AY13="","",(AY13/VLOOKUP(TRUE,$V$2:$AY$55,COUNTA($V$1:AY$1),FALSE))*100))</f>
        <v>66.666666666666671</v>
      </c>
      <c r="AR13" s="66">
        <f>IF(BS13="","",BS13*VLOOKUP("UQ",IndexCalc[],3,FALSE))</f>
        <v>75</v>
      </c>
      <c r="AS13" s="62">
        <f>IF(BT13="","",BT13*VLOOKUP("Fneg",IndexCalc[],3,FALSE))</f>
        <v>75</v>
      </c>
      <c r="AT13" s="62">
        <f>IF(BU13="","",BU13*VLOOKUP("ABS",IndexCalc[],3,FALSE))</f>
        <v>60</v>
      </c>
      <c r="AU13" s="62">
        <f>IF(BV13="","",BV13*VLOOKUP("Cnrs",IndexCalc[],3,FALSE))</f>
        <v>50</v>
      </c>
      <c r="AV13" s="62">
        <f>IF(BO13="","",BO13*VLOOKUP("HEC",IndexCalc[],3,FALSE))</f>
        <v>50</v>
      </c>
      <c r="AW13" s="62">
        <f>IF(BP13="","",BP13*VLOOKUP("Aeres",IndexCalc[],3,FALSE))</f>
        <v>66.666666666666671</v>
      </c>
      <c r="AX13" s="62">
        <f>IF(BQ13="","",BQ13*VLOOKUP("Abdc",IndexCalc[],3,FALSE))</f>
        <v>75</v>
      </c>
      <c r="AY13" s="65">
        <f>IF(BR13="","",BR13*VLOOKUP("Vhb",IndexCalc[],3,FALSE))</f>
        <v>66.666666666666671</v>
      </c>
      <c r="AZ13" s="25">
        <v>1E-3</v>
      </c>
      <c r="BA13" s="16">
        <v>0.6</v>
      </c>
      <c r="BB13" s="12">
        <v>30</v>
      </c>
      <c r="BC13" s="25">
        <v>1.478</v>
      </c>
      <c r="BD13" s="25">
        <v>1.0629999999999999</v>
      </c>
      <c r="BE13" s="80">
        <v>1.909</v>
      </c>
      <c r="BF13" s="18" t="s">
        <v>133</v>
      </c>
      <c r="BG13" s="12" t="s">
        <v>133</v>
      </c>
      <c r="BH13" s="12" t="s">
        <v>127</v>
      </c>
      <c r="BI13" s="12" t="s">
        <v>133</v>
      </c>
      <c r="BJ13" s="19" t="s">
        <v>298</v>
      </c>
      <c r="BK13" s="18">
        <v>2</v>
      </c>
      <c r="BL13" s="12">
        <v>2</v>
      </c>
      <c r="BM13" s="12">
        <v>3</v>
      </c>
      <c r="BN13" s="12">
        <v>3</v>
      </c>
      <c r="BO13" s="7">
        <v>2</v>
      </c>
      <c r="BP13" s="5">
        <v>2</v>
      </c>
      <c r="BQ13" s="92">
        <v>3</v>
      </c>
      <c r="BR13" s="5">
        <v>4</v>
      </c>
      <c r="BS13" s="5">
        <v>3</v>
      </c>
      <c r="BT13" s="5">
        <v>3</v>
      </c>
      <c r="BU13" s="5">
        <v>3</v>
      </c>
      <c r="BV13" s="8">
        <v>2</v>
      </c>
    </row>
    <row r="14" spans="1:74" x14ac:dyDescent="0.25">
      <c r="A14" s="76" t="s">
        <v>599</v>
      </c>
      <c r="B14" s="11" t="s">
        <v>868</v>
      </c>
      <c r="C14" s="73" t="s">
        <v>160</v>
      </c>
      <c r="D14" s="11" t="s">
        <v>887</v>
      </c>
      <c r="E14" s="59">
        <f t="shared" si="0"/>
        <v>13</v>
      </c>
      <c r="F14" s="59">
        <f t="shared" si="1"/>
        <v>10</v>
      </c>
      <c r="G14" s="65">
        <f t="shared" si="2"/>
        <v>23.627845891122515</v>
      </c>
      <c r="H14" s="98" t="b">
        <f t="shared" si="3"/>
        <v>0</v>
      </c>
      <c r="I14" s="108">
        <f t="shared" si="4"/>
        <v>10000</v>
      </c>
      <c r="J14" s="108">
        <f t="shared" si="5"/>
        <v>10000</v>
      </c>
      <c r="K14" s="108">
        <f t="shared" si="6"/>
        <v>10000</v>
      </c>
      <c r="L14" s="108">
        <f t="shared" si="7"/>
        <v>10000</v>
      </c>
      <c r="M14" s="108">
        <f t="shared" si="8"/>
        <v>10000</v>
      </c>
      <c r="N14" s="108">
        <f t="shared" si="9"/>
        <v>10000</v>
      </c>
      <c r="O14" s="62" t="b">
        <f t="shared" si="10"/>
        <v>0</v>
      </c>
      <c r="P14" s="59">
        <f t="shared" si="11"/>
        <v>2</v>
      </c>
      <c r="Q14" s="59">
        <f t="shared" si="12"/>
        <v>8</v>
      </c>
      <c r="R14" s="149">
        <f t="shared" si="13"/>
        <v>58.107783516444044</v>
      </c>
      <c r="S14" s="66">
        <f t="shared" si="14"/>
        <v>28.872250915553597</v>
      </c>
      <c r="T14" s="65">
        <f t="shared" si="15"/>
        <v>65.416666666666671</v>
      </c>
      <c r="U14" s="62">
        <f t="shared" si="16"/>
        <v>63.643333333333331</v>
      </c>
      <c r="V14" s="62" t="b">
        <f t="shared" si="17"/>
        <v>0</v>
      </c>
      <c r="W14" s="144">
        <f t="shared" si="18"/>
        <v>58.107783516444044</v>
      </c>
      <c r="X14" s="62">
        <f t="shared" si="19"/>
        <v>14.285714285714285</v>
      </c>
      <c r="Y14" s="62">
        <f t="shared" si="20"/>
        <v>41.17647058823529</v>
      </c>
      <c r="Z14" s="62">
        <f t="shared" si="21"/>
        <v>65.217391304347828</v>
      </c>
      <c r="AA14" s="62">
        <f t="shared" si="22"/>
        <v>87.6736111111111</v>
      </c>
      <c r="AB14" s="62">
        <f t="shared" si="23"/>
        <v>42.719964269763288</v>
      </c>
      <c r="AC14" s="65">
        <f t="shared" si="24"/>
        <v>15.024537561343903</v>
      </c>
      <c r="AD14" s="62">
        <f t="shared" si="25"/>
        <v>33.300000000000004</v>
      </c>
      <c r="AE14" s="62">
        <f t="shared" si="26"/>
        <v>33.300000000000004</v>
      </c>
      <c r="AF14" s="62">
        <f t="shared" si="27"/>
        <v>61.9</v>
      </c>
      <c r="AG14" s="62">
        <f t="shared" si="28"/>
        <v>60</v>
      </c>
      <c r="AH14" s="62">
        <f t="shared" si="29"/>
        <v>86.7</v>
      </c>
      <c r="AI14" s="62">
        <f t="shared" si="30"/>
        <v>26.400000000000002</v>
      </c>
      <c r="AJ14" s="66">
        <f>IF(VLOOKUP(TRUE,$V$2:$AY$55,COUNTA($V$1:AR$1),FALSE)="",AR14,IF(AR14="","",(AR14/VLOOKUP(TRUE,$V$2:$AY$55,COUNTA($V$1:AR$1),FALSE))*100))</f>
        <v>100</v>
      </c>
      <c r="AK14" s="62">
        <f>IF(VLOOKUP(TRUE,$V$2:$AY$55,COUNTA($V$1:AS$1),FALSE)="",AS14,IF(AS14="","",(AS14/VLOOKUP(TRUE,$V$2:$AY$55,COUNTA($V$1:AS$1),FALSE))*100))</f>
        <v>50</v>
      </c>
      <c r="AL14" s="62">
        <f>IF(VLOOKUP(TRUE,$V$2:$AY$55,COUNTA($V$1:AT$1),FALSE)="",AT14,IF(AT14="","",(AT14/VLOOKUP(TRUE,$V$2:$AY$55,COUNTA($V$1:AT$1),FALSE))*100))</f>
        <v>40</v>
      </c>
      <c r="AM14" s="62">
        <f>IF(VLOOKUP(TRUE,$V$2:$AY$55,COUNTA($V$1:AU$1),FALSE)="",AU14,IF(AU14="","",(AU14/VLOOKUP(TRUE,$V$2:$AY$55,COUNTA($V$1:AU$1),FALSE))*100))</f>
        <v>50</v>
      </c>
      <c r="AN14" s="62">
        <f>IF(VLOOKUP(TRUE,$V$2:$AY$55,COUNTA($V$1:AV$1),FALSE)="",AV14,IF(AV14="","",(AV14/VLOOKUP(TRUE,$V$2:$AY$55,COUNTA($V$1:AV$1),FALSE))*100))</f>
        <v>75</v>
      </c>
      <c r="AO14" s="62">
        <f>IF(VLOOKUP(TRUE,$V$2:$AY$55,COUNTA($V$1:AW$1),FALSE)="",AW14,IF(AW14="","",(AW14/VLOOKUP(TRUE,$V$2:$AY$55,COUNTA($V$1:AW$1),FALSE))*100))</f>
        <v>66.666666666666671</v>
      </c>
      <c r="AP14" s="62">
        <f>IF(VLOOKUP(TRUE,$V$2:$AY$55,COUNTA($V$1:AX$1),FALSE)="",AX14,IF(AX14="","",(AX14/VLOOKUP(TRUE,$V$2:$AY$55,COUNTA($V$1:AX$1),FALSE))*100))</f>
        <v>75</v>
      </c>
      <c r="AQ14" s="65">
        <f>IF(VLOOKUP(TRUE,$V$2:$AY$55,COUNTA($V$1:AY$1),FALSE)="",AY14,IF(AY14="","",(AY14/VLOOKUP(TRUE,$V$2:$AY$55,COUNTA($V$1:AY$1),FALSE))*100))</f>
        <v>66.666666666666671</v>
      </c>
      <c r="AR14" s="66">
        <f>IF(BS14="","",BS14*VLOOKUP("UQ",IndexCalc[],3,FALSE))</f>
        <v>100</v>
      </c>
      <c r="AS14" s="62">
        <f>IF(BT14="","",BT14*VLOOKUP("Fneg",IndexCalc[],3,FALSE))</f>
        <v>50</v>
      </c>
      <c r="AT14" s="62">
        <f>IF(BU14="","",BU14*VLOOKUP("ABS",IndexCalc[],3,FALSE))</f>
        <v>40</v>
      </c>
      <c r="AU14" s="62">
        <f>IF(BV14="","",BV14*VLOOKUP("Cnrs",IndexCalc[],3,FALSE))</f>
        <v>50</v>
      </c>
      <c r="AV14" s="62">
        <f>IF(BO14="","",BO14*VLOOKUP("HEC",IndexCalc[],3,FALSE))</f>
        <v>75</v>
      </c>
      <c r="AW14" s="62">
        <f>IF(BP14="","",BP14*VLOOKUP("Aeres",IndexCalc[],3,FALSE))</f>
        <v>66.666666666666671</v>
      </c>
      <c r="AX14" s="62">
        <f>IF(BQ14="","",BQ14*VLOOKUP("Abdc",IndexCalc[],3,FALSE))</f>
        <v>75</v>
      </c>
      <c r="AY14" s="65">
        <f>IF(BR14="","",BR14*VLOOKUP("Vhb",IndexCalc[],3,FALSE))</f>
        <v>66.666666666666671</v>
      </c>
      <c r="AZ14" s="25">
        <v>1E-3</v>
      </c>
      <c r="BA14" s="16">
        <v>0.7</v>
      </c>
      <c r="BB14" s="12">
        <v>30</v>
      </c>
      <c r="BC14" s="25">
        <v>3.03</v>
      </c>
      <c r="BD14" s="25">
        <v>1.913</v>
      </c>
      <c r="BE14" s="80">
        <v>0.39800000000000002</v>
      </c>
      <c r="BF14" s="18" t="s">
        <v>134</v>
      </c>
      <c r="BG14" s="12" t="s">
        <v>133</v>
      </c>
      <c r="BH14" s="12" t="s">
        <v>127</v>
      </c>
      <c r="BI14" s="12" t="s">
        <v>133</v>
      </c>
      <c r="BJ14" s="19" t="s">
        <v>298</v>
      </c>
      <c r="BK14" s="18">
        <v>1</v>
      </c>
      <c r="BL14" s="12">
        <v>3</v>
      </c>
      <c r="BM14" s="12">
        <v>2</v>
      </c>
      <c r="BN14" s="12">
        <v>3</v>
      </c>
      <c r="BO14" s="7">
        <v>3</v>
      </c>
      <c r="BP14" s="5">
        <v>2</v>
      </c>
      <c r="BQ14" s="92">
        <v>3</v>
      </c>
      <c r="BR14" s="5">
        <v>4</v>
      </c>
      <c r="BS14" s="5">
        <v>4</v>
      </c>
      <c r="BT14" s="5">
        <v>2</v>
      </c>
      <c r="BU14" s="5">
        <v>2</v>
      </c>
      <c r="BV14" s="8">
        <v>2</v>
      </c>
    </row>
    <row r="15" spans="1:74" x14ac:dyDescent="0.25">
      <c r="A15" s="76" t="s">
        <v>609</v>
      </c>
      <c r="B15" s="11" t="s">
        <v>877</v>
      </c>
      <c r="C15" s="73" t="s">
        <v>170</v>
      </c>
      <c r="D15" s="11" t="s">
        <v>887</v>
      </c>
      <c r="E15" s="59">
        <f t="shared" si="0"/>
        <v>14</v>
      </c>
      <c r="F15" s="59">
        <f t="shared" si="1"/>
        <v>10</v>
      </c>
      <c r="G15" s="65">
        <f t="shared" si="2"/>
        <v>22.778168431082904</v>
      </c>
      <c r="H15" s="98" t="b">
        <f t="shared" si="3"/>
        <v>0</v>
      </c>
      <c r="I15" s="108">
        <f t="shared" si="4"/>
        <v>10000</v>
      </c>
      <c r="J15" s="108">
        <f t="shared" si="5"/>
        <v>10000</v>
      </c>
      <c r="K15" s="108">
        <f t="shared" si="6"/>
        <v>10000</v>
      </c>
      <c r="L15" s="108">
        <f t="shared" si="7"/>
        <v>10000</v>
      </c>
      <c r="M15" s="108">
        <f t="shared" si="8"/>
        <v>10000</v>
      </c>
      <c r="N15" s="108">
        <f t="shared" si="9"/>
        <v>10000</v>
      </c>
      <c r="O15" s="62" t="b">
        <f t="shared" si="10"/>
        <v>0</v>
      </c>
      <c r="P15" s="59">
        <f t="shared" si="11"/>
        <v>2</v>
      </c>
      <c r="Q15" s="59">
        <f t="shared" si="12"/>
        <v>8</v>
      </c>
      <c r="R15" s="149">
        <f t="shared" si="13"/>
        <v>57.949596795608784</v>
      </c>
      <c r="S15" s="66">
        <f t="shared" si="14"/>
        <v>18.081317311377244</v>
      </c>
      <c r="T15" s="65">
        <f t="shared" si="15"/>
        <v>67.916666666666671</v>
      </c>
      <c r="U15" s="62">
        <f t="shared" si="16"/>
        <v>63.193333333333328</v>
      </c>
      <c r="V15" s="62" t="b">
        <f t="shared" si="17"/>
        <v>0</v>
      </c>
      <c r="W15" s="144">
        <f t="shared" si="18"/>
        <v>57.949596795608784</v>
      </c>
      <c r="X15" s="62">
        <f t="shared" si="19"/>
        <v>12.857142857142856</v>
      </c>
      <c r="Y15" s="62">
        <f t="shared" si="20"/>
        <v>17.647058823529413</v>
      </c>
      <c r="Z15" s="62">
        <f t="shared" si="21"/>
        <v>36.95652173913043</v>
      </c>
      <c r="AA15" s="62">
        <f t="shared" si="22"/>
        <v>36.747685185185183</v>
      </c>
      <c r="AB15" s="62">
        <f t="shared" si="23"/>
        <v>10.719071013845467</v>
      </c>
      <c r="AC15" s="65">
        <f t="shared" si="24"/>
        <v>25.443563608909024</v>
      </c>
      <c r="AD15" s="62">
        <f t="shared" si="25"/>
        <v>0</v>
      </c>
      <c r="AE15" s="62">
        <f t="shared" si="26"/>
        <v>8.3000000000000007</v>
      </c>
      <c r="AF15" s="62">
        <f t="shared" si="27"/>
        <v>14.2</v>
      </c>
      <c r="AG15" s="62">
        <f t="shared" si="28"/>
        <v>0</v>
      </c>
      <c r="AH15" s="62">
        <f t="shared" si="29"/>
        <v>47.099999999999994</v>
      </c>
      <c r="AI15" s="62">
        <f t="shared" si="30"/>
        <v>41.5</v>
      </c>
      <c r="AJ15" s="66">
        <f>IF(VLOOKUP(TRUE,$V$2:$AY$55,COUNTA($V$1:AR$1),FALSE)="",AR15,IF(AR15="","",(AR15/VLOOKUP(TRUE,$V$2:$AY$55,COUNTA($V$1:AR$1),FALSE))*100))</f>
        <v>75</v>
      </c>
      <c r="AK15" s="62">
        <f>IF(VLOOKUP(TRUE,$V$2:$AY$55,COUNTA($V$1:AS$1),FALSE)="",AS15,IF(AS15="","",(AS15/VLOOKUP(TRUE,$V$2:$AY$55,COUNTA($V$1:AS$1),FALSE))*100))</f>
        <v>75</v>
      </c>
      <c r="AL15" s="62">
        <f>IF(VLOOKUP(TRUE,$V$2:$AY$55,COUNTA($V$1:AT$1),FALSE)="",AT15,IF(AT15="","",(AT15/VLOOKUP(TRUE,$V$2:$AY$55,COUNTA($V$1:AT$1),FALSE))*100))</f>
        <v>60</v>
      </c>
      <c r="AM15" s="62">
        <f>IF(VLOOKUP(TRUE,$V$2:$AY$55,COUNTA($V$1:AU$1),FALSE)="",AU15,IF(AU15="","",(AU15/VLOOKUP(TRUE,$V$2:$AY$55,COUNTA($V$1:AU$1),FALSE))*100))</f>
        <v>50</v>
      </c>
      <c r="AN15" s="62">
        <f>IF(VLOOKUP(TRUE,$V$2:$AY$55,COUNTA($V$1:AV$1),FALSE)="",AV15,IF(AV15="","",(AV15/VLOOKUP(TRUE,$V$2:$AY$55,COUNTA($V$1:AV$1),FALSE))*100))</f>
        <v>75</v>
      </c>
      <c r="AO15" s="62">
        <f>IF(VLOOKUP(TRUE,$V$2:$AY$55,COUNTA($V$1:AW$1),FALSE)="",AW15,IF(AW15="","",(AW15/VLOOKUP(TRUE,$V$2:$AY$55,COUNTA($V$1:AW$1),FALSE))*100))</f>
        <v>66.666666666666671</v>
      </c>
      <c r="AP15" s="62">
        <f>IF(VLOOKUP(TRUE,$V$2:$AY$55,COUNTA($V$1:AX$1),FALSE)="",AX15,IF(AX15="","",(AX15/VLOOKUP(TRUE,$V$2:$AY$55,COUNTA($V$1:AX$1),FALSE))*100))</f>
        <v>75</v>
      </c>
      <c r="AQ15" s="65">
        <f>IF(VLOOKUP(TRUE,$V$2:$AY$55,COUNTA($V$1:AY$1),FALSE)="",AY15,IF(AY15="","",(AY15/VLOOKUP(TRUE,$V$2:$AY$55,COUNTA($V$1:AY$1),FALSE))*100))</f>
        <v>66.666666666666671</v>
      </c>
      <c r="AR15" s="66">
        <f>IF(BS15="","",BS15*VLOOKUP("UQ",IndexCalc[],3,FALSE))</f>
        <v>75</v>
      </c>
      <c r="AS15" s="62">
        <f>IF(BT15="","",BT15*VLOOKUP("Fneg",IndexCalc[],3,FALSE))</f>
        <v>75</v>
      </c>
      <c r="AT15" s="62">
        <f>IF(BU15="","",BU15*VLOOKUP("ABS",IndexCalc[],3,FALSE))</f>
        <v>60</v>
      </c>
      <c r="AU15" s="62">
        <f>IF(BV15="","",BV15*VLOOKUP("Cnrs",IndexCalc[],3,FALSE))</f>
        <v>50</v>
      </c>
      <c r="AV15" s="62">
        <f>IF(BO15="","",BO15*VLOOKUP("HEC",IndexCalc[],3,FALSE))</f>
        <v>75</v>
      </c>
      <c r="AW15" s="62">
        <f>IF(BP15="","",BP15*VLOOKUP("Aeres",IndexCalc[],3,FALSE))</f>
        <v>66.666666666666671</v>
      </c>
      <c r="AX15" s="62">
        <f>IF(BQ15="","",BQ15*VLOOKUP("Abdc",IndexCalc[],3,FALSE))</f>
        <v>75</v>
      </c>
      <c r="AY15" s="65">
        <f>IF(BR15="","",BR15*VLOOKUP("Vhb",IndexCalc[],3,FALSE))</f>
        <v>66.666666666666671</v>
      </c>
      <c r="AZ15" s="95">
        <v>8.9999999999999998E-4</v>
      </c>
      <c r="BA15" s="16">
        <v>0.3</v>
      </c>
      <c r="BB15" s="12">
        <v>17</v>
      </c>
      <c r="BC15" s="25">
        <v>1.27</v>
      </c>
      <c r="BD15" s="25">
        <v>0.48</v>
      </c>
      <c r="BE15" s="80">
        <v>0.67400000000000004</v>
      </c>
      <c r="BF15" s="18" t="s">
        <v>134</v>
      </c>
      <c r="BG15" s="12" t="s">
        <v>133</v>
      </c>
      <c r="BH15" s="12" t="s">
        <v>127</v>
      </c>
      <c r="BI15" s="12" t="s">
        <v>133</v>
      </c>
      <c r="BJ15" s="19" t="s">
        <v>278</v>
      </c>
      <c r="BK15" s="18">
        <v>2</v>
      </c>
      <c r="BL15" s="12">
        <v>2</v>
      </c>
      <c r="BM15" s="12">
        <v>3</v>
      </c>
      <c r="BN15" s="12">
        <v>3</v>
      </c>
      <c r="BO15" s="7">
        <v>3</v>
      </c>
      <c r="BP15" s="5">
        <v>2</v>
      </c>
      <c r="BQ15" s="92">
        <v>3</v>
      </c>
      <c r="BR15" s="5">
        <v>4</v>
      </c>
      <c r="BS15" s="5">
        <v>3</v>
      </c>
      <c r="BT15" s="5">
        <v>3</v>
      </c>
      <c r="BU15" s="5">
        <v>3</v>
      </c>
      <c r="BV15" s="8">
        <v>2</v>
      </c>
    </row>
    <row r="16" spans="1:74" x14ac:dyDescent="0.25">
      <c r="A16" s="76" t="s">
        <v>600</v>
      </c>
      <c r="B16" s="11" t="s">
        <v>869</v>
      </c>
      <c r="C16" s="73" t="s">
        <v>161</v>
      </c>
      <c r="D16" s="11" t="s">
        <v>887</v>
      </c>
      <c r="E16" s="59">
        <f t="shared" si="0"/>
        <v>15</v>
      </c>
      <c r="F16" s="59">
        <f t="shared" si="1"/>
        <v>10</v>
      </c>
      <c r="G16" s="65">
        <f t="shared" si="2"/>
        <v>20.041796271720745</v>
      </c>
      <c r="H16" s="98" t="b">
        <f t="shared" si="3"/>
        <v>0</v>
      </c>
      <c r="I16" s="108">
        <f t="shared" si="4"/>
        <v>10000</v>
      </c>
      <c r="J16" s="108">
        <f t="shared" si="5"/>
        <v>10000</v>
      </c>
      <c r="K16" s="108">
        <f t="shared" si="6"/>
        <v>10000</v>
      </c>
      <c r="L16" s="108">
        <f t="shared" si="7"/>
        <v>10000</v>
      </c>
      <c r="M16" s="108">
        <f t="shared" si="8"/>
        <v>10000</v>
      </c>
      <c r="N16" s="108">
        <f t="shared" si="9"/>
        <v>10000</v>
      </c>
      <c r="O16" s="62" t="b">
        <f t="shared" si="10"/>
        <v>0</v>
      </c>
      <c r="P16" s="59">
        <f t="shared" si="11"/>
        <v>2</v>
      </c>
      <c r="Q16" s="59">
        <f t="shared" si="12"/>
        <v>8</v>
      </c>
      <c r="R16" s="149">
        <f t="shared" si="13"/>
        <v>56.664517575206403</v>
      </c>
      <c r="S16" s="66">
        <f t="shared" si="14"/>
        <v>24.155921209365331</v>
      </c>
      <c r="T16" s="65">
        <f t="shared" si="15"/>
        <v>64.791666666666671</v>
      </c>
      <c r="U16" s="62">
        <f t="shared" si="16"/>
        <v>63.333333333333336</v>
      </c>
      <c r="V16" s="62" t="b">
        <f t="shared" si="17"/>
        <v>0</v>
      </c>
      <c r="W16" s="144">
        <f t="shared" si="18"/>
        <v>56.664517575206403</v>
      </c>
      <c r="X16" s="62" t="str">
        <f t="shared" si="19"/>
        <v/>
      </c>
      <c r="Y16" s="62" t="str">
        <f t="shared" si="20"/>
        <v/>
      </c>
      <c r="Z16" s="62" t="str">
        <f t="shared" si="21"/>
        <v/>
      </c>
      <c r="AA16" s="62" t="str">
        <f t="shared" si="22"/>
        <v/>
      </c>
      <c r="AB16" s="62">
        <f t="shared" si="23"/>
        <v>14.336757481018314</v>
      </c>
      <c r="AC16" s="65">
        <f t="shared" si="24"/>
        <v>33.975084937712346</v>
      </c>
      <c r="AD16" s="62" t="str">
        <f t="shared" si="25"/>
        <v/>
      </c>
      <c r="AE16" s="62" t="str">
        <f t="shared" si="26"/>
        <v/>
      </c>
      <c r="AF16" s="62" t="str">
        <f t="shared" si="27"/>
        <v/>
      </c>
      <c r="AG16" s="62" t="str">
        <f t="shared" si="28"/>
        <v/>
      </c>
      <c r="AH16" s="62">
        <f t="shared" si="29"/>
        <v>60.3</v>
      </c>
      <c r="AI16" s="62">
        <f t="shared" si="30"/>
        <v>54.7</v>
      </c>
      <c r="AJ16" s="66">
        <f>IF(VLOOKUP(TRUE,$V$2:$AY$55,COUNTA($V$1:AR$1),FALSE)="",AR16,IF(AR16="","",(AR16/VLOOKUP(TRUE,$V$2:$AY$55,COUNTA($V$1:AR$1),FALSE))*100))</f>
        <v>75</v>
      </c>
      <c r="AK16" s="62">
        <f>IF(VLOOKUP(TRUE,$V$2:$AY$55,COUNTA($V$1:AS$1),FALSE)="",AS16,IF(AS16="","",(AS16/VLOOKUP(TRUE,$V$2:$AY$55,COUNTA($V$1:AS$1),FALSE))*100))</f>
        <v>50</v>
      </c>
      <c r="AL16" s="62">
        <f>IF(VLOOKUP(TRUE,$V$2:$AY$55,COUNTA($V$1:AT$1),FALSE)="",AT16,IF(AT16="","",(AT16/VLOOKUP(TRUE,$V$2:$AY$55,COUNTA($V$1:AT$1),FALSE))*100))</f>
        <v>60</v>
      </c>
      <c r="AM16" s="62">
        <f>IF(VLOOKUP(TRUE,$V$2:$AY$55,COUNTA($V$1:AU$1),FALSE)="",AU16,IF(AU16="","",(AU16/VLOOKUP(TRUE,$V$2:$AY$55,COUNTA($V$1:AU$1),FALSE))*100))</f>
        <v>50</v>
      </c>
      <c r="AN16" s="62">
        <f>IF(VLOOKUP(TRUE,$V$2:$AY$55,COUNTA($V$1:AV$1),FALSE)="",AV16,IF(AV16="","",(AV16/VLOOKUP(TRUE,$V$2:$AY$55,COUNTA($V$1:AV$1),FALSE))*100))</f>
        <v>75</v>
      </c>
      <c r="AO16" s="62">
        <f>IF(VLOOKUP(TRUE,$V$2:$AY$55,COUNTA($V$1:AW$1),FALSE)="",AW16,IF(AW16="","",(AW16/VLOOKUP(TRUE,$V$2:$AY$55,COUNTA($V$1:AW$1),FALSE))*100))</f>
        <v>66.666666666666671</v>
      </c>
      <c r="AP16" s="62">
        <f>IF(VLOOKUP(TRUE,$V$2:$AY$55,COUNTA($V$1:AX$1),FALSE)="",AX16,IF(AX16="","",(AX16/VLOOKUP(TRUE,$V$2:$AY$55,COUNTA($V$1:AX$1),FALSE))*100))</f>
        <v>75</v>
      </c>
      <c r="AQ16" s="65">
        <f>IF(VLOOKUP(TRUE,$V$2:$AY$55,COUNTA($V$1:AY$1),FALSE)="",AY16,IF(AY16="","",(AY16/VLOOKUP(TRUE,$V$2:$AY$55,COUNTA($V$1:AY$1),FALSE))*100))</f>
        <v>66.666666666666671</v>
      </c>
      <c r="AR16" s="66">
        <f>IF(BS16="","",BS16*VLOOKUP("UQ",IndexCalc[],3,FALSE))</f>
        <v>75</v>
      </c>
      <c r="AS16" s="62">
        <f>IF(BT16="","",BT16*VLOOKUP("Fneg",IndexCalc[],3,FALSE))</f>
        <v>50</v>
      </c>
      <c r="AT16" s="62">
        <f>IF(BU16="","",BU16*VLOOKUP("ABS",IndexCalc[],3,FALSE))</f>
        <v>60</v>
      </c>
      <c r="AU16" s="62">
        <f>IF(BV16="","",BV16*VLOOKUP("Cnrs",IndexCalc[],3,FALSE))</f>
        <v>50</v>
      </c>
      <c r="AV16" s="62">
        <f>IF(BO16="","",BO16*VLOOKUP("HEC",IndexCalc[],3,FALSE))</f>
        <v>75</v>
      </c>
      <c r="AW16" s="62">
        <f>IF(BP16="","",BP16*VLOOKUP("Aeres",IndexCalc[],3,FALSE))</f>
        <v>66.666666666666671</v>
      </c>
      <c r="AX16" s="62">
        <f>IF(BQ16="","",BQ16*VLOOKUP("Abdc",IndexCalc[],3,FALSE))</f>
        <v>75</v>
      </c>
      <c r="AY16" s="65">
        <f>IF(BR16="","",BR16*VLOOKUP("Vhb",IndexCalc[],3,FALSE))</f>
        <v>66.666666666666671</v>
      </c>
      <c r="AZ16" s="25"/>
      <c r="BA16" s="16"/>
      <c r="BB16" s="12"/>
      <c r="BC16" s="25"/>
      <c r="BD16" s="25">
        <v>0.64200000000000002</v>
      </c>
      <c r="BE16" s="80">
        <v>0.9</v>
      </c>
      <c r="BF16" s="18" t="s">
        <v>134</v>
      </c>
      <c r="BG16" s="12" t="s">
        <v>133</v>
      </c>
      <c r="BH16" s="12" t="s">
        <v>127</v>
      </c>
      <c r="BI16" s="12" t="s">
        <v>133</v>
      </c>
      <c r="BJ16" s="19" t="s">
        <v>298</v>
      </c>
      <c r="BK16" s="18">
        <v>2</v>
      </c>
      <c r="BL16" s="12">
        <v>3</v>
      </c>
      <c r="BM16" s="12">
        <v>3</v>
      </c>
      <c r="BN16" s="12">
        <v>3</v>
      </c>
      <c r="BO16" s="7">
        <v>3</v>
      </c>
      <c r="BP16" s="5">
        <v>2</v>
      </c>
      <c r="BQ16" s="92">
        <v>3</v>
      </c>
      <c r="BR16" s="5">
        <v>4</v>
      </c>
      <c r="BS16" s="5">
        <v>3</v>
      </c>
      <c r="BT16" s="5">
        <v>2</v>
      </c>
      <c r="BU16" s="5">
        <v>3</v>
      </c>
      <c r="BV16" s="8">
        <v>2</v>
      </c>
    </row>
    <row r="17" spans="1:74" x14ac:dyDescent="0.25">
      <c r="A17" s="76" t="s">
        <v>606</v>
      </c>
      <c r="B17" s="11" t="s">
        <v>874</v>
      </c>
      <c r="C17" s="73" t="s">
        <v>167</v>
      </c>
      <c r="D17" s="11" t="s">
        <v>887</v>
      </c>
      <c r="E17" s="59">
        <f t="shared" si="0"/>
        <v>16</v>
      </c>
      <c r="F17" s="59">
        <f t="shared" si="1"/>
        <v>10</v>
      </c>
      <c r="G17" s="65">
        <f t="shared" si="2"/>
        <v>15.731582509614082</v>
      </c>
      <c r="H17" s="98" t="b">
        <f t="shared" si="3"/>
        <v>0</v>
      </c>
      <c r="I17" s="108">
        <f t="shared" si="4"/>
        <v>10000</v>
      </c>
      <c r="J17" s="108">
        <f t="shared" si="5"/>
        <v>10000</v>
      </c>
      <c r="K17" s="108">
        <f t="shared" si="6"/>
        <v>10000</v>
      </c>
      <c r="L17" s="108">
        <f t="shared" si="7"/>
        <v>10000</v>
      </c>
      <c r="M17" s="108">
        <f t="shared" si="8"/>
        <v>10000</v>
      </c>
      <c r="N17" s="108">
        <f t="shared" si="9"/>
        <v>10000</v>
      </c>
      <c r="O17" s="62" t="b">
        <f t="shared" si="10"/>
        <v>0</v>
      </c>
      <c r="P17" s="59">
        <f t="shared" si="11"/>
        <v>2</v>
      </c>
      <c r="Q17" s="59">
        <f t="shared" si="12"/>
        <v>8</v>
      </c>
      <c r="R17" s="149">
        <f t="shared" si="13"/>
        <v>56.626368314469246</v>
      </c>
      <c r="S17" s="66">
        <f t="shared" si="14"/>
        <v>36.465174905679561</v>
      </c>
      <c r="T17" s="65">
        <f t="shared" si="15"/>
        <v>61.666666666666671</v>
      </c>
      <c r="U17" s="62">
        <f t="shared" si="16"/>
        <v>64.413333333333327</v>
      </c>
      <c r="V17" s="62" t="b">
        <f t="shared" si="17"/>
        <v>0</v>
      </c>
      <c r="W17" s="144">
        <f t="shared" si="18"/>
        <v>56.626368314469246</v>
      </c>
      <c r="X17" s="62" t="str">
        <f t="shared" si="19"/>
        <v/>
      </c>
      <c r="Y17" s="62" t="str">
        <f t="shared" si="20"/>
        <v/>
      </c>
      <c r="Z17" s="62">
        <f t="shared" si="21"/>
        <v>63.04347826086957</v>
      </c>
      <c r="AA17" s="62" t="str">
        <f t="shared" si="22"/>
        <v/>
      </c>
      <c r="AB17" s="62">
        <f t="shared" si="23"/>
        <v>22.420723537293437</v>
      </c>
      <c r="AC17" s="65">
        <f t="shared" si="24"/>
        <v>50.509626274065688</v>
      </c>
      <c r="AD17" s="62" t="str">
        <f t="shared" si="25"/>
        <v/>
      </c>
      <c r="AE17" s="62" t="str">
        <f t="shared" si="26"/>
        <v/>
      </c>
      <c r="AF17" s="62">
        <f t="shared" si="27"/>
        <v>57.099999999999994</v>
      </c>
      <c r="AG17" s="62" t="str">
        <f t="shared" si="28"/>
        <v/>
      </c>
      <c r="AH17" s="62">
        <f t="shared" si="29"/>
        <v>77.3</v>
      </c>
      <c r="AI17" s="62">
        <f t="shared" si="30"/>
        <v>73.5</v>
      </c>
      <c r="AJ17" s="66">
        <f>IF(VLOOKUP(TRUE,$V$2:$AY$55,COUNTA($V$1:AR$1),FALSE)="",AR17,IF(AR17="","",(AR17/VLOOKUP(TRUE,$V$2:$AY$55,COUNTA($V$1:AR$1),FALSE))*100))</f>
        <v>75</v>
      </c>
      <c r="AK17" s="62">
        <f>IF(VLOOKUP(TRUE,$V$2:$AY$55,COUNTA($V$1:AS$1),FALSE)="",AS17,IF(AS17="","",(AS17/VLOOKUP(TRUE,$V$2:$AY$55,COUNTA($V$1:AS$1),FALSE))*100))</f>
        <v>50</v>
      </c>
      <c r="AL17" s="62">
        <f>IF(VLOOKUP(TRUE,$V$2:$AY$55,COUNTA($V$1:AT$1),FALSE)="",AT17,IF(AT17="","",(AT17/VLOOKUP(TRUE,$V$2:$AY$55,COUNTA($V$1:AT$1),FALSE))*100))</f>
        <v>60</v>
      </c>
      <c r="AM17" s="62">
        <f>IF(VLOOKUP(TRUE,$V$2:$AY$55,COUNTA($V$1:AU$1),FALSE)="",AU17,IF(AU17="","",(AU17/VLOOKUP(TRUE,$V$2:$AY$55,COUNTA($V$1:AU$1),FALSE))*100))</f>
        <v>50</v>
      </c>
      <c r="AN17" s="62">
        <f>IF(VLOOKUP(TRUE,$V$2:$AY$55,COUNTA($V$1:AV$1),FALSE)="",AV17,IF(AV17="","",(AV17/VLOOKUP(TRUE,$V$2:$AY$55,COUNTA($V$1:AV$1),FALSE))*100))</f>
        <v>50</v>
      </c>
      <c r="AO17" s="62">
        <f>IF(VLOOKUP(TRUE,$V$2:$AY$55,COUNTA($V$1:AW$1),FALSE)="",AW17,IF(AW17="","",(AW17/VLOOKUP(TRUE,$V$2:$AY$55,COUNTA($V$1:AW$1),FALSE))*100))</f>
        <v>66.666666666666671</v>
      </c>
      <c r="AP17" s="62">
        <f>IF(VLOOKUP(TRUE,$V$2:$AY$55,COUNTA($V$1:AX$1),FALSE)="",AX17,IF(AX17="","",(AX17/VLOOKUP(TRUE,$V$2:$AY$55,COUNTA($V$1:AX$1),FALSE))*100))</f>
        <v>75</v>
      </c>
      <c r="AQ17" s="65">
        <f>IF(VLOOKUP(TRUE,$V$2:$AY$55,COUNTA($V$1:AY$1),FALSE)="",AY17,IF(AY17="","",(AY17/VLOOKUP(TRUE,$V$2:$AY$55,COUNTA($V$1:AY$1),FALSE))*100))</f>
        <v>66.666666666666671</v>
      </c>
      <c r="AR17" s="66">
        <f>IF(BS17="","",BS17*VLOOKUP("UQ",IndexCalc[],3,FALSE))</f>
        <v>75</v>
      </c>
      <c r="AS17" s="62">
        <f>IF(BT17="","",BT17*VLOOKUP("Fneg",IndexCalc[],3,FALSE))</f>
        <v>50</v>
      </c>
      <c r="AT17" s="62">
        <f>IF(BU17="","",BU17*VLOOKUP("ABS",IndexCalc[],3,FALSE))</f>
        <v>60</v>
      </c>
      <c r="AU17" s="62">
        <f>IF(BV17="","",BV17*VLOOKUP("Cnrs",IndexCalc[],3,FALSE))</f>
        <v>50</v>
      </c>
      <c r="AV17" s="62">
        <f>IF(BO17="","",BO17*VLOOKUP("HEC",IndexCalc[],3,FALSE))</f>
        <v>50</v>
      </c>
      <c r="AW17" s="62">
        <f>IF(BP17="","",BP17*VLOOKUP("Aeres",IndexCalc[],3,FALSE))</f>
        <v>66.666666666666671</v>
      </c>
      <c r="AX17" s="62">
        <f>IF(BQ17="","",BQ17*VLOOKUP("Abdc",IndexCalc[],3,FALSE))</f>
        <v>75</v>
      </c>
      <c r="AY17" s="65">
        <f>IF(BR17="","",BR17*VLOOKUP("Vhb",IndexCalc[],3,FALSE))</f>
        <v>66.666666666666671</v>
      </c>
      <c r="AZ17" s="25"/>
      <c r="BA17" s="16"/>
      <c r="BB17" s="12">
        <v>29</v>
      </c>
      <c r="BC17" s="25"/>
      <c r="BD17" s="25">
        <v>1.004</v>
      </c>
      <c r="BE17" s="80">
        <v>1.3380000000000001</v>
      </c>
      <c r="BF17" s="18" t="s">
        <v>133</v>
      </c>
      <c r="BG17" s="12" t="s">
        <v>133</v>
      </c>
      <c r="BH17" s="12" t="s">
        <v>127</v>
      </c>
      <c r="BI17" s="12" t="s">
        <v>133</v>
      </c>
      <c r="BJ17" s="19"/>
      <c r="BK17" s="18">
        <v>2</v>
      </c>
      <c r="BL17" s="12">
        <v>3</v>
      </c>
      <c r="BM17" s="12">
        <v>3</v>
      </c>
      <c r="BN17" s="12">
        <v>3</v>
      </c>
      <c r="BO17" s="7">
        <v>2</v>
      </c>
      <c r="BP17" s="5">
        <v>2</v>
      </c>
      <c r="BQ17" s="92">
        <v>3</v>
      </c>
      <c r="BR17" s="5">
        <v>4</v>
      </c>
      <c r="BS17" s="5">
        <v>3</v>
      </c>
      <c r="BT17" s="5">
        <v>2</v>
      </c>
      <c r="BU17" s="5">
        <v>3</v>
      </c>
      <c r="BV17" s="8">
        <v>2</v>
      </c>
    </row>
    <row r="18" spans="1:74" x14ac:dyDescent="0.25">
      <c r="A18" s="76" t="s">
        <v>598</v>
      </c>
      <c r="B18" s="41" t="s">
        <v>1058</v>
      </c>
      <c r="C18" s="73" t="s">
        <v>159</v>
      </c>
      <c r="D18" s="11" t="s">
        <v>887</v>
      </c>
      <c r="E18" s="59">
        <f t="shared" si="0"/>
        <v>17</v>
      </c>
      <c r="F18" s="59">
        <f t="shared" si="1"/>
        <v>10</v>
      </c>
      <c r="G18" s="65">
        <f t="shared" si="2"/>
        <v>21.27537867515602</v>
      </c>
      <c r="H18" s="98" t="b">
        <f t="shared" si="3"/>
        <v>0</v>
      </c>
      <c r="I18" s="108">
        <f t="shared" si="4"/>
        <v>10000</v>
      </c>
      <c r="J18" s="108">
        <f t="shared" si="5"/>
        <v>10000</v>
      </c>
      <c r="K18" s="108">
        <f t="shared" si="6"/>
        <v>10000</v>
      </c>
      <c r="L18" s="108">
        <f t="shared" si="7"/>
        <v>10000</v>
      </c>
      <c r="M18" s="108">
        <f t="shared" si="8"/>
        <v>10000</v>
      </c>
      <c r="N18" s="108">
        <f t="shared" si="9"/>
        <v>10000</v>
      </c>
      <c r="O18" s="62" t="b">
        <f t="shared" si="10"/>
        <v>0</v>
      </c>
      <c r="P18" s="59">
        <f t="shared" si="11"/>
        <v>2</v>
      </c>
      <c r="Q18" s="59">
        <f t="shared" si="12"/>
        <v>8</v>
      </c>
      <c r="R18" s="149">
        <f t="shared" si="13"/>
        <v>56.022175019149032</v>
      </c>
      <c r="S18" s="66">
        <f t="shared" si="14"/>
        <v>20.944208429078465</v>
      </c>
      <c r="T18" s="65">
        <f t="shared" si="15"/>
        <v>64.791666666666671</v>
      </c>
      <c r="U18" s="62">
        <f t="shared" si="16"/>
        <v>61.25333333333333</v>
      </c>
      <c r="V18" s="62" t="b">
        <f t="shared" si="17"/>
        <v>0</v>
      </c>
      <c r="W18" s="144">
        <f t="shared" si="18"/>
        <v>56.022175019149032</v>
      </c>
      <c r="X18" s="62" t="str">
        <f t="shared" si="19"/>
        <v/>
      </c>
      <c r="Y18" s="62" t="str">
        <f t="shared" si="20"/>
        <v/>
      </c>
      <c r="Z18" s="62">
        <f t="shared" si="21"/>
        <v>43.478260869565219</v>
      </c>
      <c r="AA18" s="62" t="str">
        <f t="shared" si="22"/>
        <v/>
      </c>
      <c r="AB18" s="62">
        <f t="shared" si="23"/>
        <v>10.518088432335865</v>
      </c>
      <c r="AC18" s="65">
        <f t="shared" si="24"/>
        <v>31.370328425821064</v>
      </c>
      <c r="AD18" s="62" t="str">
        <f t="shared" si="25"/>
        <v/>
      </c>
      <c r="AE18" s="62" t="str">
        <f t="shared" si="26"/>
        <v/>
      </c>
      <c r="AF18" s="62">
        <f t="shared" si="27"/>
        <v>42.8</v>
      </c>
      <c r="AG18" s="62" t="str">
        <f t="shared" si="28"/>
        <v/>
      </c>
      <c r="AH18" s="62">
        <f t="shared" si="29"/>
        <v>43.3</v>
      </c>
      <c r="AI18" s="62">
        <f t="shared" si="30"/>
        <v>50.9</v>
      </c>
      <c r="AJ18" s="66">
        <f>IF(VLOOKUP(TRUE,$V$2:$AY$55,COUNTA($V$1:AR$1),FALSE)="",AR18,IF(AR18="","",(AR18/VLOOKUP(TRUE,$V$2:$AY$55,COUNTA($V$1:AR$1),FALSE))*100))</f>
        <v>75</v>
      </c>
      <c r="AK18" s="62">
        <f>IF(VLOOKUP(TRUE,$V$2:$AY$55,COUNTA($V$1:AS$1),FALSE)="",AS18,IF(AS18="","",(AS18/VLOOKUP(TRUE,$V$2:$AY$55,COUNTA($V$1:AS$1),FALSE))*100))</f>
        <v>50</v>
      </c>
      <c r="AL18" s="62">
        <f>IF(VLOOKUP(TRUE,$V$2:$AY$55,COUNTA($V$1:AT$1),FALSE)="",AT18,IF(AT18="","",(AT18/VLOOKUP(TRUE,$V$2:$AY$55,COUNTA($V$1:AT$1),FALSE))*100))</f>
        <v>60</v>
      </c>
      <c r="AM18" s="62">
        <f>IF(VLOOKUP(TRUE,$V$2:$AY$55,COUNTA($V$1:AU$1),FALSE)="",AU18,IF(AU18="","",(AU18/VLOOKUP(TRUE,$V$2:$AY$55,COUNTA($V$1:AU$1),FALSE))*100))</f>
        <v>50</v>
      </c>
      <c r="AN18" s="62">
        <f>IF(VLOOKUP(TRUE,$V$2:$AY$55,COUNTA($V$1:AV$1),FALSE)="",AV18,IF(AV18="","",(AV18/VLOOKUP(TRUE,$V$2:$AY$55,COUNTA($V$1:AV$1),FALSE))*100))</f>
        <v>75</v>
      </c>
      <c r="AO18" s="62">
        <f>IF(VLOOKUP(TRUE,$V$2:$AY$55,COUNTA($V$1:AW$1),FALSE)="",AW18,IF(AW18="","",(AW18/VLOOKUP(TRUE,$V$2:$AY$55,COUNTA($V$1:AW$1),FALSE))*100))</f>
        <v>66.666666666666671</v>
      </c>
      <c r="AP18" s="62">
        <f>IF(VLOOKUP(TRUE,$V$2:$AY$55,COUNTA($V$1:AX$1),FALSE)="",AX18,IF(AX18="","",(AX18/VLOOKUP(TRUE,$V$2:$AY$55,COUNTA($V$1:AX$1),FALSE))*100))</f>
        <v>75</v>
      </c>
      <c r="AQ18" s="65">
        <f>IF(VLOOKUP(TRUE,$V$2:$AY$55,COUNTA($V$1:AY$1),FALSE)="",AY18,IF(AY18="","",(AY18/VLOOKUP(TRUE,$V$2:$AY$55,COUNTA($V$1:AY$1),FALSE))*100))</f>
        <v>66.666666666666671</v>
      </c>
      <c r="AR18" s="66">
        <f>IF(BS18="","",BS18*VLOOKUP("UQ",IndexCalc[],3,FALSE))</f>
        <v>75</v>
      </c>
      <c r="AS18" s="62">
        <f>IF(BT18="","",BT18*VLOOKUP("Fneg",IndexCalc[],3,FALSE))</f>
        <v>50</v>
      </c>
      <c r="AT18" s="62">
        <f>IF(BU18="","",BU18*VLOOKUP("ABS",IndexCalc[],3,FALSE))</f>
        <v>60</v>
      </c>
      <c r="AU18" s="62">
        <f>IF(BV18="","",BV18*VLOOKUP("Cnrs",IndexCalc[],3,FALSE))</f>
        <v>50</v>
      </c>
      <c r="AV18" s="62">
        <f>IF(BO18="","",BO18*VLOOKUP("HEC",IndexCalc[],3,FALSE))</f>
        <v>75</v>
      </c>
      <c r="AW18" s="62">
        <f>IF(BP18="","",BP18*VLOOKUP("Aeres",IndexCalc[],3,FALSE))</f>
        <v>66.666666666666671</v>
      </c>
      <c r="AX18" s="62">
        <f>IF(BQ18="","",BQ18*VLOOKUP("Abdc",IndexCalc[],3,FALSE))</f>
        <v>75</v>
      </c>
      <c r="AY18" s="65">
        <f>IF(BR18="","",BR18*VLOOKUP("Vhb",IndexCalc[],3,FALSE))</f>
        <v>66.666666666666671</v>
      </c>
      <c r="AZ18" s="25"/>
      <c r="BA18" s="16"/>
      <c r="BB18" s="12">
        <v>20</v>
      </c>
      <c r="BC18" s="25"/>
      <c r="BD18" s="25">
        <v>0.47099999999999997</v>
      </c>
      <c r="BE18" s="80">
        <v>0.83099999999999996</v>
      </c>
      <c r="BF18" s="42" t="s">
        <v>134</v>
      </c>
      <c r="BG18" s="27" t="s">
        <v>133</v>
      </c>
      <c r="BH18" s="27" t="s">
        <v>127</v>
      </c>
      <c r="BI18" s="27" t="s">
        <v>133</v>
      </c>
      <c r="BJ18" s="43" t="s">
        <v>298</v>
      </c>
      <c r="BK18" s="42">
        <v>2</v>
      </c>
      <c r="BL18" s="27">
        <v>3</v>
      </c>
      <c r="BM18" s="27">
        <v>3</v>
      </c>
      <c r="BN18" s="27">
        <v>3</v>
      </c>
      <c r="BO18" s="7">
        <v>3</v>
      </c>
      <c r="BP18" s="5">
        <v>2</v>
      </c>
      <c r="BQ18" s="92">
        <v>3</v>
      </c>
      <c r="BR18" s="5">
        <v>4</v>
      </c>
      <c r="BS18" s="5">
        <v>3</v>
      </c>
      <c r="BT18" s="5">
        <v>2</v>
      </c>
      <c r="BU18" s="5">
        <v>3</v>
      </c>
      <c r="BV18" s="8">
        <v>2</v>
      </c>
    </row>
    <row r="19" spans="1:74" x14ac:dyDescent="0.25">
      <c r="A19" s="76" t="s">
        <v>608</v>
      </c>
      <c r="B19" s="11" t="s">
        <v>876</v>
      </c>
      <c r="C19" s="73" t="s">
        <v>169</v>
      </c>
      <c r="D19" s="11" t="s">
        <v>887</v>
      </c>
      <c r="E19" s="59">
        <f t="shared" si="0"/>
        <v>18</v>
      </c>
      <c r="F19" s="59">
        <f t="shared" si="1"/>
        <v>10</v>
      </c>
      <c r="G19" s="65">
        <f t="shared" si="2"/>
        <v>20.657985224846811</v>
      </c>
      <c r="H19" s="98" t="b">
        <f t="shared" si="3"/>
        <v>0</v>
      </c>
      <c r="I19" s="108">
        <f t="shared" si="4"/>
        <v>10000</v>
      </c>
      <c r="J19" s="108">
        <f t="shared" si="5"/>
        <v>10000</v>
      </c>
      <c r="K19" s="108">
        <f t="shared" si="6"/>
        <v>10000</v>
      </c>
      <c r="L19" s="108">
        <f t="shared" si="7"/>
        <v>10000</v>
      </c>
      <c r="M19" s="108">
        <f t="shared" si="8"/>
        <v>10000</v>
      </c>
      <c r="N19" s="108">
        <f t="shared" si="9"/>
        <v>10000</v>
      </c>
      <c r="O19" s="62" t="b">
        <f t="shared" si="10"/>
        <v>0</v>
      </c>
      <c r="P19" s="59">
        <f t="shared" si="11"/>
        <v>2</v>
      </c>
      <c r="Q19" s="59">
        <f t="shared" si="12"/>
        <v>8</v>
      </c>
      <c r="R19" s="149">
        <f t="shared" si="13"/>
        <v>55.922572222112777</v>
      </c>
      <c r="S19" s="66">
        <f t="shared" si="14"/>
        <v>19.689485662972757</v>
      </c>
      <c r="T19" s="65">
        <f t="shared" si="15"/>
        <v>64.980843861897782</v>
      </c>
      <c r="U19" s="62">
        <f t="shared" si="16"/>
        <v>62.914675089518219</v>
      </c>
      <c r="V19" s="62" t="b">
        <f t="shared" si="17"/>
        <v>0</v>
      </c>
      <c r="W19" s="144">
        <f t="shared" si="18"/>
        <v>55.922572222112777</v>
      </c>
      <c r="X19" s="62" t="str">
        <f t="shared" si="19"/>
        <v/>
      </c>
      <c r="Y19" s="62" t="str">
        <f t="shared" si="20"/>
        <v/>
      </c>
      <c r="Z19" s="62" t="str">
        <f t="shared" si="21"/>
        <v/>
      </c>
      <c r="AA19" s="62" t="str">
        <f t="shared" si="22"/>
        <v/>
      </c>
      <c r="AB19" s="62">
        <f t="shared" si="23"/>
        <v>19.182670835194283</v>
      </c>
      <c r="AC19" s="65">
        <f t="shared" si="24"/>
        <v>20.196300490751227</v>
      </c>
      <c r="AD19" s="62" t="str">
        <f t="shared" si="25"/>
        <v/>
      </c>
      <c r="AE19" s="62" t="str">
        <f t="shared" si="26"/>
        <v/>
      </c>
      <c r="AF19" s="62" t="str">
        <f t="shared" si="27"/>
        <v/>
      </c>
      <c r="AG19" s="62" t="str">
        <f t="shared" si="28"/>
        <v/>
      </c>
      <c r="AH19" s="62">
        <f t="shared" si="29"/>
        <v>75.400000000000006</v>
      </c>
      <c r="AI19" s="62">
        <f t="shared" si="30"/>
        <v>33.900000000000006</v>
      </c>
      <c r="AJ19" s="66">
        <f>IF(VLOOKUP(TRUE,$V$2:$AY$55,COUNTA($V$1:AR$1),FALSE)="",AR19,IF(AR19="","",(AR19/VLOOKUP(TRUE,$V$2:$AY$55,COUNTA($V$1:AR$1),FALSE))*100))</f>
        <v>75</v>
      </c>
      <c r="AK19" s="62">
        <f>IF(VLOOKUP(TRUE,$V$2:$AY$55,COUNTA($V$1:AS$1),FALSE)="",AS19,IF(AS19="","",(AS19/VLOOKUP(TRUE,$V$2:$AY$55,COUNTA($V$1:AS$1),FALSE))*100))</f>
        <v>50.730395317077637</v>
      </c>
      <c r="AL19" s="62">
        <f>IF(VLOOKUP(TRUE,$V$2:$AY$55,COUNTA($V$1:AT$1),FALSE)="",AT19,IF(AT19="","",(AT19/VLOOKUP(TRUE,$V$2:$AY$55,COUNTA($V$1:AT$1),FALSE))*100))</f>
        <v>60</v>
      </c>
      <c r="AM19" s="62">
        <f>IF(VLOOKUP(TRUE,$V$2:$AY$55,COUNTA($V$1:AU$1),FALSE)="",AU19,IF(AU19="","",(AU19/VLOOKUP(TRUE,$V$2:$AY$55,COUNTA($V$1:AU$1),FALSE))*100))</f>
        <v>57.932543754577637</v>
      </c>
      <c r="AN19" s="62">
        <f>IF(VLOOKUP(TRUE,$V$2:$AY$55,COUNTA($V$1:AV$1),FALSE)="",AV19,IF(AV19="","",(AV19/VLOOKUP(TRUE,$V$2:$AY$55,COUNTA($V$1:AV$1),FALSE))*100))</f>
        <v>73.029983043670654</v>
      </c>
      <c r="AO19" s="62">
        <f>IF(VLOOKUP(TRUE,$V$2:$AY$55,COUNTA($V$1:AW$1),FALSE)="",AW19,IF(AW19="","",(AW19/VLOOKUP(TRUE,$V$2:$AY$55,COUNTA($V$1:AW$1),FALSE))*100))</f>
        <v>61.487162113189711</v>
      </c>
      <c r="AP19" s="62">
        <f>IF(VLOOKUP(TRUE,$V$2:$AY$55,COUNTA($V$1:AX$1),FALSE)="",AX19,IF(AX19="","",(AX19/VLOOKUP(TRUE,$V$2:$AY$55,COUNTA($V$1:AX$1),FALSE))*100))</f>
        <v>75</v>
      </c>
      <c r="AQ19" s="65">
        <f>IF(VLOOKUP(TRUE,$V$2:$AY$55,COUNTA($V$1:AY$1),FALSE)="",AY19,IF(AY19="","",(AY19/VLOOKUP(TRUE,$V$2:$AY$55,COUNTA($V$1:AY$1),FALSE))*100))</f>
        <v>66.666666666666671</v>
      </c>
      <c r="AR19" s="66">
        <f>IF(BS19="","",BS19*VLOOKUP("UQ",IndexCalc[],3,FALSE))</f>
        <v>75</v>
      </c>
      <c r="AS19" s="62">
        <f>IF(BT19="","",BT19*VLOOKUP("Fneg",IndexCalc[],3,FALSE))</f>
        <v>50.730395317077637</v>
      </c>
      <c r="AT19" s="62">
        <f>IF(BU19="","",BU19*VLOOKUP("ABS",IndexCalc[],3,FALSE))</f>
        <v>60</v>
      </c>
      <c r="AU19" s="62">
        <f>IF(BV19="","",BV19*VLOOKUP("Cnrs",IndexCalc[],3,FALSE))</f>
        <v>57.932543754577637</v>
      </c>
      <c r="AV19" s="62">
        <f>IF(BO19="","",BO19*VLOOKUP("HEC",IndexCalc[],3,FALSE))</f>
        <v>73.029983043670654</v>
      </c>
      <c r="AW19" s="62">
        <f>IF(BP19="","",BP19*VLOOKUP("Aeres",IndexCalc[],3,FALSE))</f>
        <v>61.487162113189704</v>
      </c>
      <c r="AX19" s="62">
        <f>IF(BQ19="","",BQ19*VLOOKUP("Abdc",IndexCalc[],3,FALSE))</f>
        <v>75</v>
      </c>
      <c r="AY19" s="65">
        <f>IF(BR19="","",BR19*VLOOKUP("Vhb",IndexCalc[],3,FALSE))</f>
        <v>66.666666666666671</v>
      </c>
      <c r="AZ19" s="25"/>
      <c r="BA19" s="16"/>
      <c r="BB19" s="12"/>
      <c r="BC19" s="25"/>
      <c r="BD19" s="25">
        <v>0.85899999999999999</v>
      </c>
      <c r="BE19" s="80">
        <v>0.53500000000000003</v>
      </c>
      <c r="BF19" s="18"/>
      <c r="BG19" s="12"/>
      <c r="BH19" s="12" t="s">
        <v>127</v>
      </c>
      <c r="BI19" s="12" t="s">
        <v>133</v>
      </c>
      <c r="BJ19" s="19"/>
      <c r="BK19" s="18">
        <v>2</v>
      </c>
      <c r="BL19" s="12"/>
      <c r="BM19" s="12">
        <v>3</v>
      </c>
      <c r="BN19" s="12"/>
      <c r="BO19" s="257">
        <v>2.9211993217468262</v>
      </c>
      <c r="BP19" s="258">
        <v>1.8446148633956909</v>
      </c>
      <c r="BQ19" s="92">
        <v>3</v>
      </c>
      <c r="BR19" s="5">
        <v>4</v>
      </c>
      <c r="BS19" s="5">
        <v>3</v>
      </c>
      <c r="BT19" s="258">
        <v>2.0292158126831055</v>
      </c>
      <c r="BU19" s="258">
        <v>3</v>
      </c>
      <c r="BV19" s="261">
        <v>2.3173017501831055</v>
      </c>
    </row>
    <row r="20" spans="1:74" x14ac:dyDescent="0.25">
      <c r="A20" s="76" t="s">
        <v>602</v>
      </c>
      <c r="B20" s="11" t="s">
        <v>871</v>
      </c>
      <c r="C20" s="73" t="s">
        <v>163</v>
      </c>
      <c r="D20" s="11" t="s">
        <v>887</v>
      </c>
      <c r="E20" s="59">
        <f t="shared" si="0"/>
        <v>19</v>
      </c>
      <c r="F20" s="59">
        <f t="shared" si="1"/>
        <v>10</v>
      </c>
      <c r="G20" s="65">
        <f t="shared" si="2"/>
        <v>22.060329482728118</v>
      </c>
      <c r="H20" s="98" t="b">
        <f t="shared" si="3"/>
        <v>0</v>
      </c>
      <c r="I20" s="108">
        <f t="shared" si="4"/>
        <v>10000</v>
      </c>
      <c r="J20" s="108">
        <f t="shared" si="5"/>
        <v>10000</v>
      </c>
      <c r="K20" s="108">
        <f t="shared" si="6"/>
        <v>10000</v>
      </c>
      <c r="L20" s="108">
        <f t="shared" si="7"/>
        <v>10000</v>
      </c>
      <c r="M20" s="108">
        <f t="shared" si="8"/>
        <v>10000</v>
      </c>
      <c r="N20" s="108">
        <f t="shared" si="9"/>
        <v>10000</v>
      </c>
      <c r="O20" s="62" t="b">
        <f t="shared" si="10"/>
        <v>0</v>
      </c>
      <c r="P20" s="59">
        <f t="shared" si="11"/>
        <v>2</v>
      </c>
      <c r="Q20" s="59">
        <f t="shared" si="12"/>
        <v>8</v>
      </c>
      <c r="R20" s="149">
        <f t="shared" si="13"/>
        <v>55.807045846891086</v>
      </c>
      <c r="S20" s="66">
        <f t="shared" si="14"/>
        <v>19.868562567788736</v>
      </c>
      <c r="T20" s="65">
        <f t="shared" si="15"/>
        <v>64.791666666666671</v>
      </c>
      <c r="U20" s="62">
        <f t="shared" si="16"/>
        <v>60.123333333333321</v>
      </c>
      <c r="V20" s="62" t="b">
        <f t="shared" si="17"/>
        <v>0</v>
      </c>
      <c r="W20" s="144">
        <f t="shared" si="18"/>
        <v>55.807045846891086</v>
      </c>
      <c r="X20" s="62" t="str">
        <f t="shared" si="19"/>
        <v/>
      </c>
      <c r="Y20" s="62" t="str">
        <f t="shared" si="20"/>
        <v/>
      </c>
      <c r="Z20" s="62" t="str">
        <f t="shared" si="21"/>
        <v/>
      </c>
      <c r="AA20" s="62" t="str">
        <f t="shared" si="22"/>
        <v/>
      </c>
      <c r="AB20" s="62">
        <f t="shared" si="23"/>
        <v>6.2527914247431902</v>
      </c>
      <c r="AC20" s="65">
        <f t="shared" si="24"/>
        <v>33.484333710834278</v>
      </c>
      <c r="AD20" s="62" t="str">
        <f t="shared" si="25"/>
        <v/>
      </c>
      <c r="AE20" s="62" t="str">
        <f t="shared" si="26"/>
        <v/>
      </c>
      <c r="AF20" s="62" t="str">
        <f t="shared" si="27"/>
        <v/>
      </c>
      <c r="AG20" s="62" t="str">
        <f t="shared" si="28"/>
        <v/>
      </c>
      <c r="AH20" s="62">
        <f t="shared" si="29"/>
        <v>30.099999999999998</v>
      </c>
      <c r="AI20" s="62">
        <f t="shared" si="30"/>
        <v>52.800000000000004</v>
      </c>
      <c r="AJ20" s="66">
        <f>IF(VLOOKUP(TRUE,$V$2:$AY$55,COUNTA($V$1:AR$1),FALSE)="",AR20,IF(AR20="","",(AR20/VLOOKUP(TRUE,$V$2:$AY$55,COUNTA($V$1:AR$1),FALSE))*100))</f>
        <v>75</v>
      </c>
      <c r="AK20" s="62">
        <f>IF(VLOOKUP(TRUE,$V$2:$AY$55,COUNTA($V$1:AS$1),FALSE)="",AS20,IF(AS20="","",(AS20/VLOOKUP(TRUE,$V$2:$AY$55,COUNTA($V$1:AS$1),FALSE))*100))</f>
        <v>50</v>
      </c>
      <c r="AL20" s="62">
        <f>IF(VLOOKUP(TRUE,$V$2:$AY$55,COUNTA($V$1:AT$1),FALSE)="",AT20,IF(AT20="","",(AT20/VLOOKUP(TRUE,$V$2:$AY$55,COUNTA($V$1:AT$1),FALSE))*100))</f>
        <v>60</v>
      </c>
      <c r="AM20" s="62">
        <f>IF(VLOOKUP(TRUE,$V$2:$AY$55,COUNTA($V$1:AU$1),FALSE)="",AU20,IF(AU20="","",(AU20/VLOOKUP(TRUE,$V$2:$AY$55,COUNTA($V$1:AU$1),FALSE))*100))</f>
        <v>50</v>
      </c>
      <c r="AN20" s="62">
        <f>IF(VLOOKUP(TRUE,$V$2:$AY$55,COUNTA($V$1:AV$1),FALSE)="",AV20,IF(AV20="","",(AV20/VLOOKUP(TRUE,$V$2:$AY$55,COUNTA($V$1:AV$1),FALSE))*100))</f>
        <v>75</v>
      </c>
      <c r="AO20" s="62">
        <f>IF(VLOOKUP(TRUE,$V$2:$AY$55,COUNTA($V$1:AW$1),FALSE)="",AW20,IF(AW20="","",(AW20/VLOOKUP(TRUE,$V$2:$AY$55,COUNTA($V$1:AW$1),FALSE))*100))</f>
        <v>66.666666666666671</v>
      </c>
      <c r="AP20" s="62">
        <f>IF(VLOOKUP(TRUE,$V$2:$AY$55,COUNTA($V$1:AX$1),FALSE)="",AX20,IF(AX20="","",(AX20/VLOOKUP(TRUE,$V$2:$AY$55,COUNTA($V$1:AX$1),FALSE))*100))</f>
        <v>75</v>
      </c>
      <c r="AQ20" s="65">
        <f>IF(VLOOKUP(TRUE,$V$2:$AY$55,COUNTA($V$1:AY$1),FALSE)="",AY20,IF(AY20="","",(AY20/VLOOKUP(TRUE,$V$2:$AY$55,COUNTA($V$1:AY$1),FALSE))*100))</f>
        <v>66.666666666666671</v>
      </c>
      <c r="AR20" s="66">
        <f>IF(BS20="","",BS20*VLOOKUP("UQ",IndexCalc[],3,FALSE))</f>
        <v>75</v>
      </c>
      <c r="AS20" s="62">
        <f>IF(BT20="","",BT20*VLOOKUP("Fneg",IndexCalc[],3,FALSE))</f>
        <v>50</v>
      </c>
      <c r="AT20" s="62">
        <f>IF(BU20="","",BU20*VLOOKUP("ABS",IndexCalc[],3,FALSE))</f>
        <v>60</v>
      </c>
      <c r="AU20" s="62">
        <f>IF(BV20="","",BV20*VLOOKUP("Cnrs",IndexCalc[],3,FALSE))</f>
        <v>50</v>
      </c>
      <c r="AV20" s="62">
        <f>IF(BO20="","",BO20*VLOOKUP("HEC",IndexCalc[],3,FALSE))</f>
        <v>75</v>
      </c>
      <c r="AW20" s="62">
        <f>IF(BP20="","",BP20*VLOOKUP("Aeres",IndexCalc[],3,FALSE))</f>
        <v>66.666666666666671</v>
      </c>
      <c r="AX20" s="62">
        <f>IF(BQ20="","",BQ20*VLOOKUP("Abdc",IndexCalc[],3,FALSE))</f>
        <v>75</v>
      </c>
      <c r="AY20" s="65">
        <f>IF(BR20="","",BR20*VLOOKUP("Vhb",IndexCalc[],3,FALSE))</f>
        <v>66.666666666666671</v>
      </c>
      <c r="AZ20" s="25"/>
      <c r="BA20" s="16"/>
      <c r="BB20" s="12"/>
      <c r="BC20" s="25"/>
      <c r="BD20" s="25">
        <v>0.28000000000000003</v>
      </c>
      <c r="BE20" s="80">
        <v>0.88700000000000001</v>
      </c>
      <c r="BF20" s="18" t="s">
        <v>134</v>
      </c>
      <c r="BG20" s="12" t="s">
        <v>133</v>
      </c>
      <c r="BH20" s="12" t="s">
        <v>127</v>
      </c>
      <c r="BI20" s="12" t="s">
        <v>133</v>
      </c>
      <c r="BJ20" s="19" t="s">
        <v>298</v>
      </c>
      <c r="BK20" s="18">
        <v>2</v>
      </c>
      <c r="BL20" s="12">
        <v>3</v>
      </c>
      <c r="BM20" s="12">
        <v>3</v>
      </c>
      <c r="BN20" s="12">
        <v>3</v>
      </c>
      <c r="BO20" s="7">
        <v>3</v>
      </c>
      <c r="BP20" s="5">
        <v>2</v>
      </c>
      <c r="BQ20" s="92">
        <v>3</v>
      </c>
      <c r="BR20" s="5">
        <v>4</v>
      </c>
      <c r="BS20" s="5">
        <v>3</v>
      </c>
      <c r="BT20" s="5">
        <v>2</v>
      </c>
      <c r="BU20" s="5">
        <v>3</v>
      </c>
      <c r="BV20" s="8">
        <v>2</v>
      </c>
    </row>
    <row r="21" spans="1:74" x14ac:dyDescent="0.25">
      <c r="A21" s="76" t="s">
        <v>604</v>
      </c>
      <c r="B21" s="11" t="s">
        <v>868</v>
      </c>
      <c r="C21" s="73" t="s">
        <v>165</v>
      </c>
      <c r="D21" s="11" t="s">
        <v>887</v>
      </c>
      <c r="E21" s="59">
        <f t="shared" si="0"/>
        <v>20</v>
      </c>
      <c r="F21" s="59">
        <f t="shared" si="1"/>
        <v>10</v>
      </c>
      <c r="G21" s="65">
        <f t="shared" si="2"/>
        <v>26.612829415361063</v>
      </c>
      <c r="H21" s="98" t="b">
        <f t="shared" si="3"/>
        <v>0</v>
      </c>
      <c r="I21" s="108">
        <f t="shared" si="4"/>
        <v>10000</v>
      </c>
      <c r="J21" s="108">
        <f t="shared" si="5"/>
        <v>10000</v>
      </c>
      <c r="K21" s="108">
        <f t="shared" si="6"/>
        <v>10000</v>
      </c>
      <c r="L21" s="108">
        <f t="shared" si="7"/>
        <v>10000</v>
      </c>
      <c r="M21" s="108">
        <f t="shared" si="8"/>
        <v>10000</v>
      </c>
      <c r="N21" s="108">
        <f t="shared" si="9"/>
        <v>10000</v>
      </c>
      <c r="O21" s="62" t="b">
        <f t="shared" si="10"/>
        <v>0</v>
      </c>
      <c r="P21" s="59">
        <f t="shared" si="11"/>
        <v>2</v>
      </c>
      <c r="Q21" s="59">
        <f t="shared" si="12"/>
        <v>8</v>
      </c>
      <c r="R21" s="149">
        <f t="shared" si="13"/>
        <v>55.584335548601267</v>
      </c>
      <c r="S21" s="66">
        <f t="shared" si="14"/>
        <v>16.25501107633966</v>
      </c>
      <c r="T21" s="65">
        <f t="shared" si="15"/>
        <v>65.416666666666671</v>
      </c>
      <c r="U21" s="62">
        <f t="shared" si="16"/>
        <v>62.13333333333334</v>
      </c>
      <c r="V21" s="62" t="b">
        <f t="shared" si="17"/>
        <v>0</v>
      </c>
      <c r="W21" s="144">
        <f t="shared" si="18"/>
        <v>55.584335548601267</v>
      </c>
      <c r="X21" s="62" t="str">
        <f t="shared" si="19"/>
        <v/>
      </c>
      <c r="Y21" s="62" t="str">
        <f t="shared" si="20"/>
        <v/>
      </c>
      <c r="Z21" s="62" t="str">
        <f t="shared" si="21"/>
        <v/>
      </c>
      <c r="AA21" s="62" t="str">
        <f t="shared" si="22"/>
        <v/>
      </c>
      <c r="AB21" s="62">
        <f t="shared" si="23"/>
        <v>17.485484591335418</v>
      </c>
      <c r="AC21" s="65">
        <f t="shared" si="24"/>
        <v>15.024537561343903</v>
      </c>
      <c r="AD21" s="62" t="str">
        <f t="shared" si="25"/>
        <v/>
      </c>
      <c r="AE21" s="62" t="str">
        <f t="shared" si="26"/>
        <v/>
      </c>
      <c r="AF21" s="62" t="str">
        <f t="shared" si="27"/>
        <v/>
      </c>
      <c r="AG21" s="62" t="str">
        <f t="shared" si="28"/>
        <v/>
      </c>
      <c r="AH21" s="62">
        <f t="shared" si="29"/>
        <v>71.599999999999994</v>
      </c>
      <c r="AI21" s="62">
        <f t="shared" si="30"/>
        <v>26.400000000000002</v>
      </c>
      <c r="AJ21" s="66">
        <f>IF(VLOOKUP(TRUE,$V$2:$AY$55,COUNTA($V$1:AR$1),FALSE)="",AR21,IF(AR21="","",(AR21/VLOOKUP(TRUE,$V$2:$AY$55,COUNTA($V$1:AR$1),FALSE))*100))</f>
        <v>100</v>
      </c>
      <c r="AK21" s="62">
        <f>IF(VLOOKUP(TRUE,$V$2:$AY$55,COUNTA($V$1:AS$1),FALSE)="",AS21,IF(AS21="","",(AS21/VLOOKUP(TRUE,$V$2:$AY$55,COUNTA($V$1:AS$1),FALSE))*100))</f>
        <v>50</v>
      </c>
      <c r="AL21" s="62">
        <f>IF(VLOOKUP(TRUE,$V$2:$AY$55,COUNTA($V$1:AT$1),FALSE)="",AT21,IF(AT21="","",(AT21/VLOOKUP(TRUE,$V$2:$AY$55,COUNTA($V$1:AT$1),FALSE))*100))</f>
        <v>40</v>
      </c>
      <c r="AM21" s="62">
        <f>IF(VLOOKUP(TRUE,$V$2:$AY$55,COUNTA($V$1:AU$1),FALSE)="",AU21,IF(AU21="","",(AU21/VLOOKUP(TRUE,$V$2:$AY$55,COUNTA($V$1:AU$1),FALSE))*100))</f>
        <v>50</v>
      </c>
      <c r="AN21" s="62">
        <f>IF(VLOOKUP(TRUE,$V$2:$AY$55,COUNTA($V$1:AV$1),FALSE)="",AV21,IF(AV21="","",(AV21/VLOOKUP(TRUE,$V$2:$AY$55,COUNTA($V$1:AV$1),FALSE))*100))</f>
        <v>75</v>
      </c>
      <c r="AO21" s="62">
        <f>IF(VLOOKUP(TRUE,$V$2:$AY$55,COUNTA($V$1:AW$1),FALSE)="",AW21,IF(AW21="","",(AW21/VLOOKUP(TRUE,$V$2:$AY$55,COUNTA($V$1:AW$1),FALSE))*100))</f>
        <v>66.666666666666671</v>
      </c>
      <c r="AP21" s="62">
        <f>IF(VLOOKUP(TRUE,$V$2:$AY$55,COUNTA($V$1:AX$1),FALSE)="",AX21,IF(AX21="","",(AX21/VLOOKUP(TRUE,$V$2:$AY$55,COUNTA($V$1:AX$1),FALSE))*100))</f>
        <v>75</v>
      </c>
      <c r="AQ21" s="65">
        <f>IF(VLOOKUP(TRUE,$V$2:$AY$55,COUNTA($V$1:AY$1),FALSE)="",AY21,IF(AY21="","",(AY21/VLOOKUP(TRUE,$V$2:$AY$55,COUNTA($V$1:AY$1),FALSE))*100))</f>
        <v>66.666666666666671</v>
      </c>
      <c r="AR21" s="66">
        <f>IF(BS21="","",BS21*VLOOKUP("UQ",IndexCalc[],3,FALSE))</f>
        <v>100</v>
      </c>
      <c r="AS21" s="62">
        <f>IF(BT21="","",BT21*VLOOKUP("Fneg",IndexCalc[],3,FALSE))</f>
        <v>50</v>
      </c>
      <c r="AT21" s="62">
        <f>IF(BU21="","",BU21*VLOOKUP("ABS",IndexCalc[],3,FALSE))</f>
        <v>40</v>
      </c>
      <c r="AU21" s="62">
        <f>IF(BV21="","",BV21*VLOOKUP("Cnrs",IndexCalc[],3,FALSE))</f>
        <v>50</v>
      </c>
      <c r="AV21" s="62">
        <f>IF(BO21="","",BO21*VLOOKUP("HEC",IndexCalc[],3,FALSE))</f>
        <v>75</v>
      </c>
      <c r="AW21" s="62">
        <f>IF(BP21="","",BP21*VLOOKUP("Aeres",IndexCalc[],3,FALSE))</f>
        <v>66.666666666666671</v>
      </c>
      <c r="AX21" s="62">
        <f>IF(BQ21="","",BQ21*VLOOKUP("Abdc",IndexCalc[],3,FALSE))</f>
        <v>75</v>
      </c>
      <c r="AY21" s="65">
        <f>IF(BR21="","",BR21*VLOOKUP("Vhb",IndexCalc[],3,FALSE))</f>
        <v>66.666666666666671</v>
      </c>
      <c r="AZ21" s="25"/>
      <c r="BA21" s="16"/>
      <c r="BB21" s="12"/>
      <c r="BC21" s="25"/>
      <c r="BD21" s="25">
        <v>0.78300000000000003</v>
      </c>
      <c r="BE21" s="80">
        <v>0.39800000000000002</v>
      </c>
      <c r="BF21" s="18" t="s">
        <v>134</v>
      </c>
      <c r="BG21" s="12" t="s">
        <v>133</v>
      </c>
      <c r="BH21" s="12" t="s">
        <v>127</v>
      </c>
      <c r="BI21" s="12" t="s">
        <v>133</v>
      </c>
      <c r="BJ21" s="19" t="s">
        <v>298</v>
      </c>
      <c r="BK21" s="18">
        <v>1</v>
      </c>
      <c r="BL21" s="12">
        <v>3</v>
      </c>
      <c r="BM21" s="12">
        <v>2</v>
      </c>
      <c r="BN21" s="12">
        <v>3</v>
      </c>
      <c r="BO21" s="7">
        <v>3</v>
      </c>
      <c r="BP21" s="5">
        <v>2</v>
      </c>
      <c r="BQ21" s="92">
        <v>3</v>
      </c>
      <c r="BR21" s="5">
        <v>4</v>
      </c>
      <c r="BS21" s="5">
        <v>4</v>
      </c>
      <c r="BT21" s="5">
        <v>2</v>
      </c>
      <c r="BU21" s="5">
        <v>2</v>
      </c>
      <c r="BV21" s="8">
        <v>2</v>
      </c>
    </row>
    <row r="22" spans="1:74" x14ac:dyDescent="0.25">
      <c r="A22" s="76" t="s">
        <v>1101</v>
      </c>
      <c r="B22" s="11" t="s">
        <v>1405</v>
      </c>
      <c r="C22" s="147" t="s">
        <v>234</v>
      </c>
      <c r="D22" s="11" t="s">
        <v>887</v>
      </c>
      <c r="E22" s="59">
        <f t="shared" si="0"/>
        <v>21</v>
      </c>
      <c r="F22" s="59">
        <f t="shared" si="1"/>
        <v>10</v>
      </c>
      <c r="G22" s="65">
        <f t="shared" si="2"/>
        <v>17.884151791685195</v>
      </c>
      <c r="H22" s="98" t="b">
        <f t="shared" si="3"/>
        <v>0</v>
      </c>
      <c r="I22" s="108">
        <f t="shared" si="4"/>
        <v>10000</v>
      </c>
      <c r="J22" s="108">
        <f t="shared" si="5"/>
        <v>10000</v>
      </c>
      <c r="K22" s="108">
        <f t="shared" si="6"/>
        <v>10000</v>
      </c>
      <c r="L22" s="108">
        <f t="shared" si="7"/>
        <v>10000</v>
      </c>
      <c r="M22" s="108">
        <f t="shared" si="8"/>
        <v>10000</v>
      </c>
      <c r="N22" s="108">
        <f t="shared" si="9"/>
        <v>10000</v>
      </c>
      <c r="O22" s="62" t="b">
        <f t="shared" si="10"/>
        <v>0</v>
      </c>
      <c r="P22" s="59">
        <f t="shared" si="11"/>
        <v>2</v>
      </c>
      <c r="Q22" s="59">
        <f t="shared" si="12"/>
        <v>8</v>
      </c>
      <c r="R22" s="149">
        <f t="shared" si="13"/>
        <v>55.265705025584587</v>
      </c>
      <c r="S22" s="66">
        <f t="shared" si="14"/>
        <v>29.661858461256251</v>
      </c>
      <c r="T22" s="65">
        <f t="shared" si="15"/>
        <v>61.666666666666671</v>
      </c>
      <c r="U22" s="62">
        <f t="shared" si="16"/>
        <v>62.913333333333334</v>
      </c>
      <c r="V22" s="62" t="b">
        <f t="shared" si="17"/>
        <v>0</v>
      </c>
      <c r="W22" s="144">
        <f t="shared" si="18"/>
        <v>55.265705025584587</v>
      </c>
      <c r="X22" s="62" t="str">
        <f t="shared" si="19"/>
        <v/>
      </c>
      <c r="Y22" s="62" t="str">
        <f t="shared" si="20"/>
        <v/>
      </c>
      <c r="Z22" s="62" t="str">
        <f t="shared" si="21"/>
        <v/>
      </c>
      <c r="AA22" s="62" t="str">
        <f t="shared" si="22"/>
        <v/>
      </c>
      <c r="AB22" s="62">
        <f t="shared" si="23"/>
        <v>15.118356409111211</v>
      </c>
      <c r="AC22" s="65">
        <f t="shared" si="24"/>
        <v>44.205360513401288</v>
      </c>
      <c r="AD22" s="62" t="str">
        <f t="shared" si="25"/>
        <v/>
      </c>
      <c r="AE22" s="62" t="str">
        <f t="shared" si="26"/>
        <v/>
      </c>
      <c r="AF22" s="62" t="str">
        <f t="shared" si="27"/>
        <v/>
      </c>
      <c r="AG22" s="62" t="str">
        <f t="shared" si="28"/>
        <v/>
      </c>
      <c r="AH22" s="62">
        <f t="shared" si="29"/>
        <v>67.900000000000006</v>
      </c>
      <c r="AI22" s="62">
        <f t="shared" si="30"/>
        <v>67.900000000000006</v>
      </c>
      <c r="AJ22" s="66">
        <f>IF(VLOOKUP(TRUE,$V$2:$AY$55,COUNTA($V$1:AR$1),FALSE)="",AR22,IF(AR22="","",(AR22/VLOOKUP(TRUE,$V$2:$AY$55,COUNTA($V$1:AR$1),FALSE))*100))</f>
        <v>75</v>
      </c>
      <c r="AK22" s="62">
        <f>IF(VLOOKUP(TRUE,$V$2:$AY$55,COUNTA($V$1:AS$1),FALSE)="",AS22,IF(AS22="","",(AS22/VLOOKUP(TRUE,$V$2:$AY$55,COUNTA($V$1:AS$1),FALSE))*100))</f>
        <v>50</v>
      </c>
      <c r="AL22" s="62">
        <f>IF(VLOOKUP(TRUE,$V$2:$AY$55,COUNTA($V$1:AT$1),FALSE)="",AT22,IF(AT22="","",(AT22/VLOOKUP(TRUE,$V$2:$AY$55,COUNTA($V$1:AT$1),FALSE))*100))</f>
        <v>60</v>
      </c>
      <c r="AM22" s="62">
        <f>IF(VLOOKUP(TRUE,$V$2:$AY$55,COUNTA($V$1:AU$1),FALSE)="",AU22,IF(AU22="","",(AU22/VLOOKUP(TRUE,$V$2:$AY$55,COUNTA($V$1:AU$1),FALSE))*100))</f>
        <v>50</v>
      </c>
      <c r="AN22" s="62">
        <f>IF(VLOOKUP(TRUE,$V$2:$AY$55,COUNTA($V$1:AV$1),FALSE)="",AV22,IF(AV22="","",(AV22/VLOOKUP(TRUE,$V$2:$AY$55,COUNTA($V$1:AV$1),FALSE))*100))</f>
        <v>50</v>
      </c>
      <c r="AO22" s="62">
        <f>IF(VLOOKUP(TRUE,$V$2:$AY$55,COUNTA($V$1:AW$1),FALSE)="",AW22,IF(AW22="","",(AW22/VLOOKUP(TRUE,$V$2:$AY$55,COUNTA($V$1:AW$1),FALSE))*100))</f>
        <v>66.666666666666671</v>
      </c>
      <c r="AP22" s="111">
        <f>IF(VLOOKUP(TRUE,$V$2:$AY$55,COUNTA($V$1:AX$1),FALSE)="",AX22,IF(AX22="","",(AX22/VLOOKUP(TRUE,$V$2:$AY$55,COUNTA($V$1:AX$1),FALSE))*100))</f>
        <v>75</v>
      </c>
      <c r="AQ22" s="65">
        <f>IF(VLOOKUP(TRUE,$V$2:$AY$55,COUNTA($V$1:AY$1),FALSE)="",AY22,IF(AY22="","",(AY22/VLOOKUP(TRUE,$V$2:$AY$55,COUNTA($V$1:AY$1),FALSE))*100))</f>
        <v>66.666666666666671</v>
      </c>
      <c r="AR22" s="66">
        <f>IF(BS22="","",BS22*VLOOKUP("UQ",IndexCalc[],3,FALSE))</f>
        <v>75</v>
      </c>
      <c r="AS22" s="62">
        <f>IF(BT22="","",BT22*VLOOKUP("Fneg",IndexCalc[],3,FALSE))</f>
        <v>50</v>
      </c>
      <c r="AT22" s="62">
        <f>IF(BU22="","",BU22*VLOOKUP("ABS",IndexCalc[],3,FALSE))</f>
        <v>60</v>
      </c>
      <c r="AU22" s="62">
        <f>IF(BV22="","",BV22*VLOOKUP("Cnrs",IndexCalc[],3,FALSE))</f>
        <v>50</v>
      </c>
      <c r="AV22" s="62">
        <f>IF(BO22="","",BO22*VLOOKUP("HEC",IndexCalc[],3,FALSE))</f>
        <v>50</v>
      </c>
      <c r="AW22" s="62">
        <f>IF(BP22="","",BP22*VLOOKUP("Aeres",IndexCalc[],3,FALSE))</f>
        <v>66.666666666666671</v>
      </c>
      <c r="AX22" s="62">
        <f>IF(BQ22="","",BQ22*VLOOKUP("Abdc",IndexCalc[],3,FALSE))</f>
        <v>75</v>
      </c>
      <c r="AY22" s="65">
        <f>IF(BR22="","",BR22*VLOOKUP("Vhb",IndexCalc[],3,FALSE))</f>
        <v>66.666666666666671</v>
      </c>
      <c r="AZ22" s="25"/>
      <c r="BA22" s="16"/>
      <c r="BB22" s="12"/>
      <c r="BC22" s="25"/>
      <c r="BD22" s="25">
        <v>0.67700000000000005</v>
      </c>
      <c r="BE22" s="83">
        <v>1.171</v>
      </c>
      <c r="BF22" s="18" t="s">
        <v>133</v>
      </c>
      <c r="BG22" s="12" t="s">
        <v>133</v>
      </c>
      <c r="BH22" s="181" t="s">
        <v>127</v>
      </c>
      <c r="BI22" s="12" t="s">
        <v>133</v>
      </c>
      <c r="BJ22" s="19" t="s">
        <v>298</v>
      </c>
      <c r="BK22" s="18">
        <v>2</v>
      </c>
      <c r="BL22" s="12">
        <v>3</v>
      </c>
      <c r="BM22" s="12">
        <v>3</v>
      </c>
      <c r="BN22" s="12"/>
      <c r="BO22" s="7">
        <v>2</v>
      </c>
      <c r="BP22" s="5">
        <v>2</v>
      </c>
      <c r="BQ22" s="92">
        <v>3</v>
      </c>
      <c r="BR22" s="5">
        <v>4</v>
      </c>
      <c r="BS22" s="5">
        <v>3</v>
      </c>
      <c r="BT22" s="5">
        <v>2</v>
      </c>
      <c r="BU22" s="5">
        <v>3</v>
      </c>
      <c r="BV22" s="261">
        <v>2</v>
      </c>
    </row>
    <row r="23" spans="1:74" x14ac:dyDescent="0.25">
      <c r="A23" s="76" t="s">
        <v>605</v>
      </c>
      <c r="B23" s="11" t="s">
        <v>873</v>
      </c>
      <c r="C23" s="73" t="s">
        <v>166</v>
      </c>
      <c r="D23" s="11" t="s">
        <v>887</v>
      </c>
      <c r="E23" s="59">
        <f t="shared" si="0"/>
        <v>22</v>
      </c>
      <c r="F23" s="59">
        <f t="shared" si="1"/>
        <v>10</v>
      </c>
      <c r="G23" s="65">
        <f t="shared" si="2"/>
        <v>19.040734755308971</v>
      </c>
      <c r="H23" s="98" t="b">
        <f t="shared" si="3"/>
        <v>0</v>
      </c>
      <c r="I23" s="108">
        <f t="shared" si="4"/>
        <v>10000</v>
      </c>
      <c r="J23" s="108">
        <f t="shared" si="5"/>
        <v>10000</v>
      </c>
      <c r="K23" s="108">
        <f t="shared" si="6"/>
        <v>10000</v>
      </c>
      <c r="L23" s="108">
        <f t="shared" si="7"/>
        <v>10000</v>
      </c>
      <c r="M23" s="108">
        <f t="shared" si="8"/>
        <v>10000</v>
      </c>
      <c r="N23" s="108">
        <f t="shared" si="9"/>
        <v>10000</v>
      </c>
      <c r="O23" s="62" t="b">
        <f t="shared" si="10"/>
        <v>0</v>
      </c>
      <c r="P23" s="59">
        <f t="shared" si="11"/>
        <v>2</v>
      </c>
      <c r="Q23" s="59">
        <f t="shared" si="12"/>
        <v>8</v>
      </c>
      <c r="R23" s="149">
        <f t="shared" si="13"/>
        <v>51.450896130590039</v>
      </c>
      <c r="S23" s="66">
        <f t="shared" si="14"/>
        <v>35.587813986283514</v>
      </c>
      <c r="T23" s="65">
        <f t="shared" si="15"/>
        <v>55.416666666666671</v>
      </c>
      <c r="U23" s="62">
        <f t="shared" si="16"/>
        <v>57.913333333333334</v>
      </c>
      <c r="V23" s="62" t="b">
        <f t="shared" si="17"/>
        <v>0</v>
      </c>
      <c r="W23" s="144">
        <f t="shared" si="18"/>
        <v>51.450896130590039</v>
      </c>
      <c r="X23" s="62" t="str">
        <f t="shared" si="19"/>
        <v/>
      </c>
      <c r="Y23" s="62" t="str">
        <f t="shared" si="20"/>
        <v/>
      </c>
      <c r="Z23" s="62">
        <f t="shared" si="21"/>
        <v>41.304347826086953</v>
      </c>
      <c r="AA23" s="62" t="str">
        <f t="shared" si="22"/>
        <v/>
      </c>
      <c r="AB23" s="62">
        <f t="shared" si="23"/>
        <v>13.644484144707459</v>
      </c>
      <c r="AC23" s="65">
        <f t="shared" si="24"/>
        <v>57.531143827859566</v>
      </c>
      <c r="AD23" s="62" t="str">
        <f t="shared" si="25"/>
        <v/>
      </c>
      <c r="AE23" s="62" t="str">
        <f t="shared" si="26"/>
        <v/>
      </c>
      <c r="AF23" s="62">
        <f t="shared" si="27"/>
        <v>28.499999999999996</v>
      </c>
      <c r="AG23" s="62" t="str">
        <f t="shared" si="28"/>
        <v/>
      </c>
      <c r="AH23" s="62">
        <f t="shared" si="29"/>
        <v>56.599999999999994</v>
      </c>
      <c r="AI23" s="62">
        <f t="shared" si="30"/>
        <v>79.2</v>
      </c>
      <c r="AJ23" s="66">
        <f>IF(VLOOKUP(TRUE,$V$2:$AY$55,COUNTA($V$1:AR$1),FALSE)="",AR23,IF(AR23="","",(AR23/VLOOKUP(TRUE,$V$2:$AY$55,COUNTA($V$1:AR$1),FALSE))*100))</f>
        <v>25</v>
      </c>
      <c r="AK23" s="62">
        <f>IF(VLOOKUP(TRUE,$V$2:$AY$55,COUNTA($V$1:AS$1),FALSE)="",AS23,IF(AS23="","",(AS23/VLOOKUP(TRUE,$V$2:$AY$55,COUNTA($V$1:AS$1),FALSE))*100))</f>
        <v>50</v>
      </c>
      <c r="AL23" s="62">
        <f>IF(VLOOKUP(TRUE,$V$2:$AY$55,COUNTA($V$1:AT$1),FALSE)="",AT23,IF(AT23="","",(AT23/VLOOKUP(TRUE,$V$2:$AY$55,COUNTA($V$1:AT$1),FALSE))*100))</f>
        <v>60</v>
      </c>
      <c r="AM23" s="62">
        <f>IF(VLOOKUP(TRUE,$V$2:$AY$55,COUNTA($V$1:AU$1),FALSE)="",AU23,IF(AU23="","",(AU23/VLOOKUP(TRUE,$V$2:$AY$55,COUNTA($V$1:AU$1),FALSE))*100))</f>
        <v>50</v>
      </c>
      <c r="AN23" s="62">
        <f>IF(VLOOKUP(TRUE,$V$2:$AY$55,COUNTA($V$1:AV$1),FALSE)="",AV23,IF(AV23="","",(AV23/VLOOKUP(TRUE,$V$2:$AY$55,COUNTA($V$1:AV$1),FALSE))*100))</f>
        <v>50</v>
      </c>
      <c r="AO23" s="62">
        <f>IF(VLOOKUP(TRUE,$V$2:$AY$55,COUNTA($V$1:AW$1),FALSE)="",AW23,IF(AW23="","",(AW23/VLOOKUP(TRUE,$V$2:$AY$55,COUNTA($V$1:AW$1),FALSE))*100))</f>
        <v>66.666666666666671</v>
      </c>
      <c r="AP23" s="62">
        <f>IF(VLOOKUP(TRUE,$V$2:$AY$55,COUNTA($V$1:AX$1),FALSE)="",AX23,IF(AX23="","",(AX23/VLOOKUP(TRUE,$V$2:$AY$55,COUNTA($V$1:AX$1),FALSE))*100))</f>
        <v>75</v>
      </c>
      <c r="AQ23" s="65">
        <f>IF(VLOOKUP(TRUE,$V$2:$AY$55,COUNTA($V$1:AY$1),FALSE)="",AY23,IF(AY23="","",(AY23/VLOOKUP(TRUE,$V$2:$AY$55,COUNTA($V$1:AY$1),FALSE))*100))</f>
        <v>66.666666666666671</v>
      </c>
      <c r="AR23" s="66">
        <f>IF(BS23="","",BS23*VLOOKUP("UQ",IndexCalc[],3,FALSE))</f>
        <v>25</v>
      </c>
      <c r="AS23" s="62">
        <f>IF(BT23="","",BT23*VLOOKUP("Fneg",IndexCalc[],3,FALSE))</f>
        <v>50</v>
      </c>
      <c r="AT23" s="62">
        <f>IF(BU23="","",BU23*VLOOKUP("ABS",IndexCalc[],3,FALSE))</f>
        <v>60</v>
      </c>
      <c r="AU23" s="62">
        <f>IF(BV23="","",BV23*VLOOKUP("Cnrs",IndexCalc[],3,FALSE))</f>
        <v>50</v>
      </c>
      <c r="AV23" s="62">
        <f>IF(BO23="","",BO23*VLOOKUP("HEC",IndexCalc[],3,FALSE))</f>
        <v>50</v>
      </c>
      <c r="AW23" s="62">
        <f>IF(BP23="","",BP23*VLOOKUP("Aeres",IndexCalc[],3,FALSE))</f>
        <v>66.666666666666671</v>
      </c>
      <c r="AX23" s="62">
        <f>IF(BQ23="","",BQ23*VLOOKUP("Abdc",IndexCalc[],3,FALSE))</f>
        <v>75</v>
      </c>
      <c r="AY23" s="65">
        <f>IF(BR23="","",BR23*VLOOKUP("Vhb",IndexCalc[],3,FALSE))</f>
        <v>66.666666666666671</v>
      </c>
      <c r="AZ23" s="25"/>
      <c r="BA23" s="16"/>
      <c r="BB23" s="12">
        <v>19</v>
      </c>
      <c r="BC23" s="25"/>
      <c r="BD23" s="25">
        <v>0.61099999999999999</v>
      </c>
      <c r="BE23" s="80">
        <v>1.524</v>
      </c>
      <c r="BF23" s="18" t="s">
        <v>133</v>
      </c>
      <c r="BG23" s="12" t="s">
        <v>133</v>
      </c>
      <c r="BH23" s="12" t="s">
        <v>127</v>
      </c>
      <c r="BI23" s="12" t="s">
        <v>133</v>
      </c>
      <c r="BJ23" s="19"/>
      <c r="BK23" s="18">
        <v>4</v>
      </c>
      <c r="BL23" s="12">
        <v>3</v>
      </c>
      <c r="BM23" s="12">
        <v>3</v>
      </c>
      <c r="BN23" s="12">
        <v>3</v>
      </c>
      <c r="BO23" s="7">
        <v>2</v>
      </c>
      <c r="BP23" s="5">
        <v>2</v>
      </c>
      <c r="BQ23" s="92">
        <v>3</v>
      </c>
      <c r="BR23" s="5">
        <v>4</v>
      </c>
      <c r="BS23" s="5">
        <v>1</v>
      </c>
      <c r="BT23" s="5">
        <v>2</v>
      </c>
      <c r="BU23" s="5">
        <v>3</v>
      </c>
      <c r="BV23" s="8">
        <v>2</v>
      </c>
    </row>
    <row r="24" spans="1:74" x14ac:dyDescent="0.25">
      <c r="A24" s="76" t="s">
        <v>617</v>
      </c>
      <c r="B24" s="11" t="s">
        <v>882</v>
      </c>
      <c r="C24" s="73" t="s">
        <v>180</v>
      </c>
      <c r="D24" s="11" t="s">
        <v>887</v>
      </c>
      <c r="E24" s="59">
        <f t="shared" si="0"/>
        <v>23</v>
      </c>
      <c r="F24" s="59">
        <f t="shared" si="1"/>
        <v>10</v>
      </c>
      <c r="G24" s="65">
        <f t="shared" si="2"/>
        <v>19.084097462518887</v>
      </c>
      <c r="H24" s="98" t="b">
        <f t="shared" si="3"/>
        <v>0</v>
      </c>
      <c r="I24" s="108">
        <f t="shared" si="4"/>
        <v>10000</v>
      </c>
      <c r="J24" s="108">
        <f t="shared" si="5"/>
        <v>10000</v>
      </c>
      <c r="K24" s="108">
        <f t="shared" si="6"/>
        <v>10000</v>
      </c>
      <c r="L24" s="108">
        <f t="shared" si="7"/>
        <v>10000</v>
      </c>
      <c r="M24" s="108">
        <f t="shared" si="8"/>
        <v>10000</v>
      </c>
      <c r="N24" s="108">
        <f t="shared" si="9"/>
        <v>10000</v>
      </c>
      <c r="O24" s="62" t="b">
        <f t="shared" si="10"/>
        <v>0</v>
      </c>
      <c r="P24" s="59">
        <f t="shared" si="11"/>
        <v>2</v>
      </c>
      <c r="Q24" s="59">
        <f t="shared" si="12"/>
        <v>8</v>
      </c>
      <c r="R24" s="149">
        <f t="shared" si="13"/>
        <v>48.993794757300947</v>
      </c>
      <c r="S24" s="66">
        <f t="shared" si="14"/>
        <v>38.83831798123488</v>
      </c>
      <c r="T24" s="65">
        <f t="shared" si="15"/>
        <v>51.532663951317467</v>
      </c>
      <c r="U24" s="62">
        <f t="shared" si="16"/>
        <v>55.936131161053979</v>
      </c>
      <c r="V24" s="62" t="b">
        <f t="shared" si="17"/>
        <v>0</v>
      </c>
      <c r="W24" s="144">
        <f t="shared" si="18"/>
        <v>48.993794757300947</v>
      </c>
      <c r="X24" s="62">
        <f t="shared" si="19"/>
        <v>12.857142857142856</v>
      </c>
      <c r="Y24" s="62">
        <f t="shared" si="20"/>
        <v>47.058823529411768</v>
      </c>
      <c r="Z24" s="62">
        <f t="shared" si="21"/>
        <v>56.521739130434781</v>
      </c>
      <c r="AA24" s="62" t="str">
        <f t="shared" si="22"/>
        <v/>
      </c>
      <c r="AB24" s="62">
        <f t="shared" si="23"/>
        <v>14.671728450200986</v>
      </c>
      <c r="AC24" s="65">
        <f t="shared" si="24"/>
        <v>63.00490751226878</v>
      </c>
      <c r="AD24" s="62">
        <f t="shared" si="25"/>
        <v>0</v>
      </c>
      <c r="AE24" s="62">
        <f t="shared" si="26"/>
        <v>50</v>
      </c>
      <c r="AF24" s="62">
        <f t="shared" si="27"/>
        <v>47.599999999999994</v>
      </c>
      <c r="AG24" s="62" t="str">
        <f t="shared" si="28"/>
        <v/>
      </c>
      <c r="AH24" s="62">
        <f t="shared" si="29"/>
        <v>64.099999999999994</v>
      </c>
      <c r="AI24" s="62">
        <f t="shared" si="30"/>
        <v>83</v>
      </c>
      <c r="AJ24" s="66">
        <f>IF(VLOOKUP(TRUE,$V$2:$AY$55,COUNTA($V$1:AR$1),FALSE)="",AR24,IF(AR24="","",(AR24/VLOOKUP(TRUE,$V$2:$AY$55,COUNTA($V$1:AR$1),FALSE))*100))</f>
        <v>75</v>
      </c>
      <c r="AK24" s="62">
        <f>IF(VLOOKUP(TRUE,$V$2:$AY$55,COUNTA($V$1:AS$1),FALSE)="",AS24,IF(AS24="","",(AS24/VLOOKUP(TRUE,$V$2:$AY$55,COUNTA($V$1:AS$1),FALSE))*100))</f>
        <v>47.916451096534729</v>
      </c>
      <c r="AL24" s="62">
        <f>IF(VLOOKUP(TRUE,$V$2:$AY$55,COUNTA($V$1:AT$1),FALSE)="",AT24,IF(AT24="","",(AT24/VLOOKUP(TRUE,$V$2:$AY$55,COUNTA($V$1:AT$1),FALSE))*100))</f>
        <v>40</v>
      </c>
      <c r="AM24" s="62">
        <f>IF(VLOOKUP(TRUE,$V$2:$AY$55,COUNTA($V$1:AU$1),FALSE)="",AU24,IF(AU24="","",(AU24/VLOOKUP(TRUE,$V$2:$AY$55,COUNTA($V$1:AU$1),FALSE))*100))</f>
        <v>48.185324668884277</v>
      </c>
      <c r="AN24" s="62">
        <f>IF(VLOOKUP(TRUE,$V$2:$AY$55,COUNTA($V$1:AV$1),FALSE)="",AV24,IF(AV24="","",(AV24/VLOOKUP(TRUE,$V$2:$AY$55,COUNTA($V$1:AV$1),FALSE))*100))</f>
        <v>36.176124215126038</v>
      </c>
      <c r="AO24" s="62">
        <f>IF(VLOOKUP(TRUE,$V$2:$AY$55,COUNTA($V$1:AW$1),FALSE)="",AW24,IF(AW24="","",(AW24/VLOOKUP(TRUE,$V$2:$AY$55,COUNTA($V$1:AW$1),FALSE))*100))</f>
        <v>56.650078296661391</v>
      </c>
      <c r="AP24" s="62">
        <f>IF(VLOOKUP(TRUE,$V$2:$AY$55,COUNTA($V$1:AX$1),FALSE)="",AX24,IF(AX24="","",(AX24/VLOOKUP(TRUE,$V$2:$AY$55,COUNTA($V$1:AX$1),FALSE))*100))</f>
        <v>75</v>
      </c>
      <c r="AQ24" s="65">
        <f>IF(VLOOKUP(TRUE,$V$2:$AY$55,COUNTA($V$1:AY$1),FALSE)="",AY24,IF(AY24="","",(AY24/VLOOKUP(TRUE,$V$2:$AY$55,COUNTA($V$1:AY$1),FALSE))*100))</f>
        <v>33.333333333333336</v>
      </c>
      <c r="AR24" s="66">
        <f>IF(BS24="","",BS24*VLOOKUP("UQ",IndexCalc[],3,FALSE))</f>
        <v>75</v>
      </c>
      <c r="AS24" s="62">
        <f>IF(BT24="","",BT24*VLOOKUP("Fneg",IndexCalc[],3,FALSE))</f>
        <v>47.916451096534729</v>
      </c>
      <c r="AT24" s="62">
        <f>IF(BU24="","",BU24*VLOOKUP("ABS",IndexCalc[],3,FALSE))</f>
        <v>40</v>
      </c>
      <c r="AU24" s="62">
        <f>IF(BV24="","",BV24*VLOOKUP("Cnrs",IndexCalc[],3,FALSE))</f>
        <v>48.185324668884277</v>
      </c>
      <c r="AV24" s="62">
        <f>IF(BO24="","",BO24*VLOOKUP("HEC",IndexCalc[],3,FALSE))</f>
        <v>36.176124215126038</v>
      </c>
      <c r="AW24" s="62">
        <f>IF(BP24="","",BP24*VLOOKUP("Aeres",IndexCalc[],3,FALSE))</f>
        <v>56.650078296661384</v>
      </c>
      <c r="AX24" s="62">
        <f>IF(BQ24="","",BQ24*VLOOKUP("Abdc",IndexCalc[],3,FALSE))</f>
        <v>75</v>
      </c>
      <c r="AY24" s="65">
        <f>IF(BR24="","",BR24*VLOOKUP("Vhb",IndexCalc[],3,FALSE))</f>
        <v>33.333333333333336</v>
      </c>
      <c r="AZ24" s="95">
        <v>8.9999999999999998E-4</v>
      </c>
      <c r="BA24" s="16">
        <v>0.8</v>
      </c>
      <c r="BB24" s="12">
        <v>26</v>
      </c>
      <c r="BC24" s="25"/>
      <c r="BD24" s="25">
        <v>0.65700000000000003</v>
      </c>
      <c r="BE24" s="80">
        <v>1.669</v>
      </c>
      <c r="BF24" s="18"/>
      <c r="BG24" s="12"/>
      <c r="BH24" s="12" t="s">
        <v>127</v>
      </c>
      <c r="BI24" s="12" t="s">
        <v>135</v>
      </c>
      <c r="BJ24" s="19"/>
      <c r="BK24" s="18">
        <v>2</v>
      </c>
      <c r="BL24" s="12"/>
      <c r="BM24" s="12">
        <v>2</v>
      </c>
      <c r="BN24" s="12"/>
      <c r="BO24" s="257">
        <v>1.4470449686050415</v>
      </c>
      <c r="BP24" s="258">
        <v>1.6995023488998413</v>
      </c>
      <c r="BQ24" s="92">
        <v>3</v>
      </c>
      <c r="BR24" s="5">
        <v>2</v>
      </c>
      <c r="BS24" s="5">
        <v>3</v>
      </c>
      <c r="BT24" s="258">
        <v>1.9166580438613892</v>
      </c>
      <c r="BU24" s="258">
        <v>2</v>
      </c>
      <c r="BV24" s="261">
        <v>1.9274129867553711</v>
      </c>
    </row>
    <row r="25" spans="1:74" x14ac:dyDescent="0.25">
      <c r="A25" s="76" t="s">
        <v>607</v>
      </c>
      <c r="B25" s="11" t="s">
        <v>875</v>
      </c>
      <c r="C25" s="73" t="s">
        <v>168</v>
      </c>
      <c r="D25" s="11" t="s">
        <v>887</v>
      </c>
      <c r="E25" s="59">
        <f t="shared" si="0"/>
        <v>24</v>
      </c>
      <c r="F25" s="59">
        <f t="shared" si="1"/>
        <v>10</v>
      </c>
      <c r="G25" s="65">
        <f t="shared" si="2"/>
        <v>19.910761094590391</v>
      </c>
      <c r="H25" s="98" t="b">
        <f t="shared" si="3"/>
        <v>0</v>
      </c>
      <c r="I25" s="108">
        <f t="shared" si="4"/>
        <v>10000</v>
      </c>
      <c r="J25" s="108">
        <f t="shared" si="5"/>
        <v>10000</v>
      </c>
      <c r="K25" s="108">
        <f t="shared" si="6"/>
        <v>10000</v>
      </c>
      <c r="L25" s="108">
        <f t="shared" si="7"/>
        <v>10000</v>
      </c>
      <c r="M25" s="108">
        <f t="shared" si="8"/>
        <v>10000</v>
      </c>
      <c r="N25" s="108">
        <f t="shared" si="9"/>
        <v>10000</v>
      </c>
      <c r="O25" s="62" t="b">
        <f t="shared" si="10"/>
        <v>0</v>
      </c>
      <c r="P25" s="59">
        <f t="shared" si="11"/>
        <v>2</v>
      </c>
      <c r="Q25" s="59">
        <f t="shared" si="12"/>
        <v>8</v>
      </c>
      <c r="R25" s="149">
        <f t="shared" si="13"/>
        <v>46.956833045276007</v>
      </c>
      <c r="S25" s="66">
        <f t="shared" si="14"/>
        <v>23.117498559713347</v>
      </c>
      <c r="T25" s="65">
        <f t="shared" si="15"/>
        <v>52.916666666666671</v>
      </c>
      <c r="U25" s="62">
        <f t="shared" si="16"/>
        <v>52.693333333333342</v>
      </c>
      <c r="V25" s="62" t="b">
        <f t="shared" si="17"/>
        <v>0</v>
      </c>
      <c r="W25" s="144">
        <f t="shared" si="18"/>
        <v>46.956833045276007</v>
      </c>
      <c r="X25" s="62" t="str">
        <f t="shared" si="19"/>
        <v/>
      </c>
      <c r="Y25" s="62" t="str">
        <f t="shared" si="20"/>
        <v/>
      </c>
      <c r="Z25" s="62" t="str">
        <f t="shared" si="21"/>
        <v/>
      </c>
      <c r="AA25" s="62" t="str">
        <f t="shared" si="22"/>
        <v/>
      </c>
      <c r="AB25" s="62">
        <f t="shared" si="23"/>
        <v>10.674408217954444</v>
      </c>
      <c r="AC25" s="65">
        <f t="shared" si="24"/>
        <v>35.560588901472251</v>
      </c>
      <c r="AD25" s="62" t="str">
        <f t="shared" si="25"/>
        <v/>
      </c>
      <c r="AE25" s="62" t="str">
        <f t="shared" si="26"/>
        <v/>
      </c>
      <c r="AF25" s="62" t="str">
        <f t="shared" si="27"/>
        <v/>
      </c>
      <c r="AG25" s="62" t="str">
        <f t="shared" si="28"/>
        <v/>
      </c>
      <c r="AH25" s="62">
        <f t="shared" si="29"/>
        <v>45.2</v>
      </c>
      <c r="AI25" s="62">
        <f t="shared" si="30"/>
        <v>58.4</v>
      </c>
      <c r="AJ25" s="66">
        <f>IF(VLOOKUP(TRUE,$V$2:$AY$55,COUNTA($V$1:AR$1),FALSE)="",AR25,IF(AR25="","",(AR25/VLOOKUP(TRUE,$V$2:$AY$55,COUNTA($V$1:AR$1),FALSE))*100))</f>
        <v>50</v>
      </c>
      <c r="AK25" s="62">
        <f>IF(VLOOKUP(TRUE,$V$2:$AY$55,COUNTA($V$1:AS$1),FALSE)="",AS25,IF(AS25="","",(AS25/VLOOKUP(TRUE,$V$2:$AY$55,COUNTA($V$1:AS$1),FALSE))*100))</f>
        <v>50</v>
      </c>
      <c r="AL25" s="62">
        <f>IF(VLOOKUP(TRUE,$V$2:$AY$55,COUNTA($V$1:AT$1),FALSE)="",AT25,IF(AT25="","",(AT25/VLOOKUP(TRUE,$V$2:$AY$55,COUNTA($V$1:AT$1),FALSE))*100))</f>
        <v>40</v>
      </c>
      <c r="AM25" s="62">
        <f>IF(VLOOKUP(TRUE,$V$2:$AY$55,COUNTA($V$1:AU$1),FALSE)="",AU25,IF(AU25="","",(AU25/VLOOKUP(TRUE,$V$2:$AY$55,COUNTA($V$1:AU$1),FALSE))*100))</f>
        <v>50</v>
      </c>
      <c r="AN25" s="62">
        <f>IF(VLOOKUP(TRUE,$V$2:$AY$55,COUNTA($V$1:AV$1),FALSE)="",AV25,IF(AV25="","",(AV25/VLOOKUP(TRUE,$V$2:$AY$55,COUNTA($V$1:AV$1),FALSE))*100))</f>
        <v>25</v>
      </c>
      <c r="AO25" s="62">
        <f>IF(VLOOKUP(TRUE,$V$2:$AY$55,COUNTA($V$1:AW$1),FALSE)="",AW25,IF(AW25="","",(AW25/VLOOKUP(TRUE,$V$2:$AY$55,COUNTA($V$1:AW$1),FALSE))*100))</f>
        <v>66.666666666666671</v>
      </c>
      <c r="AP25" s="62">
        <f>IF(VLOOKUP(TRUE,$V$2:$AY$55,COUNTA($V$1:AX$1),FALSE)="",AX25,IF(AX25="","",(AX25/VLOOKUP(TRUE,$V$2:$AY$55,COUNTA($V$1:AX$1),FALSE))*100))</f>
        <v>75</v>
      </c>
      <c r="AQ25" s="65">
        <f>IF(VLOOKUP(TRUE,$V$2:$AY$55,COUNTA($V$1:AY$1),FALSE)="",AY25,IF(AY25="","",(AY25/VLOOKUP(TRUE,$V$2:$AY$55,COUNTA($V$1:AY$1),FALSE))*100))</f>
        <v>66.666666666666671</v>
      </c>
      <c r="AR25" s="66">
        <f>IF(BS25="","",BS25*VLOOKUP("UQ",IndexCalc[],3,FALSE))</f>
        <v>50</v>
      </c>
      <c r="AS25" s="62">
        <f>IF(BT25="","",BT25*VLOOKUP("Fneg",IndexCalc[],3,FALSE))</f>
        <v>50</v>
      </c>
      <c r="AT25" s="62">
        <f>IF(BU25="","",BU25*VLOOKUP("ABS",IndexCalc[],3,FALSE))</f>
        <v>40</v>
      </c>
      <c r="AU25" s="62">
        <f>IF(BV25="","",BV25*VLOOKUP("Cnrs",IndexCalc[],3,FALSE))</f>
        <v>50</v>
      </c>
      <c r="AV25" s="62">
        <f>IF(BO25="","",BO25*VLOOKUP("HEC",IndexCalc[],3,FALSE))</f>
        <v>25</v>
      </c>
      <c r="AW25" s="62">
        <f>IF(BP25="","",BP25*VLOOKUP("Aeres",IndexCalc[],3,FALSE))</f>
        <v>66.666666666666671</v>
      </c>
      <c r="AX25" s="62">
        <f>IF(BQ25="","",BQ25*VLOOKUP("Abdc",IndexCalc[],3,FALSE))</f>
        <v>75</v>
      </c>
      <c r="AY25" s="65">
        <f>IF(BR25="","",BR25*VLOOKUP("Vhb",IndexCalc[],3,FALSE))</f>
        <v>66.666666666666671</v>
      </c>
      <c r="AZ25" s="25"/>
      <c r="BA25" s="16"/>
      <c r="BB25" s="12"/>
      <c r="BC25" s="25"/>
      <c r="BD25" s="25">
        <v>0.47799999999999998</v>
      </c>
      <c r="BE25" s="80">
        <v>0.94199999999999995</v>
      </c>
      <c r="BF25" s="18" t="s">
        <v>135</v>
      </c>
      <c r="BG25" s="12" t="s">
        <v>133</v>
      </c>
      <c r="BH25" s="12" t="s">
        <v>127</v>
      </c>
      <c r="BI25" s="12" t="s">
        <v>133</v>
      </c>
      <c r="BJ25" s="19" t="s">
        <v>298</v>
      </c>
      <c r="BK25" s="18">
        <v>3</v>
      </c>
      <c r="BL25" s="12">
        <v>3</v>
      </c>
      <c r="BM25" s="12">
        <v>2</v>
      </c>
      <c r="BN25" s="12">
        <v>3</v>
      </c>
      <c r="BO25" s="7">
        <v>1</v>
      </c>
      <c r="BP25" s="5">
        <v>2</v>
      </c>
      <c r="BQ25" s="92">
        <v>3</v>
      </c>
      <c r="BR25" s="5">
        <v>4</v>
      </c>
      <c r="BS25" s="5">
        <v>2</v>
      </c>
      <c r="BT25" s="5">
        <v>2</v>
      </c>
      <c r="BU25" s="5">
        <v>2</v>
      </c>
      <c r="BV25" s="8">
        <v>2</v>
      </c>
    </row>
    <row r="26" spans="1:74" x14ac:dyDescent="0.25">
      <c r="A26" s="76" t="s">
        <v>1102</v>
      </c>
      <c r="B26" s="11" t="s">
        <v>1406</v>
      </c>
      <c r="C26" s="147" t="s">
        <v>235</v>
      </c>
      <c r="D26" s="11" t="s">
        <v>887</v>
      </c>
      <c r="E26" s="59">
        <f t="shared" si="0"/>
        <v>25</v>
      </c>
      <c r="F26" s="59">
        <f t="shared" si="1"/>
        <v>10</v>
      </c>
      <c r="G26" s="65">
        <f t="shared" si="2"/>
        <v>18.933604013108518</v>
      </c>
      <c r="H26" s="98" t="b">
        <f t="shared" si="3"/>
        <v>0</v>
      </c>
      <c r="I26" s="108">
        <f t="shared" si="4"/>
        <v>10000</v>
      </c>
      <c r="J26" s="108">
        <f t="shared" si="5"/>
        <v>10000</v>
      </c>
      <c r="K26" s="108">
        <f t="shared" si="6"/>
        <v>10000</v>
      </c>
      <c r="L26" s="108">
        <f t="shared" si="7"/>
        <v>10000</v>
      </c>
      <c r="M26" s="108">
        <f t="shared" si="8"/>
        <v>10000</v>
      </c>
      <c r="N26" s="108">
        <f t="shared" si="9"/>
        <v>10000</v>
      </c>
      <c r="O26" s="62" t="b">
        <f t="shared" si="10"/>
        <v>0</v>
      </c>
      <c r="P26" s="59">
        <f t="shared" si="11"/>
        <v>2</v>
      </c>
      <c r="Q26" s="59">
        <f t="shared" si="12"/>
        <v>8</v>
      </c>
      <c r="R26" s="149">
        <f t="shared" si="13"/>
        <v>46.629605987815772</v>
      </c>
      <c r="S26" s="66">
        <f t="shared" si="14"/>
        <v>29.814696605745535</v>
      </c>
      <c r="T26" s="65">
        <f t="shared" si="15"/>
        <v>50.833333333333329</v>
      </c>
      <c r="U26" s="62">
        <f t="shared" si="16"/>
        <v>53.296666666666667</v>
      </c>
      <c r="V26" s="62" t="b">
        <f t="shared" si="17"/>
        <v>0</v>
      </c>
      <c r="W26" s="144">
        <f t="shared" si="18"/>
        <v>46.629605987815772</v>
      </c>
      <c r="X26" s="62" t="str">
        <f t="shared" si="19"/>
        <v/>
      </c>
      <c r="Y26" s="62" t="str">
        <f t="shared" si="20"/>
        <v/>
      </c>
      <c r="Z26" s="62" t="str">
        <f t="shared" si="21"/>
        <v/>
      </c>
      <c r="AA26" s="62" t="str">
        <f t="shared" si="22"/>
        <v/>
      </c>
      <c r="AB26" s="62">
        <f t="shared" si="23"/>
        <v>12.215274676194731</v>
      </c>
      <c r="AC26" s="65">
        <f t="shared" si="24"/>
        <v>47.414118535296339</v>
      </c>
      <c r="AD26" s="62" t="str">
        <f t="shared" si="25"/>
        <v/>
      </c>
      <c r="AE26" s="62" t="str">
        <f t="shared" si="26"/>
        <v/>
      </c>
      <c r="AF26" s="62" t="str">
        <f t="shared" si="27"/>
        <v/>
      </c>
      <c r="AG26" s="62" t="str">
        <f t="shared" si="28"/>
        <v/>
      </c>
      <c r="AH26" s="62">
        <f t="shared" si="29"/>
        <v>54.7</v>
      </c>
      <c r="AI26" s="62">
        <f t="shared" si="30"/>
        <v>71.599999999999994</v>
      </c>
      <c r="AJ26" s="66">
        <f>IF(VLOOKUP(TRUE,$V$2:$AY$55,COUNTA($V$1:AR$1),FALSE)="",AR26,IF(AR26="","",(AR26/VLOOKUP(TRUE,$V$2:$AY$55,COUNTA($V$1:AR$1),FALSE))*100))</f>
        <v>75</v>
      </c>
      <c r="AK26" s="62">
        <f>IF(VLOOKUP(TRUE,$V$2:$AY$55,COUNTA($V$1:AS$1),FALSE)="",AS26,IF(AS26="","",(AS26/VLOOKUP(TRUE,$V$2:$AY$55,COUNTA($V$1:AS$1),FALSE))*100))</f>
        <v>50</v>
      </c>
      <c r="AL26" s="62">
        <f>IF(VLOOKUP(TRUE,$V$2:$AY$55,COUNTA($V$1:AT$1),FALSE)="",AT26,IF(AT26="","",(AT26/VLOOKUP(TRUE,$V$2:$AY$55,COUNTA($V$1:AT$1),FALSE))*100))</f>
        <v>40</v>
      </c>
      <c r="AM26" s="62">
        <f>IF(VLOOKUP(TRUE,$V$2:$AY$55,COUNTA($V$1:AU$1),FALSE)="",AU26,IF(AU26="","",(AU26/VLOOKUP(TRUE,$V$2:$AY$55,COUNTA($V$1:AU$1),FALSE))*100))</f>
        <v>50</v>
      </c>
      <c r="AN26" s="62">
        <f>IF(VLOOKUP(TRUE,$V$2:$AY$55,COUNTA($V$1:AV$1),FALSE)="",AV26,IF(AV26="","",(AV26/VLOOKUP(TRUE,$V$2:$AY$55,COUNTA($V$1:AV$1),FALSE))*100))</f>
        <v>50</v>
      </c>
      <c r="AO26" s="62">
        <f>IF(VLOOKUP(TRUE,$V$2:$AY$55,COUNTA($V$1:AW$1),FALSE)="",AW26,IF(AW26="","",(AW26/VLOOKUP(TRUE,$V$2:$AY$55,COUNTA($V$1:AW$1),FALSE))*100))</f>
        <v>33.333333333333336</v>
      </c>
      <c r="AP26" s="111">
        <f>IF(VLOOKUP(TRUE,$V$2:$AY$55,COUNTA($V$1:AX$1),FALSE)="",AX26,IF(AX26="","",(AX26/VLOOKUP(TRUE,$V$2:$AY$55,COUNTA($V$1:AX$1),FALSE))*100))</f>
        <v>75</v>
      </c>
      <c r="AQ26" s="65">
        <f>IF(VLOOKUP(TRUE,$V$2:$AY$55,COUNTA($V$1:AY$1),FALSE)="",AY26,IF(AY26="","",(AY26/VLOOKUP(TRUE,$V$2:$AY$55,COUNTA($V$1:AY$1),FALSE))*100))</f>
        <v>33.333333333333336</v>
      </c>
      <c r="AR26" s="66">
        <f>IF(BS26="","",BS26*VLOOKUP("UQ",IndexCalc[],3,FALSE))</f>
        <v>75</v>
      </c>
      <c r="AS26" s="62">
        <f>IF(BT26="","",BT26*VLOOKUP("Fneg",IndexCalc[],3,FALSE))</f>
        <v>50</v>
      </c>
      <c r="AT26" s="62">
        <f>IF(BU26="","",BU26*VLOOKUP("ABS",IndexCalc[],3,FALSE))</f>
        <v>40</v>
      </c>
      <c r="AU26" s="62">
        <f>IF(BV26="","",BV26*VLOOKUP("Cnrs",IndexCalc[],3,FALSE))</f>
        <v>50</v>
      </c>
      <c r="AV26" s="62">
        <f>IF(BO26="","",BO26*VLOOKUP("HEC",IndexCalc[],3,FALSE))</f>
        <v>50</v>
      </c>
      <c r="AW26" s="62">
        <f>IF(BP26="","",BP26*VLOOKUP("Aeres",IndexCalc[],3,FALSE))</f>
        <v>33.333333333333336</v>
      </c>
      <c r="AX26" s="62">
        <f>IF(BQ26="","",BQ26*VLOOKUP("Abdc",IndexCalc[],3,FALSE))</f>
        <v>75</v>
      </c>
      <c r="AY26" s="65">
        <f>IF(BR26="","",BR26*VLOOKUP("Vhb",IndexCalc[],3,FALSE))</f>
        <v>33.333333333333336</v>
      </c>
      <c r="AZ26" s="25"/>
      <c r="BA26" s="16"/>
      <c r="BB26" s="12"/>
      <c r="BC26" s="25"/>
      <c r="BD26" s="25">
        <v>0.54700000000000004</v>
      </c>
      <c r="BE26" s="83">
        <v>1.256</v>
      </c>
      <c r="BF26" s="18" t="s">
        <v>133</v>
      </c>
      <c r="BG26" s="12" t="s">
        <v>135</v>
      </c>
      <c r="BH26" s="181" t="s">
        <v>127</v>
      </c>
      <c r="BI26" s="12" t="s">
        <v>135</v>
      </c>
      <c r="BJ26" s="19" t="s">
        <v>298</v>
      </c>
      <c r="BK26" s="18">
        <v>2</v>
      </c>
      <c r="BL26" s="12">
        <v>3</v>
      </c>
      <c r="BM26" s="12">
        <v>2</v>
      </c>
      <c r="BN26" s="12"/>
      <c r="BO26" s="7">
        <v>2</v>
      </c>
      <c r="BP26" s="5">
        <v>1</v>
      </c>
      <c r="BQ26" s="92">
        <v>3</v>
      </c>
      <c r="BR26" s="5">
        <v>2</v>
      </c>
      <c r="BS26" s="5">
        <v>3</v>
      </c>
      <c r="BT26" s="5">
        <v>2</v>
      </c>
      <c r="BU26" s="5">
        <v>2</v>
      </c>
      <c r="BV26" s="261">
        <v>2</v>
      </c>
    </row>
    <row r="27" spans="1:74" x14ac:dyDescent="0.25">
      <c r="A27" s="76" t="s">
        <v>1473</v>
      </c>
      <c r="B27" s="11" t="s">
        <v>1474</v>
      </c>
      <c r="C27" s="147" t="s">
        <v>249</v>
      </c>
      <c r="D27" s="11" t="s">
        <v>887</v>
      </c>
      <c r="E27" s="59">
        <f t="shared" si="0"/>
        <v>26</v>
      </c>
      <c r="F27" s="59">
        <f t="shared" si="1"/>
        <v>10</v>
      </c>
      <c r="G27" s="65">
        <f t="shared" si="2"/>
        <v>23.957509102413582</v>
      </c>
      <c r="H27" s="99" t="b">
        <f t="shared" si="3"/>
        <v>0</v>
      </c>
      <c r="I27" s="108">
        <f t="shared" si="4"/>
        <v>10000</v>
      </c>
      <c r="J27" s="108">
        <f t="shared" si="5"/>
        <v>10000</v>
      </c>
      <c r="K27" s="108">
        <f t="shared" si="6"/>
        <v>10000</v>
      </c>
      <c r="L27" s="108">
        <f t="shared" si="7"/>
        <v>10000</v>
      </c>
      <c r="M27" s="108">
        <f t="shared" si="8"/>
        <v>10000</v>
      </c>
      <c r="N27" s="108">
        <f t="shared" si="9"/>
        <v>10000</v>
      </c>
      <c r="O27" s="63" t="b">
        <f t="shared" si="10"/>
        <v>0</v>
      </c>
      <c r="P27" s="61">
        <f t="shared" si="11"/>
        <v>2</v>
      </c>
      <c r="Q27" s="61">
        <f t="shared" si="12"/>
        <v>8</v>
      </c>
      <c r="R27" s="149">
        <f t="shared" si="13"/>
        <v>46.450316018448824</v>
      </c>
      <c r="S27" s="69">
        <f t="shared" si="14"/>
        <v>6.6135834981329911</v>
      </c>
      <c r="T27" s="68">
        <f t="shared" si="15"/>
        <v>56.409499148527786</v>
      </c>
      <c r="U27" s="63">
        <f t="shared" si="16"/>
        <v>48.32759931882223</v>
      </c>
      <c r="V27" s="62" t="b">
        <f t="shared" si="17"/>
        <v>0</v>
      </c>
      <c r="W27" s="145">
        <f t="shared" si="18"/>
        <v>46.450316018448824</v>
      </c>
      <c r="X27" s="63" t="str">
        <f t="shared" si="19"/>
        <v/>
      </c>
      <c r="Y27" s="63" t="str">
        <f t="shared" si="20"/>
        <v/>
      </c>
      <c r="Z27" s="63" t="str">
        <f t="shared" si="21"/>
        <v/>
      </c>
      <c r="AA27" s="63" t="str">
        <f t="shared" si="22"/>
        <v/>
      </c>
      <c r="AB27" s="62">
        <f t="shared" si="23"/>
        <v>5.096449363226335</v>
      </c>
      <c r="AC27" s="65">
        <f t="shared" si="24"/>
        <v>8.130717633039648</v>
      </c>
      <c r="AD27" s="62" t="str">
        <f t="shared" si="25"/>
        <v/>
      </c>
      <c r="AE27" s="62" t="str">
        <f t="shared" si="26"/>
        <v/>
      </c>
      <c r="AF27" s="62" t="str">
        <f t="shared" si="27"/>
        <v/>
      </c>
      <c r="AG27" s="62" t="str">
        <f t="shared" si="28"/>
        <v/>
      </c>
      <c r="AH27" s="62">
        <f t="shared" si="29"/>
        <v>18.8</v>
      </c>
      <c r="AI27" s="62">
        <f t="shared" si="30"/>
        <v>13.200000000000001</v>
      </c>
      <c r="AJ27" s="66">
        <f>IF(VLOOKUP(TRUE,$V$2:$AY$55,COUNTA($V$1:AR$1),FALSE)="",AR27,IF(AR27="","",(AR27/VLOOKUP(TRUE,$V$2:$AY$55,COUNTA($V$1:AR$1),FALSE))*100))</f>
        <v>77.233970165252686</v>
      </c>
      <c r="AK27" s="62">
        <f>IF(VLOOKUP(TRUE,$V$2:$AY$55,COUNTA($V$1:AS$1),FALSE)="",AS27,IF(AS27="","",(AS27/VLOOKUP(TRUE,$V$2:$AY$55,COUNTA($V$1:AS$1),FALSE))*100))</f>
        <v>50</v>
      </c>
      <c r="AL27" s="62">
        <f>IF(VLOOKUP(TRUE,$V$2:$AY$55,COUNTA($V$1:AT$1),FALSE)="",AT27,IF(AT27="","",(AT27/VLOOKUP(TRUE,$V$2:$AY$55,COUNTA($V$1:AT$1),FALSE))*100))</f>
        <v>44.184927940368652</v>
      </c>
      <c r="AM27" s="62">
        <f>IF(VLOOKUP(TRUE,$V$2:$AY$55,COUNTA($V$1:AU$1),FALSE)="",AU27,IF(AU27="","",(AU27/VLOOKUP(TRUE,$V$2:$AY$55,COUNTA($V$1:AU$1),FALSE))*100))</f>
        <v>50</v>
      </c>
      <c r="AN27" s="62">
        <f>IF(VLOOKUP(TRUE,$V$2:$AY$55,COUNTA($V$1:AV$1),FALSE)="",AV27,IF(AV27="","",(AV27/VLOOKUP(TRUE,$V$2:$AY$55,COUNTA($V$1:AV$1),FALSE))*100))</f>
        <v>70.007193088531494</v>
      </c>
      <c r="AO27" s="62">
        <f>IF(VLOOKUP(TRUE,$V$2:$AY$55,COUNTA($V$1:AW$1),FALSE)="",AW27,IF(AW27="","",(AW27/VLOOKUP(TRUE,$V$2:$AY$55,COUNTA($V$1:AW$1),FALSE))*100))</f>
        <v>66.666666666666671</v>
      </c>
      <c r="AP27" s="62">
        <f>IF(VLOOKUP(TRUE,$V$2:$AY$55,COUNTA($V$1:AX$1),FALSE)="",AX27,IF(AX27="","",(AX27/VLOOKUP(TRUE,$V$2:$AY$55,COUNTA($V$1:AX$1),FALSE))*100))</f>
        <v>41.822278499603271</v>
      </c>
      <c r="AQ27" s="65">
        <f>IF(VLOOKUP(TRUE,$V$2:$AY$55,COUNTA($V$1:AY$1),FALSE)="",AY27,IF(AY27="","",(AY27/VLOOKUP(TRUE,$V$2:$AY$55,COUNTA($V$1:AY$1),FALSE))*100))</f>
        <v>51.360956827799484</v>
      </c>
      <c r="AR27" s="66">
        <f>IF(BS27="","",BS27*VLOOKUP("UQ",IndexCalc[],3,FALSE))</f>
        <v>77.233970165252686</v>
      </c>
      <c r="AS27" s="62">
        <f>IF(BT27="","",BT27*VLOOKUP("Fneg",IndexCalc[],3,FALSE))</f>
        <v>50</v>
      </c>
      <c r="AT27" s="62">
        <f>IF(BU27="","",BU27*VLOOKUP("ABS",IndexCalc[],3,FALSE))</f>
        <v>44.184927940368652</v>
      </c>
      <c r="AU27" s="62">
        <f>IF(BV27="","",BV27*VLOOKUP("Cnrs",IndexCalc[],3,FALSE))</f>
        <v>50</v>
      </c>
      <c r="AV27" s="62">
        <f>IF(BO27="","",BO27*VLOOKUP("HEC",IndexCalc[],3,FALSE))</f>
        <v>70.007193088531494</v>
      </c>
      <c r="AW27" s="62">
        <f>IF(BP27="","",BP27*VLOOKUP("Aeres",IndexCalc[],3,FALSE))</f>
        <v>66.666666666666671</v>
      </c>
      <c r="AX27" s="62">
        <f>IF(BQ27="","",BQ27*VLOOKUP("Abdc",IndexCalc[],3,FALSE))</f>
        <v>41.822278499603271</v>
      </c>
      <c r="AY27" s="65">
        <f>IF(BR27="","",BR27*VLOOKUP("Vhb",IndexCalc[],3,FALSE))</f>
        <v>51.360956827799484</v>
      </c>
      <c r="AZ27" s="25"/>
      <c r="BA27" s="16"/>
      <c r="BB27" s="12"/>
      <c r="BC27" s="25"/>
      <c r="BD27" s="253">
        <v>0.22821900248527527</v>
      </c>
      <c r="BE27" s="263">
        <v>0.21538271009922028</v>
      </c>
      <c r="BF27" s="18" t="s">
        <v>134</v>
      </c>
      <c r="BG27" s="12" t="s">
        <v>133</v>
      </c>
      <c r="BH27" s="12" t="s">
        <v>127</v>
      </c>
      <c r="BI27" s="12" t="s">
        <v>133</v>
      </c>
      <c r="BJ27" s="19" t="s">
        <v>298</v>
      </c>
      <c r="BK27" s="18">
        <v>2</v>
      </c>
      <c r="BL27" s="12">
        <v>3</v>
      </c>
      <c r="BM27" s="12">
        <v>3</v>
      </c>
      <c r="BN27" s="12">
        <v>3</v>
      </c>
      <c r="BO27" s="257">
        <v>2.8002877235412598</v>
      </c>
      <c r="BP27" s="258">
        <v>2</v>
      </c>
      <c r="BQ27" s="258">
        <v>1.6728911399841309</v>
      </c>
      <c r="BR27" s="258">
        <v>3.0816574096679688</v>
      </c>
      <c r="BS27" s="258">
        <v>3.0893588066101074</v>
      </c>
      <c r="BT27" s="258">
        <v>2</v>
      </c>
      <c r="BU27" s="258">
        <v>2.2092463970184326</v>
      </c>
      <c r="BV27" s="261">
        <v>2</v>
      </c>
    </row>
    <row r="28" spans="1:74" x14ac:dyDescent="0.25">
      <c r="A28" s="200" t="s">
        <v>1477</v>
      </c>
      <c r="B28" s="194" t="s">
        <v>1478</v>
      </c>
      <c r="C28" s="738" t="s">
        <v>509</v>
      </c>
      <c r="D28" s="38" t="s">
        <v>887</v>
      </c>
      <c r="E28" s="60">
        <f t="shared" si="0"/>
        <v>26</v>
      </c>
      <c r="F28" s="60">
        <f t="shared" si="1"/>
        <v>10</v>
      </c>
      <c r="G28" s="67">
        <f t="shared" si="2"/>
        <v>23.957509102413582</v>
      </c>
      <c r="H28" s="65" t="b">
        <f t="shared" si="3"/>
        <v>0</v>
      </c>
      <c r="I28" s="108">
        <f t="shared" si="4"/>
        <v>10000</v>
      </c>
      <c r="J28" s="108">
        <f t="shared" si="5"/>
        <v>10000</v>
      </c>
      <c r="K28" s="108">
        <f t="shared" si="6"/>
        <v>10000</v>
      </c>
      <c r="L28" s="108">
        <f t="shared" si="7"/>
        <v>10000</v>
      </c>
      <c r="M28" s="108">
        <f t="shared" si="8"/>
        <v>10000</v>
      </c>
      <c r="N28" s="108">
        <f t="shared" si="9"/>
        <v>10000</v>
      </c>
      <c r="O28" s="62" t="b">
        <f t="shared" si="10"/>
        <v>0</v>
      </c>
      <c r="P28" s="59">
        <f t="shared" si="11"/>
        <v>2</v>
      </c>
      <c r="Q28" s="59">
        <f t="shared" si="12"/>
        <v>8</v>
      </c>
      <c r="R28" s="201">
        <f t="shared" si="13"/>
        <v>46.450316018448824</v>
      </c>
      <c r="S28" s="62">
        <f t="shared" si="14"/>
        <v>6.6135834981329911</v>
      </c>
      <c r="T28" s="65">
        <f t="shared" si="15"/>
        <v>56.409499148527786</v>
      </c>
      <c r="U28" s="62">
        <f t="shared" si="16"/>
        <v>48.32759931882223</v>
      </c>
      <c r="V28" s="64" t="b">
        <f t="shared" si="17"/>
        <v>0</v>
      </c>
      <c r="W28" s="144">
        <f t="shared" si="18"/>
        <v>46.450316018448824</v>
      </c>
      <c r="X28" s="62" t="str">
        <f t="shared" si="19"/>
        <v/>
      </c>
      <c r="Y28" s="62" t="str">
        <f t="shared" si="20"/>
        <v/>
      </c>
      <c r="Z28" s="62" t="str">
        <f t="shared" si="21"/>
        <v/>
      </c>
      <c r="AA28" s="62" t="str">
        <f t="shared" si="22"/>
        <v/>
      </c>
      <c r="AB28" s="70">
        <f t="shared" si="23"/>
        <v>5.096449363226335</v>
      </c>
      <c r="AC28" s="67">
        <f t="shared" si="24"/>
        <v>8.130717633039648</v>
      </c>
      <c r="AD28" s="64" t="str">
        <f t="shared" si="25"/>
        <v/>
      </c>
      <c r="AE28" s="64" t="str">
        <f t="shared" si="26"/>
        <v/>
      </c>
      <c r="AF28" s="64" t="str">
        <f t="shared" si="27"/>
        <v/>
      </c>
      <c r="AG28" s="64" t="str">
        <f t="shared" si="28"/>
        <v/>
      </c>
      <c r="AH28" s="64">
        <f t="shared" si="29"/>
        <v>18.8</v>
      </c>
      <c r="AI28" s="64">
        <f t="shared" si="30"/>
        <v>13.200000000000001</v>
      </c>
      <c r="AJ28" s="70">
        <f>IF(VLOOKUP(TRUE,$V$2:$AY$55,COUNTA($V$1:AR$1),FALSE)="",AR28,IF(AR28="","",(AR28/VLOOKUP(TRUE,$V$2:$AY$55,COUNTA($V$1:AR$1),FALSE))*100))</f>
        <v>77.233970165252686</v>
      </c>
      <c r="AK28" s="64">
        <f>IF(VLOOKUP(TRUE,$V$2:$AY$55,COUNTA($V$1:AS$1),FALSE)="",AS28,IF(AS28="","",(AS28/VLOOKUP(TRUE,$V$2:$AY$55,COUNTA($V$1:AS$1),FALSE))*100))</f>
        <v>50</v>
      </c>
      <c r="AL28" s="64">
        <f>IF(VLOOKUP(TRUE,$V$2:$AY$55,COUNTA($V$1:AT$1),FALSE)="",AT28,IF(AT28="","",(AT28/VLOOKUP(TRUE,$V$2:$AY$55,COUNTA($V$1:AT$1),FALSE))*100))</f>
        <v>44.184927940368652</v>
      </c>
      <c r="AM28" s="64">
        <f>IF(VLOOKUP(TRUE,$V$2:$AY$55,COUNTA($V$1:AU$1),FALSE)="",AU28,IF(AU28="","",(AU28/VLOOKUP(TRUE,$V$2:$AY$55,COUNTA($V$1:AU$1),FALSE))*100))</f>
        <v>50</v>
      </c>
      <c r="AN28" s="64">
        <f>IF(VLOOKUP(TRUE,$V$2:$AY$55,COUNTA($V$1:AV$1),FALSE)="",AV28,IF(AV28="","",(AV28/VLOOKUP(TRUE,$V$2:$AY$55,COUNTA($V$1:AV$1),FALSE))*100))</f>
        <v>70.007193088531494</v>
      </c>
      <c r="AO28" s="64">
        <f>IF(VLOOKUP(TRUE,$V$2:$AY$55,COUNTA($V$1:AW$1),FALSE)="",AW28,IF(AW28="","",(AW28/VLOOKUP(TRUE,$V$2:$AY$55,COUNTA($V$1:AW$1),FALSE))*100))</f>
        <v>66.666666666666671</v>
      </c>
      <c r="AP28" s="202">
        <f>IF(VLOOKUP(TRUE,$V$2:$AY$55,COUNTA($V$1:AX$1),FALSE)="",AX28,IF(AX28="","",(AX28/VLOOKUP(TRUE,$V$2:$AY$55,COUNTA($V$1:AX$1),FALSE))*100))</f>
        <v>41.822278499603271</v>
      </c>
      <c r="AQ28" s="64">
        <f>IF(VLOOKUP(TRUE,$V$2:$AY$55,COUNTA($V$1:AY$1),FALSE)="",AY28,IF(AY28="","",(AY28/VLOOKUP(TRUE,$V$2:$AY$55,COUNTA($V$1:AY$1),FALSE))*100))</f>
        <v>51.360956827799484</v>
      </c>
      <c r="AR28" s="70">
        <f>IF(BS28="","",BS28*VLOOKUP("UQ",IndexCalc[],3,FALSE))</f>
        <v>77.233970165252686</v>
      </c>
      <c r="AS28" s="64">
        <f>IF(BT28="","",BT28*VLOOKUP("Fneg",IndexCalc[],3,FALSE))</f>
        <v>50</v>
      </c>
      <c r="AT28" s="64">
        <f>IF(BU28="","",BU28*VLOOKUP("ABS",IndexCalc[],3,FALSE))</f>
        <v>44.184927940368652</v>
      </c>
      <c r="AU28" s="64">
        <f>IF(BV28="","",BV28*VLOOKUP("Cnrs",IndexCalc[],3,FALSE))</f>
        <v>50</v>
      </c>
      <c r="AV28" s="64">
        <f>IF(BO28="","",BO28*VLOOKUP("HEC",IndexCalc[],3,FALSE))</f>
        <v>70.007193088531494</v>
      </c>
      <c r="AW28" s="64">
        <f>IF(BP28="","",BP28*VLOOKUP("Aeres",IndexCalc[],3,FALSE))</f>
        <v>66.666666666666671</v>
      </c>
      <c r="AX28" s="64">
        <f>IF(BQ28="","",BQ28*VLOOKUP("Abdc",IndexCalc[],3,FALSE))</f>
        <v>41.822278499603271</v>
      </c>
      <c r="AY28" s="67">
        <f>IF(BR28="","",BR28*VLOOKUP("Vhb",IndexCalc[],3,FALSE))</f>
        <v>51.360956827799484</v>
      </c>
      <c r="AZ28" s="20"/>
      <c r="BA28" s="21"/>
      <c r="BB28" s="22"/>
      <c r="BC28" s="20"/>
      <c r="BD28" s="582">
        <v>0.22821900248527527</v>
      </c>
      <c r="BE28" s="739">
        <v>0.21538271009922028</v>
      </c>
      <c r="BF28" s="24" t="s">
        <v>127</v>
      </c>
      <c r="BG28" s="22" t="s">
        <v>127</v>
      </c>
      <c r="BH28" s="183" t="s">
        <v>139</v>
      </c>
      <c r="BI28" s="22" t="s">
        <v>127</v>
      </c>
      <c r="BJ28" s="40" t="s">
        <v>278</v>
      </c>
      <c r="BK28" s="24">
        <v>2</v>
      </c>
      <c r="BL28" s="22">
        <v>2</v>
      </c>
      <c r="BM28" s="22">
        <v>3</v>
      </c>
      <c r="BN28" s="40">
        <v>2</v>
      </c>
      <c r="BO28" s="733">
        <v>2.8002877235412598</v>
      </c>
      <c r="BP28" s="733">
        <v>2</v>
      </c>
      <c r="BQ28" s="733">
        <v>1.6728911399841309</v>
      </c>
      <c r="BR28" s="733">
        <v>3.0816574096679688</v>
      </c>
      <c r="BS28" s="733">
        <v>3.0893588066101074</v>
      </c>
      <c r="BT28" s="733">
        <v>2</v>
      </c>
      <c r="BU28" s="733">
        <v>2.2092463970184326</v>
      </c>
      <c r="BV28" s="733">
        <v>2</v>
      </c>
    </row>
    <row r="29" spans="1:74" x14ac:dyDescent="0.25">
      <c r="A29" s="206" t="s">
        <v>1479</v>
      </c>
      <c r="B29" s="195" t="s">
        <v>1480</v>
      </c>
      <c r="C29" s="587" t="s">
        <v>510</v>
      </c>
      <c r="D29" s="11" t="s">
        <v>887</v>
      </c>
      <c r="E29" s="59">
        <f t="shared" si="0"/>
        <v>26</v>
      </c>
      <c r="F29" s="59">
        <f t="shared" si="1"/>
        <v>10</v>
      </c>
      <c r="G29" s="65">
        <f t="shared" si="2"/>
        <v>23.957509102413582</v>
      </c>
      <c r="H29" s="65" t="b">
        <f t="shared" si="3"/>
        <v>0</v>
      </c>
      <c r="I29" s="108">
        <f t="shared" si="4"/>
        <v>10000</v>
      </c>
      <c r="J29" s="108">
        <f t="shared" si="5"/>
        <v>10000</v>
      </c>
      <c r="K29" s="108">
        <f t="shared" si="6"/>
        <v>10000</v>
      </c>
      <c r="L29" s="108">
        <f t="shared" si="7"/>
        <v>10000</v>
      </c>
      <c r="M29" s="108">
        <f t="shared" si="8"/>
        <v>10000</v>
      </c>
      <c r="N29" s="108">
        <f t="shared" si="9"/>
        <v>10000</v>
      </c>
      <c r="O29" s="62" t="b">
        <f t="shared" si="10"/>
        <v>0</v>
      </c>
      <c r="P29" s="59">
        <f t="shared" si="11"/>
        <v>2</v>
      </c>
      <c r="Q29" s="59">
        <f t="shared" si="12"/>
        <v>8</v>
      </c>
      <c r="R29" s="149">
        <f t="shared" si="13"/>
        <v>46.450316018448824</v>
      </c>
      <c r="S29" s="62">
        <f t="shared" si="14"/>
        <v>6.6135834981329911</v>
      </c>
      <c r="T29" s="65">
        <f t="shared" si="15"/>
        <v>56.409499148527786</v>
      </c>
      <c r="U29" s="62">
        <f t="shared" si="16"/>
        <v>48.32759931882223</v>
      </c>
      <c r="V29" s="62" t="b">
        <f t="shared" si="17"/>
        <v>0</v>
      </c>
      <c r="W29" s="144">
        <f t="shared" si="18"/>
        <v>46.450316018448824</v>
      </c>
      <c r="X29" s="62" t="str">
        <f t="shared" si="19"/>
        <v/>
      </c>
      <c r="Y29" s="62" t="str">
        <f t="shared" si="20"/>
        <v/>
      </c>
      <c r="Z29" s="62">
        <f t="shared" si="21"/>
        <v>41.304347826086953</v>
      </c>
      <c r="AA29" s="62" t="str">
        <f t="shared" si="22"/>
        <v/>
      </c>
      <c r="AB29" s="66">
        <f t="shared" si="23"/>
        <v>5.096449363226335</v>
      </c>
      <c r="AC29" s="65">
        <f t="shared" si="24"/>
        <v>8.130717633039648</v>
      </c>
      <c r="AD29" s="62" t="str">
        <f t="shared" si="25"/>
        <v/>
      </c>
      <c r="AE29" s="62" t="str">
        <f t="shared" si="26"/>
        <v/>
      </c>
      <c r="AF29" s="62">
        <f t="shared" si="27"/>
        <v>28.499999999999996</v>
      </c>
      <c r="AG29" s="62" t="str">
        <f t="shared" si="28"/>
        <v/>
      </c>
      <c r="AH29" s="62">
        <f t="shared" si="29"/>
        <v>18.8</v>
      </c>
      <c r="AI29" s="62">
        <f t="shared" si="30"/>
        <v>13.200000000000001</v>
      </c>
      <c r="AJ29" s="66">
        <f>IF(VLOOKUP(TRUE,$V$2:$AY$55,COUNTA($V$1:AR$1),FALSE)="",AR29,IF(AR29="","",(AR29/VLOOKUP(TRUE,$V$2:$AY$55,COUNTA($V$1:AR$1),FALSE))*100))</f>
        <v>77.233970165252686</v>
      </c>
      <c r="AK29" s="62">
        <f>IF(VLOOKUP(TRUE,$V$2:$AY$55,COUNTA($V$1:AS$1),FALSE)="",AS29,IF(AS29="","",(AS29/VLOOKUP(TRUE,$V$2:$AY$55,COUNTA($V$1:AS$1),FALSE))*100))</f>
        <v>50</v>
      </c>
      <c r="AL29" s="62">
        <f>IF(VLOOKUP(TRUE,$V$2:$AY$55,COUNTA($V$1:AT$1),FALSE)="",AT29,IF(AT29="","",(AT29/VLOOKUP(TRUE,$V$2:$AY$55,COUNTA($V$1:AT$1),FALSE))*100))</f>
        <v>44.184927940368652</v>
      </c>
      <c r="AM29" s="62">
        <f>IF(VLOOKUP(TRUE,$V$2:$AY$55,COUNTA($V$1:AU$1),FALSE)="",AU29,IF(AU29="","",(AU29/VLOOKUP(TRUE,$V$2:$AY$55,COUNTA($V$1:AU$1),FALSE))*100))</f>
        <v>50</v>
      </c>
      <c r="AN29" s="62">
        <f>IF(VLOOKUP(TRUE,$V$2:$AY$55,COUNTA($V$1:AV$1),FALSE)="",AV29,IF(AV29="","",(AV29/VLOOKUP(TRUE,$V$2:$AY$55,COUNTA($V$1:AV$1),FALSE))*100))</f>
        <v>70.007193088531494</v>
      </c>
      <c r="AO29" s="62">
        <f>IF(VLOOKUP(TRUE,$V$2:$AY$55,COUNTA($V$1:AW$1),FALSE)="",AW29,IF(AW29="","",(AW29/VLOOKUP(TRUE,$V$2:$AY$55,COUNTA($V$1:AW$1),FALSE))*100))</f>
        <v>66.666666666666671</v>
      </c>
      <c r="AP29" s="62">
        <f>IF(VLOOKUP(TRUE,$V$2:$AY$55,COUNTA($V$1:AX$1),FALSE)="",AX29,IF(AX29="","",(AX29/VLOOKUP(TRUE,$V$2:$AY$55,COUNTA($V$1:AX$1),FALSE))*100))</f>
        <v>41.822278499603271</v>
      </c>
      <c r="AQ29" s="62">
        <f>IF(VLOOKUP(TRUE,$V$2:$AY$55,COUNTA($V$1:AY$1),FALSE)="",AY29,IF(AY29="","",(AY29/VLOOKUP(TRUE,$V$2:$AY$55,COUNTA($V$1:AY$1),FALSE))*100))</f>
        <v>51.360956827799484</v>
      </c>
      <c r="AR29" s="66">
        <f>IF(BS29="","",BS29*VLOOKUP("UQ",IndexCalc[],3,FALSE))</f>
        <v>77.233970165252686</v>
      </c>
      <c r="AS29" s="62">
        <f>IF(BT29="","",BT29*VLOOKUP("Fneg",IndexCalc[],3,FALSE))</f>
        <v>50</v>
      </c>
      <c r="AT29" s="62">
        <f>IF(BU29="","",BU29*VLOOKUP("ABS",IndexCalc[],3,FALSE))</f>
        <v>44.184927940368652</v>
      </c>
      <c r="AU29" s="62">
        <f>IF(BV29="","",BV29*VLOOKUP("Cnrs",IndexCalc[],3,FALSE))</f>
        <v>50</v>
      </c>
      <c r="AV29" s="62">
        <f>IF(BO29="","",BO29*VLOOKUP("HEC",IndexCalc[],3,FALSE))</f>
        <v>70.007193088531494</v>
      </c>
      <c r="AW29" s="62">
        <f>IF(BP29="","",BP29*VLOOKUP("Aeres",IndexCalc[],3,FALSE))</f>
        <v>66.666666666666671</v>
      </c>
      <c r="AX29" s="62">
        <f>IF(BQ29="","",BQ29*VLOOKUP("Abdc",IndexCalc[],3,FALSE))</f>
        <v>41.822278499603271</v>
      </c>
      <c r="AY29" s="65">
        <f>IF(BR29="","",BR29*VLOOKUP("Vhb",IndexCalc[],3,FALSE))</f>
        <v>51.360956827799484</v>
      </c>
      <c r="AZ29" s="25"/>
      <c r="BA29" s="16"/>
      <c r="BB29" s="12">
        <v>19</v>
      </c>
      <c r="BC29" s="25"/>
      <c r="BD29" s="584">
        <v>0.22821900248527527</v>
      </c>
      <c r="BE29" s="263">
        <v>0.21538271009922028</v>
      </c>
      <c r="BF29" s="18" t="s">
        <v>133</v>
      </c>
      <c r="BG29" s="12" t="s">
        <v>133</v>
      </c>
      <c r="BH29" s="12" t="s">
        <v>127</v>
      </c>
      <c r="BI29" s="12" t="s">
        <v>133</v>
      </c>
      <c r="BJ29" s="19"/>
      <c r="BK29" s="18">
        <v>4</v>
      </c>
      <c r="BL29" s="12">
        <v>3</v>
      </c>
      <c r="BM29" s="12">
        <v>3</v>
      </c>
      <c r="BN29" s="19">
        <v>3</v>
      </c>
      <c r="BO29" s="258">
        <v>2.8002877235412598</v>
      </c>
      <c r="BP29" s="5">
        <v>2</v>
      </c>
      <c r="BQ29" s="258">
        <v>1.6728911399841309</v>
      </c>
      <c r="BR29" s="258">
        <v>3.0816574096679688</v>
      </c>
      <c r="BS29" s="258">
        <v>3.0893588066101074</v>
      </c>
      <c r="BT29" s="5">
        <v>2</v>
      </c>
      <c r="BU29" s="258">
        <v>2.2092463970184326</v>
      </c>
      <c r="BV29" s="5">
        <v>2</v>
      </c>
    </row>
    <row r="30" spans="1:74" x14ac:dyDescent="0.25">
      <c r="A30" s="206" t="s">
        <v>611</v>
      </c>
      <c r="B30" s="195" t="s">
        <v>879</v>
      </c>
      <c r="C30" s="586" t="s">
        <v>172</v>
      </c>
      <c r="D30" s="11" t="s">
        <v>887</v>
      </c>
      <c r="E30" s="59">
        <f t="shared" si="0"/>
        <v>29</v>
      </c>
      <c r="F30" s="59">
        <f t="shared" si="1"/>
        <v>10</v>
      </c>
      <c r="G30" s="65">
        <f t="shared" si="2"/>
        <v>19.721696571739109</v>
      </c>
      <c r="H30" s="65" t="b">
        <f t="shared" si="3"/>
        <v>0</v>
      </c>
      <c r="I30" s="108">
        <f t="shared" si="4"/>
        <v>10000</v>
      </c>
      <c r="J30" s="108">
        <f t="shared" si="5"/>
        <v>10000</v>
      </c>
      <c r="K30" s="108">
        <f t="shared" si="6"/>
        <v>10000</v>
      </c>
      <c r="L30" s="108">
        <f t="shared" si="7"/>
        <v>10000</v>
      </c>
      <c r="M30" s="108">
        <f t="shared" si="8"/>
        <v>10000</v>
      </c>
      <c r="N30" s="108">
        <f t="shared" si="9"/>
        <v>10000</v>
      </c>
      <c r="O30" s="62" t="b">
        <f t="shared" si="10"/>
        <v>0</v>
      </c>
      <c r="P30" s="59">
        <f t="shared" si="11"/>
        <v>2</v>
      </c>
      <c r="Q30" s="59">
        <f t="shared" si="12"/>
        <v>8</v>
      </c>
      <c r="R30" s="149">
        <f t="shared" si="13"/>
        <v>46.441616187842918</v>
      </c>
      <c r="S30" s="62">
        <f t="shared" si="14"/>
        <v>28.587059827408389</v>
      </c>
      <c r="T30" s="65">
        <f t="shared" si="15"/>
        <v>50.905255277951554</v>
      </c>
      <c r="U30" s="62">
        <f t="shared" si="16"/>
        <v>53.92420422236124</v>
      </c>
      <c r="V30" s="62" t="b">
        <f t="shared" si="17"/>
        <v>0</v>
      </c>
      <c r="W30" s="144">
        <f t="shared" si="18"/>
        <v>46.441616187842918</v>
      </c>
      <c r="X30" s="62" t="str">
        <f t="shared" si="19"/>
        <v/>
      </c>
      <c r="Y30" s="62" t="str">
        <f t="shared" si="20"/>
        <v/>
      </c>
      <c r="Z30" s="62">
        <f t="shared" si="21"/>
        <v>39.130434782608695</v>
      </c>
      <c r="AA30" s="62" t="str">
        <f t="shared" si="22"/>
        <v/>
      </c>
      <c r="AB30" s="66">
        <f t="shared" si="23"/>
        <v>17.083519428316212</v>
      </c>
      <c r="AC30" s="65">
        <f t="shared" si="24"/>
        <v>40.09060022650057</v>
      </c>
      <c r="AD30" s="62" t="str">
        <f t="shared" si="25"/>
        <v/>
      </c>
      <c r="AE30" s="62" t="str">
        <f t="shared" si="26"/>
        <v/>
      </c>
      <c r="AF30" s="62">
        <f t="shared" si="27"/>
        <v>19</v>
      </c>
      <c r="AG30" s="62" t="str">
        <f t="shared" si="28"/>
        <v/>
      </c>
      <c r="AH30" s="62">
        <f t="shared" si="29"/>
        <v>69.8</v>
      </c>
      <c r="AI30" s="62">
        <f t="shared" si="30"/>
        <v>62.2</v>
      </c>
      <c r="AJ30" s="66">
        <f>IF(VLOOKUP(TRUE,$V$2:$AY$55,COUNTA($V$1:AR$1),FALSE)="",AR30,IF(AR30="","",(AR30/VLOOKUP(TRUE,$V$2:$AY$55,COUNTA($V$1:AR$1),FALSE))*100))</f>
        <v>75</v>
      </c>
      <c r="AK30" s="62">
        <f>IF(VLOOKUP(TRUE,$V$2:$AY$55,COUNTA($V$1:AS$1),FALSE)="",AS30,IF(AS30="","",(AS30/VLOOKUP(TRUE,$V$2:$AY$55,COUNTA($V$1:AS$1),FALSE))*100))</f>
        <v>43.733829259872437</v>
      </c>
      <c r="AL30" s="62">
        <f>IF(VLOOKUP(TRUE,$V$2:$AY$55,COUNTA($V$1:AT$1),FALSE)="",AT30,IF(AT30="","",(AT30/VLOOKUP(TRUE,$V$2:$AY$55,COUNTA($V$1:AT$1),FALSE))*100))</f>
        <v>40</v>
      </c>
      <c r="AM30" s="62">
        <f>IF(VLOOKUP(TRUE,$V$2:$AY$55,COUNTA($V$1:AU$1),FALSE)="",AU30,IF(AU30="","",(AU30/VLOOKUP(TRUE,$V$2:$AY$55,COUNTA($V$1:AU$1),FALSE))*100))</f>
        <v>53.21384072303772</v>
      </c>
      <c r="AN30" s="62">
        <f>IF(VLOOKUP(TRUE,$V$2:$AY$55,COUNTA($V$1:AV$1),FALSE)="",AV30,IF(AV30="","",(AV30/VLOOKUP(TRUE,$V$2:$AY$55,COUNTA($V$1:AV$1),FALSE))*100))</f>
        <v>25</v>
      </c>
      <c r="AO30" s="62">
        <f>IF(VLOOKUP(TRUE,$V$2:$AY$55,COUNTA($V$1:AW$1),FALSE)="",AW30,IF(AW30="","",(AW30/VLOOKUP(TRUE,$V$2:$AY$55,COUNTA($V$1:AW$1),FALSE))*100))</f>
        <v>61.96103890736898</v>
      </c>
      <c r="AP30" s="62">
        <f>IF(VLOOKUP(TRUE,$V$2:$AY$55,COUNTA($V$1:AX$1),FALSE)="",AX30,IF(AX30="","",(AX30/VLOOKUP(TRUE,$V$2:$AY$55,COUNTA($V$1:AX$1),FALSE))*100))</f>
        <v>75</v>
      </c>
      <c r="AQ30" s="62">
        <f>IF(VLOOKUP(TRUE,$V$2:$AY$55,COUNTA($V$1:AY$1),FALSE)="",AY30,IF(AY30="","",(AY30/VLOOKUP(TRUE,$V$2:$AY$55,COUNTA($V$1:AY$1),FALSE))*100))</f>
        <v>33.333333333333336</v>
      </c>
      <c r="AR30" s="66">
        <f>IF(BS30="","",BS30*VLOOKUP("UQ",IndexCalc[],3,FALSE))</f>
        <v>75</v>
      </c>
      <c r="AS30" s="62">
        <f>IF(BT30="","",BT30*VLOOKUP("Fneg",IndexCalc[],3,FALSE))</f>
        <v>43.733829259872437</v>
      </c>
      <c r="AT30" s="62">
        <f>IF(BU30="","",BU30*VLOOKUP("ABS",IndexCalc[],3,FALSE))</f>
        <v>40</v>
      </c>
      <c r="AU30" s="62">
        <f>IF(BV30="","",BV30*VLOOKUP("Cnrs",IndexCalc[],3,FALSE))</f>
        <v>53.21384072303772</v>
      </c>
      <c r="AV30" s="62">
        <f>IF(BO30="","",BO30*VLOOKUP("HEC",IndexCalc[],3,FALSE))</f>
        <v>25</v>
      </c>
      <c r="AW30" s="62">
        <f>IF(BP30="","",BP30*VLOOKUP("Aeres",IndexCalc[],3,FALSE))</f>
        <v>61.96103890736898</v>
      </c>
      <c r="AX30" s="62">
        <f>IF(BQ30="","",BQ30*VLOOKUP("Abdc",IndexCalc[],3,FALSE))</f>
        <v>75</v>
      </c>
      <c r="AY30" s="65">
        <f>IF(BR30="","",BR30*VLOOKUP("Vhb",IndexCalc[],3,FALSE))</f>
        <v>33.333333333333336</v>
      </c>
      <c r="AZ30" s="25"/>
      <c r="BA30" s="16"/>
      <c r="BB30" s="12">
        <v>18</v>
      </c>
      <c r="BC30" s="25"/>
      <c r="BD30" s="583">
        <v>0.76500000000000001</v>
      </c>
      <c r="BE30" s="80">
        <v>1.0620000000000001</v>
      </c>
      <c r="BF30" s="18" t="s">
        <v>135</v>
      </c>
      <c r="BG30" s="12"/>
      <c r="BH30" s="12" t="s">
        <v>127</v>
      </c>
      <c r="BI30" s="12" t="s">
        <v>135</v>
      </c>
      <c r="BJ30" s="19"/>
      <c r="BK30" s="18">
        <v>2</v>
      </c>
      <c r="BL30" s="12"/>
      <c r="BM30" s="12">
        <v>2</v>
      </c>
      <c r="BN30" s="19"/>
      <c r="BO30" s="5">
        <v>1</v>
      </c>
      <c r="BP30" s="258">
        <v>1.8588311672210693</v>
      </c>
      <c r="BQ30" s="92">
        <v>3</v>
      </c>
      <c r="BR30" s="5">
        <v>2</v>
      </c>
      <c r="BS30" s="5">
        <v>3</v>
      </c>
      <c r="BT30" s="258">
        <v>1.7493531703948975</v>
      </c>
      <c r="BU30" s="258">
        <v>2</v>
      </c>
      <c r="BV30" s="258">
        <v>2.1285536289215088</v>
      </c>
    </row>
    <row r="31" spans="1:74" x14ac:dyDescent="0.25">
      <c r="A31" s="206" t="s">
        <v>613</v>
      </c>
      <c r="B31" s="195" t="s">
        <v>1055</v>
      </c>
      <c r="C31" s="586" t="s">
        <v>175</v>
      </c>
      <c r="D31" s="11" t="s">
        <v>887</v>
      </c>
      <c r="E31" s="59">
        <f t="shared" si="0"/>
        <v>30</v>
      </c>
      <c r="F31" s="59">
        <f t="shared" si="1"/>
        <v>10</v>
      </c>
      <c r="G31" s="65">
        <f t="shared" si="2"/>
        <v>17.661720261570274</v>
      </c>
      <c r="H31" s="65" t="b">
        <f t="shared" si="3"/>
        <v>0</v>
      </c>
      <c r="I31" s="108">
        <f t="shared" si="4"/>
        <v>10000</v>
      </c>
      <c r="J31" s="108">
        <f t="shared" si="5"/>
        <v>10000</v>
      </c>
      <c r="K31" s="108">
        <f t="shared" si="6"/>
        <v>10000</v>
      </c>
      <c r="L31" s="108">
        <f t="shared" si="7"/>
        <v>10000</v>
      </c>
      <c r="M31" s="108">
        <f t="shared" si="8"/>
        <v>10000</v>
      </c>
      <c r="N31" s="108">
        <f t="shared" si="9"/>
        <v>10000</v>
      </c>
      <c r="O31" s="62" t="b">
        <f t="shared" si="10"/>
        <v>0</v>
      </c>
      <c r="P31" s="59">
        <f t="shared" si="11"/>
        <v>2</v>
      </c>
      <c r="Q31" s="59">
        <f t="shared" si="12"/>
        <v>8</v>
      </c>
      <c r="R31" s="149">
        <f t="shared" si="13"/>
        <v>46.253950479760441</v>
      </c>
      <c r="S31" s="62">
        <f t="shared" si="14"/>
        <v>25.935971355113736</v>
      </c>
      <c r="T31" s="65">
        <f t="shared" si="15"/>
        <v>51.333445260922119</v>
      </c>
      <c r="U31" s="62">
        <f t="shared" si="16"/>
        <v>51.246756208737693</v>
      </c>
      <c r="V31" s="62" t="b">
        <f t="shared" si="17"/>
        <v>0</v>
      </c>
      <c r="W31" s="144">
        <f t="shared" si="18"/>
        <v>46.253950479760441</v>
      </c>
      <c r="X31" s="62" t="str">
        <f t="shared" si="19"/>
        <v/>
      </c>
      <c r="Y31" s="62" t="str">
        <f t="shared" si="20"/>
        <v/>
      </c>
      <c r="Z31" s="62" t="str">
        <f t="shared" si="21"/>
        <v/>
      </c>
      <c r="AA31" s="62" t="str">
        <f t="shared" si="22"/>
        <v/>
      </c>
      <c r="AB31" s="66">
        <f t="shared" si="23"/>
        <v>7.7043322912014292</v>
      </c>
      <c r="AC31" s="65">
        <f t="shared" si="24"/>
        <v>44.16761041902604</v>
      </c>
      <c r="AD31" s="62" t="str">
        <f t="shared" si="25"/>
        <v/>
      </c>
      <c r="AE31" s="62" t="str">
        <f t="shared" si="26"/>
        <v/>
      </c>
      <c r="AF31" s="62" t="str">
        <f t="shared" si="27"/>
        <v/>
      </c>
      <c r="AG31" s="62" t="str">
        <f t="shared" si="28"/>
        <v/>
      </c>
      <c r="AH31" s="62">
        <f t="shared" si="29"/>
        <v>35.799999999999997</v>
      </c>
      <c r="AI31" s="62">
        <f t="shared" si="30"/>
        <v>66</v>
      </c>
      <c r="AJ31" s="66">
        <f>IF(VLOOKUP(TRUE,$V$2:$AY$55,COUNTA($V$1:AR$1),FALSE)="",AR31,IF(AR31="","",(AR31/VLOOKUP(TRUE,$V$2:$AY$55,COUNTA($V$1:AR$1),FALSE))*100))</f>
        <v>58.859866857528687</v>
      </c>
      <c r="AK31" s="62">
        <f>IF(VLOOKUP(TRUE,$V$2:$AY$55,COUNTA($V$1:AS$1),FALSE)="",AS31,IF(AS31="","",(AS31/VLOOKUP(TRUE,$V$2:$AY$55,COUNTA($V$1:AS$1),FALSE))*100))</f>
        <v>45.871049165725708</v>
      </c>
      <c r="AL31" s="62">
        <f>IF(VLOOKUP(TRUE,$V$2:$AY$55,COUNTA($V$1:AT$1),FALSE)="",AT31,IF(AT31="","",(AT31/VLOOKUP(TRUE,$V$2:$AY$55,COUNTA($V$1:AT$1),FALSE))*100))</f>
        <v>60</v>
      </c>
      <c r="AM31" s="62">
        <f>IF(VLOOKUP(TRUE,$V$2:$AY$55,COUNTA($V$1:AU$1),FALSE)="",AU31,IF(AU31="","",(AU31/VLOOKUP(TRUE,$V$2:$AY$55,COUNTA($V$1:AU$1),FALSE))*100))</f>
        <v>49.187427759170532</v>
      </c>
      <c r="AN31" s="62">
        <f>IF(VLOOKUP(TRUE,$V$2:$AY$55,COUNTA($V$1:AV$1),FALSE)="",AV31,IF(AV31="","",(AV31/VLOOKUP(TRUE,$V$2:$AY$55,COUNTA($V$1:AV$1),FALSE))*100))</f>
        <v>25</v>
      </c>
      <c r="AO31" s="62">
        <f>IF(VLOOKUP(TRUE,$V$2:$AY$55,COUNTA($V$1:AW$1),FALSE)="",AW31,IF(AW31="","",(AW31/VLOOKUP(TRUE,$V$2:$AY$55,COUNTA($V$1:AW$1),FALSE))*100))</f>
        <v>55.082551638285324</v>
      </c>
      <c r="AP31" s="62">
        <f>IF(VLOOKUP(TRUE,$V$2:$AY$55,COUNTA($V$1:AX$1),FALSE)="",AX31,IF(AX31="","",(AX31/VLOOKUP(TRUE,$V$2:$AY$55,COUNTA($V$1:AX$1),FALSE))*100))</f>
        <v>50</v>
      </c>
      <c r="AQ31" s="62">
        <f>IF(VLOOKUP(TRUE,$V$2:$AY$55,COUNTA($V$1:AY$1),FALSE)="",AY31,IF(AY31="","",(AY31/VLOOKUP(TRUE,$V$2:$AY$55,COUNTA($V$1:AY$1),FALSE))*100))</f>
        <v>66.666666666666671</v>
      </c>
      <c r="AR31" s="66">
        <f>IF(BS31="","",BS31*VLOOKUP("UQ",IndexCalc[],3,FALSE))</f>
        <v>58.859866857528687</v>
      </c>
      <c r="AS31" s="62">
        <f>IF(BT31="","",BT31*VLOOKUP("Fneg",IndexCalc[],3,FALSE))</f>
        <v>45.871049165725708</v>
      </c>
      <c r="AT31" s="62">
        <f>IF(BU31="","",BU31*VLOOKUP("ABS",IndexCalc[],3,FALSE))</f>
        <v>60</v>
      </c>
      <c r="AU31" s="62">
        <f>IF(BV31="","",BV31*VLOOKUP("Cnrs",IndexCalc[],3,FALSE))</f>
        <v>49.187427759170532</v>
      </c>
      <c r="AV31" s="62">
        <f>IF(BO31="","",BO31*VLOOKUP("HEC",IndexCalc[],3,FALSE))</f>
        <v>25</v>
      </c>
      <c r="AW31" s="62">
        <f>IF(BP31="","",BP31*VLOOKUP("Aeres",IndexCalc[],3,FALSE))</f>
        <v>55.082551638285324</v>
      </c>
      <c r="AX31" s="62">
        <f>IF(BQ31="","",BQ31*VLOOKUP("Abdc",IndexCalc[],3,FALSE))</f>
        <v>50</v>
      </c>
      <c r="AY31" s="65">
        <f>IF(BR31="","",BR31*VLOOKUP("Vhb",IndexCalc[],3,FALSE))</f>
        <v>66.666666666666671</v>
      </c>
      <c r="AZ31" s="25"/>
      <c r="BA31" s="16"/>
      <c r="BB31" s="12"/>
      <c r="BC31" s="25"/>
      <c r="BD31" s="583">
        <v>0.34499999999999997</v>
      </c>
      <c r="BE31" s="80">
        <v>1.17</v>
      </c>
      <c r="BF31" s="18"/>
      <c r="BG31" s="12"/>
      <c r="BH31" s="12"/>
      <c r="BI31" s="12"/>
      <c r="BJ31" s="19"/>
      <c r="BK31" s="18"/>
      <c r="BL31" s="12"/>
      <c r="BM31" s="12"/>
      <c r="BN31" s="19"/>
      <c r="BO31" s="258">
        <v>1</v>
      </c>
      <c r="BP31" s="258">
        <v>1.6524765491485596</v>
      </c>
      <c r="BQ31" s="258">
        <v>2</v>
      </c>
      <c r="BR31" s="258">
        <v>4</v>
      </c>
      <c r="BS31" s="258">
        <v>2.3543946743011475</v>
      </c>
      <c r="BT31" s="258">
        <v>1.8348419666290283</v>
      </c>
      <c r="BU31" s="258">
        <v>3</v>
      </c>
      <c r="BV31" s="258">
        <v>1.9674971103668213</v>
      </c>
    </row>
    <row r="32" spans="1:74" x14ac:dyDescent="0.25">
      <c r="A32" s="206" t="s">
        <v>624</v>
      </c>
      <c r="B32" s="195"/>
      <c r="C32" s="588" t="s">
        <v>213</v>
      </c>
      <c r="D32" s="11" t="s">
        <v>887</v>
      </c>
      <c r="E32" s="59">
        <f t="shared" si="0"/>
        <v>31</v>
      </c>
      <c r="F32" s="59">
        <f t="shared" si="1"/>
        <v>10</v>
      </c>
      <c r="G32" s="65">
        <f t="shared" si="2"/>
        <v>25.424979759284604</v>
      </c>
      <c r="H32" s="68" t="b">
        <f t="shared" si="3"/>
        <v>0</v>
      </c>
      <c r="I32" s="108">
        <f t="shared" si="4"/>
        <v>10000</v>
      </c>
      <c r="J32" s="108">
        <f t="shared" si="5"/>
        <v>10000</v>
      </c>
      <c r="K32" s="108">
        <f t="shared" si="6"/>
        <v>10000</v>
      </c>
      <c r="L32" s="108">
        <f t="shared" si="7"/>
        <v>10000</v>
      </c>
      <c r="M32" s="108">
        <f t="shared" si="8"/>
        <v>10000</v>
      </c>
      <c r="N32" s="108">
        <f t="shared" si="9"/>
        <v>10000</v>
      </c>
      <c r="O32" s="63" t="b">
        <f t="shared" si="10"/>
        <v>0</v>
      </c>
      <c r="P32" s="61">
        <f t="shared" si="11"/>
        <v>2</v>
      </c>
      <c r="Q32" s="61">
        <f t="shared" si="12"/>
        <v>8</v>
      </c>
      <c r="R32" s="149">
        <f t="shared" si="13"/>
        <v>45.858056335649785</v>
      </c>
      <c r="S32" s="63">
        <f t="shared" si="14"/>
        <v>7.2379567672903109</v>
      </c>
      <c r="T32" s="68">
        <f t="shared" si="15"/>
        <v>55.513081227739654</v>
      </c>
      <c r="U32" s="63">
        <f t="shared" si="16"/>
        <v>48.740464982191725</v>
      </c>
      <c r="V32" s="62" t="b">
        <f t="shared" si="17"/>
        <v>0</v>
      </c>
      <c r="W32" s="145">
        <f t="shared" si="18"/>
        <v>45.858056335649785</v>
      </c>
      <c r="X32" s="63" t="str">
        <f t="shared" si="19"/>
        <v/>
      </c>
      <c r="Y32" s="63" t="str">
        <f t="shared" si="20"/>
        <v/>
      </c>
      <c r="Z32" s="63" t="str">
        <f t="shared" si="21"/>
        <v/>
      </c>
      <c r="AA32" s="63" t="str">
        <f t="shared" si="22"/>
        <v/>
      </c>
      <c r="AB32" s="66">
        <f t="shared" si="23"/>
        <v>5.1138901295221082</v>
      </c>
      <c r="AC32" s="65">
        <f t="shared" si="24"/>
        <v>9.3620234050585136</v>
      </c>
      <c r="AD32" s="62" t="str">
        <f t="shared" si="25"/>
        <v/>
      </c>
      <c r="AE32" s="62" t="str">
        <f t="shared" si="26"/>
        <v/>
      </c>
      <c r="AF32" s="62" t="str">
        <f t="shared" si="27"/>
        <v/>
      </c>
      <c r="AG32" s="62" t="str">
        <f t="shared" si="28"/>
        <v/>
      </c>
      <c r="AH32" s="62">
        <f t="shared" si="29"/>
        <v>24.5</v>
      </c>
      <c r="AI32" s="62">
        <f t="shared" si="30"/>
        <v>18.8</v>
      </c>
      <c r="AJ32" s="66">
        <f>IF(VLOOKUP(TRUE,$V$2:$AY$55,COUNTA($V$1:AR$1),FALSE)="",AR32,IF(AR32="","",(AR32/VLOOKUP(TRUE,$V$2:$AY$55,COUNTA($V$1:AR$1),FALSE))*100))</f>
        <v>75.90370774269104</v>
      </c>
      <c r="AK32" s="62">
        <f>IF(VLOOKUP(TRUE,$V$2:$AY$55,COUNTA($V$1:AS$1),FALSE)="",AS32,IF(AS32="","",(AS32/VLOOKUP(TRUE,$V$2:$AY$55,COUNTA($V$1:AS$1),FALSE))*100))</f>
        <v>41.452693939208984</v>
      </c>
      <c r="AL32" s="62">
        <f>IF(VLOOKUP(TRUE,$V$2:$AY$55,COUNTA($V$1:AT$1),FALSE)="",AT32,IF(AT32="","",(AT32/VLOOKUP(TRUE,$V$2:$AY$55,COUNTA($V$1:AT$1),FALSE))*100))</f>
        <v>35.422248840332031</v>
      </c>
      <c r="AM32" s="62">
        <f>IF(VLOOKUP(TRUE,$V$2:$AY$55,COUNTA($V$1:AU$1),FALSE)="",AU32,IF(AU32="","",(AU32/VLOOKUP(TRUE,$V$2:$AY$55,COUNTA($V$1:AU$1),FALSE))*100))</f>
        <v>57.746154069900513</v>
      </c>
      <c r="AN32" s="62">
        <f>IF(VLOOKUP(TRUE,$V$2:$AY$55,COUNTA($V$1:AV$1),FALSE)="",AV32,IF(AV32="","",(AV32/VLOOKUP(TRUE,$V$2:$AY$55,COUNTA($V$1:AV$1),FALSE))*100))</f>
        <v>80.625325441360474</v>
      </c>
      <c r="AO32" s="62">
        <f>IF(VLOOKUP(TRUE,$V$2:$AY$55,COUNTA($V$1:AW$1),FALSE)="",AW32,IF(AW32="","",(AW32/VLOOKUP(TRUE,$V$2:$AY$55,COUNTA($V$1:AW$1),FALSE))*100))</f>
        <v>63.620940844217941</v>
      </c>
      <c r="AP32" s="62">
        <f>IF(VLOOKUP(TRUE,$V$2:$AY$55,COUNTA($V$1:AX$1),FALSE)="",AX32,IF(AX32="","",(AX32/VLOOKUP(TRUE,$V$2:$AY$55,COUNTA($V$1:AX$1),FALSE))*100))</f>
        <v>36.719581484794617</v>
      </c>
      <c r="AQ32" s="62">
        <f>IF(VLOOKUP(TRUE,$V$2:$AY$55,COUNTA($V$1:AY$1),FALSE)="",AY32,IF(AY32="","",(AY32/VLOOKUP(TRUE,$V$2:$AY$55,COUNTA($V$1:AY$1),FALSE))*100))</f>
        <v>52.613997459411635</v>
      </c>
      <c r="AR32" s="66">
        <f>IF(BS32="","",BS32*VLOOKUP("UQ",IndexCalc[],3,FALSE))</f>
        <v>75.90370774269104</v>
      </c>
      <c r="AS32" s="62">
        <f>IF(BT32="","",BT32*VLOOKUP("Fneg",IndexCalc[],3,FALSE))</f>
        <v>41.452693939208984</v>
      </c>
      <c r="AT32" s="62">
        <f>IF(BU32="","",BU32*VLOOKUP("ABS",IndexCalc[],3,FALSE))</f>
        <v>35.422248840332031</v>
      </c>
      <c r="AU32" s="62">
        <f>IF(BV32="","",BV32*VLOOKUP("Cnrs",IndexCalc[],3,FALSE))</f>
        <v>57.746154069900513</v>
      </c>
      <c r="AV32" s="62">
        <f>IF(BO32="","",BO32*VLOOKUP("HEC",IndexCalc[],3,FALSE))</f>
        <v>80.625325441360474</v>
      </c>
      <c r="AW32" s="62">
        <f>IF(BP32="","",BP32*VLOOKUP("Aeres",IndexCalc[],3,FALSE))</f>
        <v>63.620940844217941</v>
      </c>
      <c r="AX32" s="62">
        <f>IF(BQ32="","",BQ32*VLOOKUP("Abdc",IndexCalc[],3,FALSE))</f>
        <v>36.719581484794617</v>
      </c>
      <c r="AY32" s="65">
        <f>IF(BR32="","",BR32*VLOOKUP("Vhb",IndexCalc[],3,FALSE))</f>
        <v>52.613997459411628</v>
      </c>
      <c r="AZ32" s="25"/>
      <c r="BA32" s="16"/>
      <c r="BB32" s="12"/>
      <c r="BC32" s="25"/>
      <c r="BD32" s="583">
        <v>0.22900000000000001</v>
      </c>
      <c r="BE32" s="80">
        <v>0.248</v>
      </c>
      <c r="BF32" s="18"/>
      <c r="BG32" s="12"/>
      <c r="BH32" s="12"/>
      <c r="BI32" s="12"/>
      <c r="BJ32" s="19"/>
      <c r="BK32" s="18"/>
      <c r="BL32" s="12"/>
      <c r="BM32" s="12"/>
      <c r="BN32" s="19"/>
      <c r="BO32" s="258">
        <v>3.2250130176544189</v>
      </c>
      <c r="BP32" s="258">
        <v>1.9086282253265381</v>
      </c>
      <c r="BQ32" s="258">
        <v>1.4687832593917847</v>
      </c>
      <c r="BR32" s="258">
        <v>3.1568398475646973</v>
      </c>
      <c r="BS32" s="258">
        <v>3.0361483097076416</v>
      </c>
      <c r="BT32" s="258">
        <v>1.6581077575683594</v>
      </c>
      <c r="BU32" s="258">
        <v>1.7711124420166016</v>
      </c>
      <c r="BV32" s="258">
        <v>2.3098461627960205</v>
      </c>
    </row>
    <row r="33" spans="1:74" x14ac:dyDescent="0.25">
      <c r="A33" s="206" t="s">
        <v>622</v>
      </c>
      <c r="B33" s="195" t="s">
        <v>1059</v>
      </c>
      <c r="C33" s="588" t="s">
        <v>210</v>
      </c>
      <c r="D33" s="11" t="s">
        <v>887</v>
      </c>
      <c r="E33" s="59">
        <f t="shared" si="0"/>
        <v>32</v>
      </c>
      <c r="F33" s="59">
        <f t="shared" si="1"/>
        <v>10</v>
      </c>
      <c r="G33" s="65">
        <f t="shared" si="2"/>
        <v>25.07539619188983</v>
      </c>
      <c r="H33" s="68" t="b">
        <f t="shared" si="3"/>
        <v>0</v>
      </c>
      <c r="I33" s="108">
        <f t="shared" si="4"/>
        <v>10000</v>
      </c>
      <c r="J33" s="108">
        <f t="shared" si="5"/>
        <v>10000</v>
      </c>
      <c r="K33" s="108">
        <f t="shared" si="6"/>
        <v>10000</v>
      </c>
      <c r="L33" s="108">
        <f t="shared" si="7"/>
        <v>10000</v>
      </c>
      <c r="M33" s="108">
        <f t="shared" si="8"/>
        <v>10000</v>
      </c>
      <c r="N33" s="108">
        <f t="shared" si="9"/>
        <v>10000</v>
      </c>
      <c r="O33" s="63" t="b">
        <f t="shared" si="10"/>
        <v>0</v>
      </c>
      <c r="P33" s="61">
        <f t="shared" si="11"/>
        <v>2</v>
      </c>
      <c r="Q33" s="61">
        <f t="shared" si="12"/>
        <v>8</v>
      </c>
      <c r="R33" s="149">
        <f t="shared" si="13"/>
        <v>45.664798624479523</v>
      </c>
      <c r="S33" s="63">
        <f t="shared" si="14"/>
        <v>7.3676795123207093</v>
      </c>
      <c r="T33" s="68">
        <f t="shared" si="15"/>
        <v>55.239078402519226</v>
      </c>
      <c r="U33" s="63">
        <f t="shared" si="16"/>
        <v>47.771262722015379</v>
      </c>
      <c r="V33" s="62" t="b">
        <f t="shared" si="17"/>
        <v>0</v>
      </c>
      <c r="W33" s="145">
        <f t="shared" si="18"/>
        <v>45.664798624479523</v>
      </c>
      <c r="X33" s="63" t="str">
        <f t="shared" si="19"/>
        <v/>
      </c>
      <c r="Y33" s="63" t="str">
        <f t="shared" si="20"/>
        <v/>
      </c>
      <c r="Z33" s="63" t="str">
        <f t="shared" si="21"/>
        <v/>
      </c>
      <c r="AA33" s="63" t="str">
        <f t="shared" si="22"/>
        <v/>
      </c>
      <c r="AB33" s="66">
        <f t="shared" si="23"/>
        <v>3.8633318445734699</v>
      </c>
      <c r="AC33" s="65">
        <f t="shared" si="24"/>
        <v>10.872027180067949</v>
      </c>
      <c r="AD33" s="62" t="str">
        <f t="shared" si="25"/>
        <v/>
      </c>
      <c r="AE33" s="62" t="str">
        <f t="shared" si="26"/>
        <v/>
      </c>
      <c r="AF33" s="62" t="str">
        <f t="shared" si="27"/>
        <v/>
      </c>
      <c r="AG33" s="62" t="str">
        <f t="shared" si="28"/>
        <v/>
      </c>
      <c r="AH33" s="62">
        <f t="shared" si="29"/>
        <v>11.3</v>
      </c>
      <c r="AI33" s="62">
        <f t="shared" si="30"/>
        <v>24.5</v>
      </c>
      <c r="AJ33" s="66">
        <f>IF(VLOOKUP(TRUE,$V$2:$AY$55,COUNTA($V$1:AR$1),FALSE)="",AR33,IF(AR33="","",(AR33/VLOOKUP(TRUE,$V$2:$AY$55,COUNTA($V$1:AR$1),FALSE))*100))</f>
        <v>74.789327383041382</v>
      </c>
      <c r="AK33" s="62">
        <f>IF(VLOOKUP(TRUE,$V$2:$AY$55,COUNTA($V$1:AS$1),FALSE)="",AS33,IF(AS33="","",(AS33/VLOOKUP(TRUE,$V$2:$AY$55,COUNTA($V$1:AS$1),FALSE))*100))</f>
        <v>41.778913140296936</v>
      </c>
      <c r="AL33" s="62">
        <f>IF(VLOOKUP(TRUE,$V$2:$AY$55,COUNTA($V$1:AT$1),FALSE)="",AT33,IF(AT33="","",(AT33/VLOOKUP(TRUE,$V$2:$AY$55,COUNTA($V$1:AT$1),FALSE))*100))</f>
        <v>36.138081550598145</v>
      </c>
      <c r="AM33" s="62">
        <f>IF(VLOOKUP(TRUE,$V$2:$AY$55,COUNTA($V$1:AU$1),FALSE)="",AU33,IF(AU33="","",(AU33/VLOOKUP(TRUE,$V$2:$AY$55,COUNTA($V$1:AU$1),FALSE))*100))</f>
        <v>57.489204406738281</v>
      </c>
      <c r="AN33" s="62">
        <f>IF(VLOOKUP(TRUE,$V$2:$AY$55,COUNTA($V$1:AV$1),FALSE)="",AV33,IF(AV33="","",(AV33/VLOOKUP(TRUE,$V$2:$AY$55,COUNTA($V$1:AV$1),FALSE))*100))</f>
        <v>79.598331451416016</v>
      </c>
      <c r="AO33" s="62">
        <f>IF(VLOOKUP(TRUE,$V$2:$AY$55,COUNTA($V$1:AW$1),FALSE)="",AW33,IF(AW33="","",(AW33/VLOOKUP(TRUE,$V$2:$AY$55,COUNTA($V$1:AW$1),FALSE))*100))</f>
        <v>63.7839953104655</v>
      </c>
      <c r="AP33" s="62">
        <f>IF(VLOOKUP(TRUE,$V$2:$AY$55,COUNTA($V$1:AX$1),FALSE)="",AX33,IF(AX33="","",(AX33/VLOOKUP(TRUE,$V$2:$AY$55,COUNTA($V$1:AX$1),FALSE))*100))</f>
        <v>36.328628659248352</v>
      </c>
      <c r="AQ33" s="62">
        <f>IF(VLOOKUP(TRUE,$V$2:$AY$55,COUNTA($V$1:AY$1),FALSE)="",AY33,IF(AY33="","",(AY33/VLOOKUP(TRUE,$V$2:$AY$55,COUNTA($V$1:AY$1),FALSE))*100))</f>
        <v>52.006145318349205</v>
      </c>
      <c r="AR33" s="66">
        <f>IF(BS33="","",BS33*VLOOKUP("UQ",IndexCalc[],3,FALSE))</f>
        <v>74.789327383041382</v>
      </c>
      <c r="AS33" s="62">
        <f>IF(BT33="","",BT33*VLOOKUP("Fneg",IndexCalc[],3,FALSE))</f>
        <v>41.778913140296936</v>
      </c>
      <c r="AT33" s="62">
        <f>IF(BU33="","",BU33*VLOOKUP("ABS",IndexCalc[],3,FALSE))</f>
        <v>36.138081550598145</v>
      </c>
      <c r="AU33" s="62">
        <f>IF(BV33="","",BV33*VLOOKUP("Cnrs",IndexCalc[],3,FALSE))</f>
        <v>57.489204406738281</v>
      </c>
      <c r="AV33" s="62">
        <f>IF(BO33="","",BO33*VLOOKUP("HEC",IndexCalc[],3,FALSE))</f>
        <v>79.598331451416016</v>
      </c>
      <c r="AW33" s="62">
        <f>IF(BP33="","",BP33*VLOOKUP("Aeres",IndexCalc[],3,FALSE))</f>
        <v>63.7839953104655</v>
      </c>
      <c r="AX33" s="62">
        <f>IF(BQ33="","",BQ33*VLOOKUP("Abdc",IndexCalc[],3,FALSE))</f>
        <v>36.328628659248352</v>
      </c>
      <c r="AY33" s="65">
        <f>IF(BR33="","",BR33*VLOOKUP("Vhb",IndexCalc[],3,FALSE))</f>
        <v>52.006145318349205</v>
      </c>
      <c r="AZ33" s="25"/>
      <c r="BA33" s="16"/>
      <c r="BB33" s="12"/>
      <c r="BC33" s="25"/>
      <c r="BD33" s="583">
        <v>0.17299999999999999</v>
      </c>
      <c r="BE33" s="80">
        <v>0.28799999999999998</v>
      </c>
      <c r="BF33" s="18"/>
      <c r="BG33" s="12"/>
      <c r="BH33" s="12"/>
      <c r="BI33" s="12"/>
      <c r="BJ33" s="19"/>
      <c r="BK33" s="18"/>
      <c r="BL33" s="12"/>
      <c r="BM33" s="12"/>
      <c r="BN33" s="19"/>
      <c r="BO33" s="258">
        <v>3.1839332580566406</v>
      </c>
      <c r="BP33" s="258">
        <v>1.9135198593139648</v>
      </c>
      <c r="BQ33" s="258">
        <v>1.4531451463699341</v>
      </c>
      <c r="BR33" s="258">
        <v>3.1203687191009521</v>
      </c>
      <c r="BS33" s="258">
        <v>2.9915730953216553</v>
      </c>
      <c r="BT33" s="258">
        <v>1.6711565256118774</v>
      </c>
      <c r="BU33" s="258">
        <v>1.8069040775299072</v>
      </c>
      <c r="BV33" s="258">
        <v>2.2995681762695313</v>
      </c>
    </row>
    <row r="34" spans="1:74" x14ac:dyDescent="0.25">
      <c r="A34" s="206" t="s">
        <v>621</v>
      </c>
      <c r="B34" s="195" t="s">
        <v>1061</v>
      </c>
      <c r="C34" s="588" t="s">
        <v>209</v>
      </c>
      <c r="D34" s="11" t="s">
        <v>887</v>
      </c>
      <c r="E34" s="59">
        <f t="shared" ref="E34:E55" si="31">IF(R34=0,"",RANK($R34,$R$2:$R$55,0))</f>
        <v>33</v>
      </c>
      <c r="F34" s="59">
        <f t="shared" ref="F34:F55" si="32">COUNT($AH34:$AI34,$AR34:$AY34)</f>
        <v>10</v>
      </c>
      <c r="G34" s="65">
        <f t="shared" ref="G34:G55" si="33">IF($F34&lt;=1,"",STDEV($AB34:$AC34,$AJ34:$AQ34))</f>
        <v>26.396843897397954</v>
      </c>
      <c r="H34" s="65" t="b">
        <f t="shared" ref="H34:H55" si="34">IF($Q34=0,FALSE,IF(OR($V34=TRUE,AVERAGE($AJ34:$AQ34)=100),TRUE,FALSE))</f>
        <v>0</v>
      </c>
      <c r="I34" s="108">
        <f t="shared" ref="I34:I55" si="35">IF($H34=TRUE,IF(ISBLANK(AZ34),10000,AZ34),10000)</f>
        <v>10000</v>
      </c>
      <c r="J34" s="108">
        <f t="shared" ref="J34:J55" si="36">IF($H34=TRUE,IF(ISBLANK(BA34),10000,BA34),10000)</f>
        <v>10000</v>
      </c>
      <c r="K34" s="108">
        <f t="shared" ref="K34:K55" si="37">IF($H34=TRUE,IF(ISBLANK(BB34),10000,BB34),10000)</f>
        <v>10000</v>
      </c>
      <c r="L34" s="108">
        <f t="shared" ref="L34:L55" si="38">IF($H34=TRUE,IF(ISBLANK(BC34),10000,BC34),10000)</f>
        <v>10000</v>
      </c>
      <c r="M34" s="108">
        <f t="shared" ref="M34:M55" si="39">IF($H34=TRUE,IF(ISBLANK(BD34),10000,BD34),10000)</f>
        <v>10000</v>
      </c>
      <c r="N34" s="108">
        <f t="shared" ref="N34:N55" si="40">IF($H34=TRUE,IF(ISBLANK(BE34),10000,BE34),10000)</f>
        <v>10000</v>
      </c>
      <c r="O34" s="62" t="b">
        <f t="shared" ref="O34:O55" si="41">$V34</f>
        <v>0</v>
      </c>
      <c r="P34" s="59">
        <f t="shared" ref="P34:P55" si="42">COUNT($AH34:$AI34)</f>
        <v>2</v>
      </c>
      <c r="Q34" s="59">
        <f t="shared" ref="Q34:Q55" si="43">COUNT($AR34:$AY34)</f>
        <v>8</v>
      </c>
      <c r="R34" s="149">
        <f t="shared" ref="R34:R55" si="44">IF($F34=0,0,AVERAGE($AB34:$AC34,$AR34:$AY34))</f>
        <v>45.544628560189992</v>
      </c>
      <c r="S34" s="62">
        <f t="shared" ref="S34:S55" si="45">IF($P34=0,0,(AVERAGE($AB34:$AC34)))</f>
        <v>5.5450488112598135</v>
      </c>
      <c r="T34" s="65">
        <f t="shared" ref="T34:T55" si="46">IF($Q34=0,0,(AVERAGE($AR34:$AY34)))</f>
        <v>55.544523497422539</v>
      </c>
      <c r="U34" s="62">
        <f t="shared" ref="U34:U55" si="47">IF(F34=0,"",(AVERAGE($AH34:$AI34,$AR34:$AY34)))</f>
        <v>46.685618797938034</v>
      </c>
      <c r="V34" s="62" t="b">
        <f t="shared" ref="V34:V55" si="48">IF($Q34=0,FALSE,IF(OR(MAX($U$2:$U$55)=$U34,LARGE($U$2:$U$55,2)=$U34),TRUE,FALSE))</f>
        <v>0</v>
      </c>
      <c r="W34" s="144">
        <f t="shared" ref="W34:W55" si="49">IF($F34=0,0,AVERAGE($AB34:$AC34,$AJ34:$AQ34))</f>
        <v>45.544628560189992</v>
      </c>
      <c r="X34" s="62" t="str">
        <f t="shared" ref="X34:X55" si="50">IF(AZ34="","",IF(((AZ34/MIN(I$2:I$55))*100)&gt;=100,100,(AZ34/MIN(I$2:I$55))*100))</f>
        <v/>
      </c>
      <c r="Y34" s="62" t="str">
        <f t="shared" ref="Y34:Y55" si="51">IF(BA34="","",IF(((BA34/MIN(J$2:J$55))*100)&gt;=100,100,(BA34/MIN(J$2:J$55))*100))</f>
        <v/>
      </c>
      <c r="Z34" s="62" t="str">
        <f t="shared" ref="Z34:Z55" si="52">IF(BB34="","",IF(((BB34/MIN(K$2:K$55))*100)&gt;=100,100,(BB34/MIN(K$2:K$55))*100))</f>
        <v/>
      </c>
      <c r="AA34" s="62" t="str">
        <f t="shared" ref="AA34:AA55" si="53">IF(BC34="","",IF(((BC34/MIN(L$2:L$55))*100)&gt;=100,100,(BC34/MIN(L$2:L$55))*100))</f>
        <v/>
      </c>
      <c r="AB34" s="66">
        <f t="shared" ref="AB34:AB55" si="54">IF(BD34="","",IF(((BD34/MIN(M$2:M$55))*100)&gt;=100,100,(BD34/MIN(M$2:M$55))*100))</f>
        <v>4.8235819562304609</v>
      </c>
      <c r="AC34" s="65">
        <f t="shared" ref="AC34:AC55" si="55">IF(BE34="","",IF(((BE34/MIN(N$2:N$55))*100)&gt;=100,100,(BE34/MIN(N$2:N$55))*100))</f>
        <v>6.2665156662891661</v>
      </c>
      <c r="AD34" s="62" t="str">
        <f t="shared" ref="AD34:AD55" si="56">IF(ISBLANK(AZ34),"",PERCENTRANK(AZ$2:AZ$55,AZ34,)*100)</f>
        <v/>
      </c>
      <c r="AE34" s="62" t="str">
        <f t="shared" ref="AE34:AE55" si="57">IF(ISBLANK(BA34),"",PERCENTRANK(BA$2:BA$55,BA34,)*100)</f>
        <v/>
      </c>
      <c r="AF34" s="62" t="str">
        <f t="shared" ref="AF34:AF55" si="58">IF(ISBLANK(BB34),"",PERCENTRANK(BB$2:BB$55,BB34,)*100)</f>
        <v/>
      </c>
      <c r="AG34" s="62" t="str">
        <f t="shared" ref="AG34:AG55" si="59">IF(ISBLANK(BC34),"",PERCENTRANK(BC$2:BC$55,BC34,)*100)</f>
        <v/>
      </c>
      <c r="AH34" s="62">
        <f t="shared" ref="AH34:AH55" si="60">IF(ISBLANK(BD34),"",PERCENTRANK(BD$2:BD$55,BD34,)*100)</f>
        <v>15</v>
      </c>
      <c r="AI34" s="62">
        <f t="shared" ref="AI34:AI55" si="61">IF(ISBLANK(BE34),"",PERCENTRANK(BE$2:BE$55,BE34,)*100)</f>
        <v>7.5</v>
      </c>
      <c r="AJ34" s="66">
        <f>IF(VLOOKUP(TRUE,$V$2:$AY$55,COUNTA($V$1:AR$1),FALSE)="",AR34,IF(AR34="","",(AR34/VLOOKUP(TRUE,$V$2:$AY$55,COUNTA($V$1:AR$1),FALSE))*100))</f>
        <v>77.036392688751221</v>
      </c>
      <c r="AK34" s="62">
        <f>IF(VLOOKUP(TRUE,$V$2:$AY$55,COUNTA($V$1:AS$1),FALSE)="",AS34,IF(AS34="","",(AS34/VLOOKUP(TRUE,$V$2:$AY$55,COUNTA($V$1:AS$1),FALSE))*100))</f>
        <v>40.770789980888367</v>
      </c>
      <c r="AL34" s="62">
        <f>IF(VLOOKUP(TRUE,$V$2:$AY$55,COUNTA($V$1:AT$1),FALSE)="",AT34,IF(AT34="","",(AT34/VLOOKUP(TRUE,$V$2:$AY$55,COUNTA($V$1:AT$1),FALSE))*100))</f>
        <v>34.713821411132813</v>
      </c>
      <c r="AM34" s="62">
        <f>IF(VLOOKUP(TRUE,$V$2:$AY$55,COUNTA($V$1:AU$1),FALSE)="",AU34,IF(AU34="","",(AU34/VLOOKUP(TRUE,$V$2:$AY$55,COUNTA($V$1:AU$1),FALSE))*100))</f>
        <v>58.241933584213257</v>
      </c>
      <c r="AN34" s="62">
        <f>IF(VLOOKUP(TRUE,$V$2:$AY$55,COUNTA($V$1:AV$1),FALSE)="",AV34,IF(AV34="","",(AV34/VLOOKUP(TRUE,$V$2:$AY$55,COUNTA($V$1:AV$1),FALSE))*100))</f>
        <v>81.885713338851929</v>
      </c>
      <c r="AO34" s="62">
        <f>IF(VLOOKUP(TRUE,$V$2:$AY$55,COUNTA($V$1:AW$1),FALSE)="",AW34,IF(AW34="","",(AW34/VLOOKUP(TRUE,$V$2:$AY$55,COUNTA($V$1:AW$1),FALSE))*100))</f>
        <v>63.371018568674728</v>
      </c>
      <c r="AP34" s="62">
        <f>IF(VLOOKUP(TRUE,$V$2:$AY$55,COUNTA($V$1:AX$1),FALSE)="",AX34,IF(AX34="","",(AX34/VLOOKUP(TRUE,$V$2:$AY$55,COUNTA($V$1:AX$1),FALSE))*100))</f>
        <v>35.956242680549622</v>
      </c>
      <c r="AQ34" s="62">
        <f>IF(VLOOKUP(TRUE,$V$2:$AY$55,COUNTA($V$1:AY$1),FALSE)="",AY34,IF(AY34="","",(AY34/VLOOKUP(TRUE,$V$2:$AY$55,COUNTA($V$1:AY$1),FALSE))*100))</f>
        <v>52.380275726318374</v>
      </c>
      <c r="AR34" s="66">
        <f>IF(BS34="","",BS34*VLOOKUP("UQ",IndexCalc[],3,FALSE))</f>
        <v>77.036392688751221</v>
      </c>
      <c r="AS34" s="62">
        <f>IF(BT34="","",BT34*VLOOKUP("Fneg",IndexCalc[],3,FALSE))</f>
        <v>40.770789980888367</v>
      </c>
      <c r="AT34" s="62">
        <f>IF(BU34="","",BU34*VLOOKUP("ABS",IndexCalc[],3,FALSE))</f>
        <v>34.713821411132813</v>
      </c>
      <c r="AU34" s="62">
        <f>IF(BV34="","",BV34*VLOOKUP("Cnrs",IndexCalc[],3,FALSE))</f>
        <v>58.241933584213257</v>
      </c>
      <c r="AV34" s="62">
        <f>IF(BO34="","",BO34*VLOOKUP("HEC",IndexCalc[],3,FALSE))</f>
        <v>81.885713338851929</v>
      </c>
      <c r="AW34" s="62">
        <f>IF(BP34="","",BP34*VLOOKUP("Aeres",IndexCalc[],3,FALSE))</f>
        <v>63.371018568674728</v>
      </c>
      <c r="AX34" s="62">
        <f>IF(BQ34="","",BQ34*VLOOKUP("Abdc",IndexCalc[],3,FALSE))</f>
        <v>35.956242680549622</v>
      </c>
      <c r="AY34" s="65">
        <f>IF(BR34="","",BR34*VLOOKUP("Vhb",IndexCalc[],3,FALSE))</f>
        <v>52.380275726318366</v>
      </c>
      <c r="AZ34" s="25"/>
      <c r="BA34" s="16"/>
      <c r="BB34" s="12"/>
      <c r="BC34" s="25"/>
      <c r="BD34" s="583">
        <v>0.216</v>
      </c>
      <c r="BE34" s="80">
        <v>0.16600000000000001</v>
      </c>
      <c r="BF34" s="18"/>
      <c r="BG34" s="12"/>
      <c r="BH34" s="12"/>
      <c r="BI34" s="12"/>
      <c r="BJ34" s="19"/>
      <c r="BK34" s="18"/>
      <c r="BL34" s="12"/>
      <c r="BM34" s="12"/>
      <c r="BN34" s="19"/>
      <c r="BO34" s="258">
        <v>3.2754285335540771</v>
      </c>
      <c r="BP34" s="258">
        <v>1.9011305570602417</v>
      </c>
      <c r="BQ34" s="258">
        <v>1.4382497072219849</v>
      </c>
      <c r="BR34" s="258">
        <v>3.1428165435791016</v>
      </c>
      <c r="BS34" s="258">
        <v>3.0814557075500488</v>
      </c>
      <c r="BT34" s="258">
        <v>1.6308315992355347</v>
      </c>
      <c r="BU34" s="258">
        <v>1.7356910705566406</v>
      </c>
      <c r="BV34" s="258">
        <v>2.3296773433685303</v>
      </c>
    </row>
    <row r="35" spans="1:74" x14ac:dyDescent="0.25">
      <c r="A35" s="206" t="s">
        <v>619</v>
      </c>
      <c r="B35" s="195"/>
      <c r="C35" s="586" t="s">
        <v>182</v>
      </c>
      <c r="D35" s="11" t="s">
        <v>887</v>
      </c>
      <c r="E35" s="59">
        <f t="shared" si="31"/>
        <v>34</v>
      </c>
      <c r="F35" s="59">
        <f t="shared" si="32"/>
        <v>10</v>
      </c>
      <c r="G35" s="65">
        <f t="shared" si="33"/>
        <v>25.196159880844515</v>
      </c>
      <c r="H35" s="65" t="b">
        <f t="shared" si="34"/>
        <v>0</v>
      </c>
      <c r="I35" s="108">
        <f t="shared" si="35"/>
        <v>10000</v>
      </c>
      <c r="J35" s="108">
        <f t="shared" si="36"/>
        <v>10000</v>
      </c>
      <c r="K35" s="108">
        <f t="shared" si="37"/>
        <v>10000</v>
      </c>
      <c r="L35" s="108">
        <f t="shared" si="38"/>
        <v>10000</v>
      </c>
      <c r="M35" s="108">
        <f t="shared" si="39"/>
        <v>10000</v>
      </c>
      <c r="N35" s="108">
        <f t="shared" si="40"/>
        <v>10000</v>
      </c>
      <c r="O35" s="62" t="b">
        <f t="shared" si="41"/>
        <v>0</v>
      </c>
      <c r="P35" s="59">
        <f t="shared" si="42"/>
        <v>2</v>
      </c>
      <c r="Q35" s="59">
        <f t="shared" si="43"/>
        <v>8</v>
      </c>
      <c r="R35" s="149">
        <f t="shared" si="44"/>
        <v>45.460996499074227</v>
      </c>
      <c r="S35" s="62">
        <f t="shared" si="45"/>
        <v>6.8936705113089261</v>
      </c>
      <c r="T35" s="65">
        <f t="shared" si="46"/>
        <v>55.102827996015549</v>
      </c>
      <c r="U35" s="62">
        <f t="shared" si="47"/>
        <v>47.092262396812444</v>
      </c>
      <c r="V35" s="62" t="b">
        <f t="shared" si="48"/>
        <v>0</v>
      </c>
      <c r="W35" s="144">
        <f t="shared" si="49"/>
        <v>45.460996499074227</v>
      </c>
      <c r="X35" s="62" t="str">
        <f t="shared" si="50"/>
        <v/>
      </c>
      <c r="Y35" s="62" t="str">
        <f t="shared" si="51"/>
        <v/>
      </c>
      <c r="Z35" s="62" t="str">
        <f t="shared" si="52"/>
        <v/>
      </c>
      <c r="AA35" s="62" t="str">
        <f t="shared" si="53"/>
        <v/>
      </c>
      <c r="AB35" s="66">
        <f t="shared" si="54"/>
        <v>3.1040643144260835</v>
      </c>
      <c r="AC35" s="65">
        <f t="shared" si="55"/>
        <v>10.683276708191769</v>
      </c>
      <c r="AD35" s="62" t="str">
        <f t="shared" si="56"/>
        <v/>
      </c>
      <c r="AE35" s="62" t="str">
        <f t="shared" si="57"/>
        <v/>
      </c>
      <c r="AF35" s="62" t="str">
        <f t="shared" si="58"/>
        <v/>
      </c>
      <c r="AG35" s="62" t="str">
        <f t="shared" si="59"/>
        <v/>
      </c>
      <c r="AH35" s="62">
        <f t="shared" si="60"/>
        <v>7.5</v>
      </c>
      <c r="AI35" s="62">
        <f t="shared" si="61"/>
        <v>22.6</v>
      </c>
      <c r="AJ35" s="66">
        <f>IF(VLOOKUP(TRUE,$V$2:$AY$55,COUNTA($V$1:AR$1),FALSE)="",AR35,IF(AR35="","",(AR35/VLOOKUP(TRUE,$V$2:$AY$55,COUNTA($V$1:AR$1),FALSE))*100))</f>
        <v>74.554723501205444</v>
      </c>
      <c r="AK35" s="62">
        <f>IF(VLOOKUP(TRUE,$V$2:$AY$55,COUNTA($V$1:AS$1),FALSE)="",AS35,IF(AS35="","",(AS35/VLOOKUP(TRUE,$V$2:$AY$55,COUNTA($V$1:AS$1),FALSE))*100))</f>
        <v>41.738852858543396</v>
      </c>
      <c r="AL35" s="62">
        <f>IF(VLOOKUP(TRUE,$V$2:$AY$55,COUNTA($V$1:AT$1),FALSE)="",AT35,IF(AT35="","",(AT35/VLOOKUP(TRUE,$V$2:$AY$55,COUNTA($V$1:AT$1),FALSE))*100))</f>
        <v>36.297039985656738</v>
      </c>
      <c r="AM35" s="62">
        <f>IF(VLOOKUP(TRUE,$V$2:$AY$55,COUNTA($V$1:AU$1),FALSE)="",AU35,IF(AU35="","",(AU35/VLOOKUP(TRUE,$V$2:$AY$55,COUNTA($V$1:AU$1),FALSE))*100))</f>
        <v>57.509136199951172</v>
      </c>
      <c r="AN35" s="62">
        <f>IF(VLOOKUP(TRUE,$V$2:$AY$55,COUNTA($V$1:AV$1),FALSE)="",AV35,IF(AV35="","",(AV35/VLOOKUP(TRUE,$V$2:$AY$55,COUNTA($V$1:AV$1),FALSE))*100))</f>
        <v>79.447323083877563</v>
      </c>
      <c r="AO35" s="62">
        <f>IF(VLOOKUP(TRUE,$V$2:$AY$55,COUNTA($V$1:AW$1),FALSE)="",AW35,IF(AW35="","",(AW35/VLOOKUP(TRUE,$V$2:$AY$55,COUNTA($V$1:AW$1),FALSE))*100))</f>
        <v>63.790794213612877</v>
      </c>
      <c r="AP35" s="62">
        <f>IF(VLOOKUP(TRUE,$V$2:$AY$55,COUNTA($V$1:AX$1),FALSE)="",AX35,IF(AX35="","",(AX35/VLOOKUP(TRUE,$V$2:$AY$55,COUNTA($V$1:AX$1),FALSE))*100))</f>
        <v>35.880300402641296</v>
      </c>
      <c r="AQ35" s="62">
        <f>IF(VLOOKUP(TRUE,$V$2:$AY$55,COUNTA($V$1:AY$1),FALSE)="",AY35,IF(AY35="","",(AY35/VLOOKUP(TRUE,$V$2:$AY$55,COUNTA($V$1:AY$1),FALSE))*100))</f>
        <v>51.60445372263591</v>
      </c>
      <c r="AR35" s="66">
        <f>IF(BS35="","",BS35*VLOOKUP("UQ",IndexCalc[],3,FALSE))</f>
        <v>74.554723501205444</v>
      </c>
      <c r="AS35" s="62">
        <f>IF(BT35="","",BT35*VLOOKUP("Fneg",IndexCalc[],3,FALSE))</f>
        <v>41.738852858543396</v>
      </c>
      <c r="AT35" s="62">
        <f>IF(BU35="","",BU35*VLOOKUP("ABS",IndexCalc[],3,FALSE))</f>
        <v>36.297039985656738</v>
      </c>
      <c r="AU35" s="62">
        <f>IF(BV35="","",BV35*VLOOKUP("Cnrs",IndexCalc[],3,FALSE))</f>
        <v>57.509136199951172</v>
      </c>
      <c r="AV35" s="62">
        <f>IF(BO35="","",BO35*VLOOKUP("HEC",IndexCalc[],3,FALSE))</f>
        <v>79.447323083877563</v>
      </c>
      <c r="AW35" s="62">
        <f>IF(BP35="","",BP35*VLOOKUP("Aeres",IndexCalc[],3,FALSE))</f>
        <v>63.790794213612877</v>
      </c>
      <c r="AX35" s="62">
        <f>IF(BQ35="","",BQ35*VLOOKUP("Abdc",IndexCalc[],3,FALSE))</f>
        <v>35.880300402641296</v>
      </c>
      <c r="AY35" s="65">
        <f>IF(BR35="","",BR35*VLOOKUP("Vhb",IndexCalc[],3,FALSE))</f>
        <v>51.60445372263591</v>
      </c>
      <c r="AZ35" s="25"/>
      <c r="BA35" s="16"/>
      <c r="BB35" s="12"/>
      <c r="BC35" s="25"/>
      <c r="BD35" s="583">
        <v>0.13900000000000001</v>
      </c>
      <c r="BE35" s="80">
        <v>0.28299999999999997</v>
      </c>
      <c r="BF35" s="18"/>
      <c r="BG35" s="12"/>
      <c r="BH35" s="12"/>
      <c r="BI35" s="12"/>
      <c r="BJ35" s="19"/>
      <c r="BK35" s="18"/>
      <c r="BL35" s="12"/>
      <c r="BM35" s="12"/>
      <c r="BN35" s="19"/>
      <c r="BO35" s="258">
        <v>3.1778929233551025</v>
      </c>
      <c r="BP35" s="258">
        <v>1.9137238264083862</v>
      </c>
      <c r="BQ35" s="258">
        <v>1.4352120161056519</v>
      </c>
      <c r="BR35" s="258">
        <v>3.0962672233581543</v>
      </c>
      <c r="BS35" s="258">
        <v>2.9821889400482178</v>
      </c>
      <c r="BT35" s="258">
        <v>1.6695541143417358</v>
      </c>
      <c r="BU35" s="258">
        <v>1.8148519992828369</v>
      </c>
      <c r="BV35" s="258">
        <v>2.3003654479980469</v>
      </c>
    </row>
    <row r="36" spans="1:74" x14ac:dyDescent="0.25">
      <c r="A36" s="206" t="s">
        <v>616</v>
      </c>
      <c r="B36" s="426" t="s">
        <v>1060</v>
      </c>
      <c r="C36" s="586" t="s">
        <v>179</v>
      </c>
      <c r="D36" s="11" t="s">
        <v>887</v>
      </c>
      <c r="E36" s="59">
        <f t="shared" si="31"/>
        <v>35</v>
      </c>
      <c r="F36" s="59">
        <f t="shared" si="32"/>
        <v>10</v>
      </c>
      <c r="G36" s="65">
        <f t="shared" si="33"/>
        <v>26.05940633443171</v>
      </c>
      <c r="H36" s="65" t="b">
        <f t="shared" si="34"/>
        <v>0</v>
      </c>
      <c r="I36" s="108">
        <f t="shared" si="35"/>
        <v>10000</v>
      </c>
      <c r="J36" s="108">
        <f t="shared" si="36"/>
        <v>10000</v>
      </c>
      <c r="K36" s="108">
        <f t="shared" si="37"/>
        <v>10000</v>
      </c>
      <c r="L36" s="108">
        <f t="shared" si="38"/>
        <v>10000</v>
      </c>
      <c r="M36" s="108">
        <f t="shared" si="39"/>
        <v>10000</v>
      </c>
      <c r="N36" s="108">
        <f t="shared" si="40"/>
        <v>10000</v>
      </c>
      <c r="O36" s="62" t="b">
        <f t="shared" si="41"/>
        <v>0</v>
      </c>
      <c r="P36" s="59">
        <f t="shared" si="42"/>
        <v>2</v>
      </c>
      <c r="Q36" s="59">
        <f t="shared" si="43"/>
        <v>8</v>
      </c>
      <c r="R36" s="149">
        <f t="shared" si="44"/>
        <v>45.152723120808432</v>
      </c>
      <c r="S36" s="62">
        <f t="shared" si="45"/>
        <v>5.2993907886734881</v>
      </c>
      <c r="T36" s="65">
        <f t="shared" si="46"/>
        <v>55.116056203842163</v>
      </c>
      <c r="U36" s="62">
        <f t="shared" si="47"/>
        <v>45.782844963073728</v>
      </c>
      <c r="V36" s="62" t="b">
        <f t="shared" si="48"/>
        <v>0</v>
      </c>
      <c r="W36" s="144">
        <f t="shared" si="49"/>
        <v>45.152723120808432</v>
      </c>
      <c r="X36" s="62" t="str">
        <f t="shared" si="50"/>
        <v/>
      </c>
      <c r="Y36" s="62" t="str">
        <f t="shared" si="51"/>
        <v/>
      </c>
      <c r="Z36" s="62" t="str">
        <f t="shared" si="52"/>
        <v/>
      </c>
      <c r="AA36" s="62" t="str">
        <f t="shared" si="53"/>
        <v/>
      </c>
      <c r="AB36" s="66">
        <f t="shared" si="54"/>
        <v>2.7467619472979008</v>
      </c>
      <c r="AC36" s="65">
        <f t="shared" si="55"/>
        <v>7.8520196300490746</v>
      </c>
      <c r="AD36" s="62" t="str">
        <f t="shared" si="56"/>
        <v/>
      </c>
      <c r="AE36" s="62" t="str">
        <f t="shared" si="57"/>
        <v/>
      </c>
      <c r="AF36" s="62" t="str">
        <f t="shared" si="58"/>
        <v/>
      </c>
      <c r="AG36" s="62" t="str">
        <f t="shared" si="59"/>
        <v/>
      </c>
      <c r="AH36" s="62">
        <f t="shared" si="60"/>
        <v>5.6000000000000005</v>
      </c>
      <c r="AI36" s="62">
        <f t="shared" si="61"/>
        <v>11.3</v>
      </c>
      <c r="AJ36" s="66">
        <f>IF(VLOOKUP(TRUE,$V$2:$AY$55,COUNTA($V$1:AR$1),FALSE)="",AR36,IF(AR36="","",(AR36/VLOOKUP(TRUE,$V$2:$AY$55,COUNTA($V$1:AR$1),FALSE))*100))</f>
        <v>75.540202856063843</v>
      </c>
      <c r="AK36" s="62">
        <f>IF(VLOOKUP(TRUE,$V$2:$AY$55,COUNTA($V$1:AS$1),FALSE)="",AS36,IF(AS36="","",(AS36/VLOOKUP(TRUE,$V$2:$AY$55,COUNTA($V$1:AS$1),FALSE))*100))</f>
        <v>41.123488545417786</v>
      </c>
      <c r="AL36" s="62">
        <f>IF(VLOOKUP(TRUE,$V$2:$AY$55,COUNTA($V$1:AT$1),FALSE)="",AT36,IF(AT36="","",(AT36/VLOOKUP(TRUE,$V$2:$AY$55,COUNTA($V$1:AT$1),FALSE))*100))</f>
        <v>35.709097385406494</v>
      </c>
      <c r="AM36" s="62">
        <f>IF(VLOOKUP(TRUE,$V$2:$AY$55,COUNTA($V$1:AU$1),FALSE)="",AU36,IF(AU36="","",(AU36/VLOOKUP(TRUE,$V$2:$AY$55,COUNTA($V$1:AU$1),FALSE))*100))</f>
        <v>57.957130670547485</v>
      </c>
      <c r="AN36" s="62">
        <f>IF(VLOOKUP(TRUE,$V$2:$AY$55,COUNTA($V$1:AV$1),FALSE)="",AV36,IF(AV36="","",(AV36/VLOOKUP(TRUE,$V$2:$AY$55,COUNTA($V$1:AV$1),FALSE))*100))</f>
        <v>80.539047718048096</v>
      </c>
      <c r="AO36" s="62">
        <f>IF(VLOOKUP(TRUE,$V$2:$AY$55,COUNTA($V$1:AW$1),FALSE)="",AW36,IF(AW36="","",(AW36/VLOOKUP(TRUE,$V$2:$AY$55,COUNTA($V$1:AW$1),FALSE))*100))</f>
        <v>63.565254211425795</v>
      </c>
      <c r="AP36" s="62">
        <f>IF(VLOOKUP(TRUE,$V$2:$AY$55,COUNTA($V$1:AX$1),FALSE)="",AX36,IF(AX36="","",(AX36/VLOOKUP(TRUE,$V$2:$AY$55,COUNTA($V$1:AX$1),FALSE))*100))</f>
        <v>35.15448272228241</v>
      </c>
      <c r="AQ36" s="62">
        <f>IF(VLOOKUP(TRUE,$V$2:$AY$55,COUNTA($V$1:AY$1),FALSE)="",AY36,IF(AY36="","",(AY36/VLOOKUP(TRUE,$V$2:$AY$55,COUNTA($V$1:AY$1),FALSE))*100))</f>
        <v>51.339745521545424</v>
      </c>
      <c r="AR36" s="66">
        <f>IF(BS36="","",BS36*VLOOKUP("UQ",IndexCalc[],3,FALSE))</f>
        <v>75.540202856063843</v>
      </c>
      <c r="AS36" s="62">
        <f>IF(BT36="","",BT36*VLOOKUP("Fneg",IndexCalc[],3,FALSE))</f>
        <v>41.123488545417786</v>
      </c>
      <c r="AT36" s="62">
        <f>IF(BU36="","",BU36*VLOOKUP("ABS",IndexCalc[],3,FALSE))</f>
        <v>35.709097385406494</v>
      </c>
      <c r="AU36" s="62">
        <f>IF(BV36="","",BV36*VLOOKUP("Cnrs",IndexCalc[],3,FALSE))</f>
        <v>57.957130670547485</v>
      </c>
      <c r="AV36" s="62">
        <f>IF(BO36="","",BO36*VLOOKUP("HEC",IndexCalc[],3,FALSE))</f>
        <v>80.539047718048096</v>
      </c>
      <c r="AW36" s="62">
        <f>IF(BP36="","",BP36*VLOOKUP("Aeres",IndexCalc[],3,FALSE))</f>
        <v>63.565254211425788</v>
      </c>
      <c r="AX36" s="62">
        <f>IF(BQ36="","",BQ36*VLOOKUP("Abdc",IndexCalc[],3,FALSE))</f>
        <v>35.15448272228241</v>
      </c>
      <c r="AY36" s="65">
        <f>IF(BR36="","",BR36*VLOOKUP("Vhb",IndexCalc[],3,FALSE))</f>
        <v>51.339745521545417</v>
      </c>
      <c r="AZ36" s="25"/>
      <c r="BA36" s="16"/>
      <c r="BB36" s="12"/>
      <c r="BC36" s="25"/>
      <c r="BD36" s="583">
        <v>0.123</v>
      </c>
      <c r="BE36" s="80">
        <v>0.20799999999999999</v>
      </c>
      <c r="BF36" s="18"/>
      <c r="BG36" s="12"/>
      <c r="BH36" s="12"/>
      <c r="BI36" s="12"/>
      <c r="BJ36" s="19"/>
      <c r="BK36" s="18"/>
      <c r="BL36" s="12"/>
      <c r="BM36" s="12"/>
      <c r="BN36" s="19"/>
      <c r="BO36" s="258">
        <v>3.2215619087219238</v>
      </c>
      <c r="BP36" s="258">
        <v>1.9069576263427734</v>
      </c>
      <c r="BQ36" s="258">
        <v>1.4061793088912964</v>
      </c>
      <c r="BR36" s="258">
        <v>3.0803847312927246</v>
      </c>
      <c r="BS36" s="258">
        <v>3.0216081142425537</v>
      </c>
      <c r="BT36" s="258">
        <v>1.6449395418167114</v>
      </c>
      <c r="BU36" s="258">
        <v>1.7854548692703247</v>
      </c>
      <c r="BV36" s="258">
        <v>2.3182852268218994</v>
      </c>
    </row>
    <row r="37" spans="1:74" x14ac:dyDescent="0.25">
      <c r="A37" s="206" t="s">
        <v>1475</v>
      </c>
      <c r="B37" s="195" t="s">
        <v>1476</v>
      </c>
      <c r="C37" s="587" t="s">
        <v>250</v>
      </c>
      <c r="D37" s="11" t="s">
        <v>887</v>
      </c>
      <c r="E37" s="59">
        <f t="shared" si="31"/>
        <v>36</v>
      </c>
      <c r="F37" s="59">
        <f t="shared" si="32"/>
        <v>10</v>
      </c>
      <c r="G37" s="65">
        <f t="shared" si="33"/>
        <v>24.729047903282602</v>
      </c>
      <c r="H37" s="65" t="b">
        <f t="shared" si="34"/>
        <v>0</v>
      </c>
      <c r="I37" s="108">
        <f t="shared" si="35"/>
        <v>10000</v>
      </c>
      <c r="J37" s="108">
        <f t="shared" si="36"/>
        <v>10000</v>
      </c>
      <c r="K37" s="108">
        <f t="shared" si="37"/>
        <v>10000</v>
      </c>
      <c r="L37" s="108">
        <f t="shared" si="38"/>
        <v>10000</v>
      </c>
      <c r="M37" s="108">
        <f t="shared" si="39"/>
        <v>10000</v>
      </c>
      <c r="N37" s="108">
        <f t="shared" si="40"/>
        <v>10000</v>
      </c>
      <c r="O37" s="62" t="b">
        <f t="shared" si="41"/>
        <v>0</v>
      </c>
      <c r="P37" s="59">
        <f t="shared" si="42"/>
        <v>2</v>
      </c>
      <c r="Q37" s="59">
        <f t="shared" si="43"/>
        <v>8</v>
      </c>
      <c r="R37" s="149">
        <f t="shared" si="44"/>
        <v>45.03316933553868</v>
      </c>
      <c r="S37" s="62">
        <f t="shared" si="45"/>
        <v>5.1233049552367547</v>
      </c>
      <c r="T37" s="65">
        <f t="shared" si="46"/>
        <v>55.010635430614158</v>
      </c>
      <c r="U37" s="64">
        <f t="shared" si="47"/>
        <v>45.888508344491328</v>
      </c>
      <c r="V37" s="64" t="b">
        <f t="shared" si="48"/>
        <v>0</v>
      </c>
      <c r="W37" s="144">
        <f t="shared" si="49"/>
        <v>45.03316933553868</v>
      </c>
      <c r="X37" s="62" t="str">
        <f t="shared" si="50"/>
        <v/>
      </c>
      <c r="Y37" s="62" t="str">
        <f t="shared" si="51"/>
        <v/>
      </c>
      <c r="Z37" s="62" t="str">
        <f t="shared" si="52"/>
        <v/>
      </c>
      <c r="AA37" s="62" t="str">
        <f t="shared" si="53"/>
        <v/>
      </c>
      <c r="AB37" s="66">
        <f t="shared" si="54"/>
        <v>4.1852743032522746</v>
      </c>
      <c r="AC37" s="65">
        <f t="shared" si="55"/>
        <v>6.0613356072212357</v>
      </c>
      <c r="AD37" s="64" t="str">
        <f t="shared" si="56"/>
        <v/>
      </c>
      <c r="AE37" s="64" t="str">
        <f t="shared" si="57"/>
        <v/>
      </c>
      <c r="AF37" s="64" t="str">
        <f t="shared" si="58"/>
        <v/>
      </c>
      <c r="AG37" s="64" t="str">
        <f t="shared" si="59"/>
        <v/>
      </c>
      <c r="AH37" s="64">
        <f t="shared" si="60"/>
        <v>13.200000000000001</v>
      </c>
      <c r="AI37" s="64">
        <f t="shared" si="61"/>
        <v>5.6000000000000005</v>
      </c>
      <c r="AJ37" s="70">
        <f>IF(VLOOKUP(TRUE,$V$2:$AY$55,COUNTA($V$1:AR$1),FALSE)="",AR37,IF(AR37="","",(AR37/VLOOKUP(TRUE,$V$2:$AY$55,COUNTA($V$1:AR$1),FALSE))*100))</f>
        <v>79.85871434211731</v>
      </c>
      <c r="AK37" s="64">
        <f>IF(VLOOKUP(TRUE,$V$2:$AY$55,COUNTA($V$1:AS$1),FALSE)="",AS37,IF(AS37="","",(AS37/VLOOKUP(TRUE,$V$2:$AY$55,COUNTA($V$1:AS$1),FALSE))*100))</f>
        <v>43.517124652862549</v>
      </c>
      <c r="AL37" s="64">
        <f>IF(VLOOKUP(TRUE,$V$2:$AY$55,COUNTA($V$1:AT$1),FALSE)="",AT37,IF(AT37="","",(AT37/VLOOKUP(TRUE,$V$2:$AY$55,COUNTA($V$1:AT$1),FALSE))*100))</f>
        <v>42.04737663269043</v>
      </c>
      <c r="AM37" s="64">
        <f>IF(VLOOKUP(TRUE,$V$2:$AY$55,COUNTA($V$1:AU$1),FALSE)="",AU37,IF(AU37="","",(AU37/VLOOKUP(TRUE,$V$2:$AY$55,COUNTA($V$1:AU$1),FALSE))*100))</f>
        <v>50</v>
      </c>
      <c r="AN37" s="64">
        <f>IF(VLOOKUP(TRUE,$V$2:$AY$55,COUNTA($V$1:AV$1),FALSE)="",AV37,IF(AV37="","",(AV37/VLOOKUP(TRUE,$V$2:$AY$55,COUNTA($V$1:AV$1),FALSE))*100))</f>
        <v>69.004195928573608</v>
      </c>
      <c r="AO37" s="64">
        <f>IF(VLOOKUP(TRUE,$V$2:$AY$55,COUNTA($V$1:AW$1),FALSE)="",AW37,IF(AW37="","",(AW37/VLOOKUP(TRUE,$V$2:$AY$55,COUNTA($V$1:AW$1),FALSE))*100))</f>
        <v>66.666666666666671</v>
      </c>
      <c r="AP37" s="64">
        <f>IF(VLOOKUP(TRUE,$V$2:$AY$55,COUNTA($V$1:AX$1),FALSE)="",AX37,IF(AX37="","",(AX37/VLOOKUP(TRUE,$V$2:$AY$55,COUNTA($V$1:AX$1),FALSE))*100))</f>
        <v>40.996924042701721</v>
      </c>
      <c r="AQ37" s="64">
        <f>IF(VLOOKUP(TRUE,$V$2:$AY$55,COUNTA($V$1:AY$1),FALSE)="",AY37,IF(AY37="","",(AY37/VLOOKUP(TRUE,$V$2:$AY$55,COUNTA($V$1:AY$1),FALSE))*100))</f>
        <v>47.994081179300949</v>
      </c>
      <c r="AR37" s="66">
        <f>IF(BS37="","",BS37*VLOOKUP("UQ",IndexCalc[],3,FALSE))</f>
        <v>79.85871434211731</v>
      </c>
      <c r="AS37" s="62">
        <f>IF(BT37="","",BT37*VLOOKUP("Fneg",IndexCalc[],3,FALSE))</f>
        <v>43.517124652862549</v>
      </c>
      <c r="AT37" s="62">
        <f>IF(BU37="","",BU37*VLOOKUP("ABS",IndexCalc[],3,FALSE))</f>
        <v>42.04737663269043</v>
      </c>
      <c r="AU37" s="62">
        <f>IF(BV37="","",BV37*VLOOKUP("Cnrs",IndexCalc[],3,FALSE))</f>
        <v>50</v>
      </c>
      <c r="AV37" s="62">
        <f>IF(BO37="","",BO37*VLOOKUP("HEC",IndexCalc[],3,FALSE))</f>
        <v>69.004195928573608</v>
      </c>
      <c r="AW37" s="62">
        <f>IF(BP37="","",BP37*VLOOKUP("Aeres",IndexCalc[],3,FALSE))</f>
        <v>66.666666666666671</v>
      </c>
      <c r="AX37" s="62">
        <f>IF(BQ37="","",BQ37*VLOOKUP("Abdc",IndexCalc[],3,FALSE))</f>
        <v>40.996924042701721</v>
      </c>
      <c r="AY37" s="65">
        <f>IF(BR37="","",BR37*VLOOKUP("Vhb",IndexCalc[],3,FALSE))</f>
        <v>47.994081179300949</v>
      </c>
      <c r="AZ37" s="20"/>
      <c r="BA37" s="21"/>
      <c r="BB37" s="22"/>
      <c r="BC37" s="20"/>
      <c r="BD37" s="584">
        <v>0.18741658329963684</v>
      </c>
      <c r="BE37" s="263">
        <v>0.16056478023529053</v>
      </c>
      <c r="BF37" s="18"/>
      <c r="BG37" s="12"/>
      <c r="BH37" s="12"/>
      <c r="BI37" s="12"/>
      <c r="BJ37" s="19"/>
      <c r="BK37" s="18"/>
      <c r="BL37" s="12"/>
      <c r="BM37" s="12"/>
      <c r="BN37" s="19"/>
      <c r="BO37" s="258">
        <v>2.7601678371429443</v>
      </c>
      <c r="BP37" s="258">
        <v>2</v>
      </c>
      <c r="BQ37" s="258">
        <v>1.6398769617080688</v>
      </c>
      <c r="BR37" s="258">
        <v>2.8796448707580566</v>
      </c>
      <c r="BS37" s="258">
        <v>3.1943485736846924</v>
      </c>
      <c r="BT37" s="258">
        <v>1.740684986114502</v>
      </c>
      <c r="BU37" s="258">
        <v>2.1023688316345215</v>
      </c>
      <c r="BV37" s="258">
        <v>2</v>
      </c>
    </row>
    <row r="38" spans="1:74" x14ac:dyDescent="0.25">
      <c r="A38" s="207" t="s">
        <v>625</v>
      </c>
      <c r="B38" s="590" t="s">
        <v>1063</v>
      </c>
      <c r="C38" s="589" t="s">
        <v>223</v>
      </c>
      <c r="D38" s="28" t="s">
        <v>887</v>
      </c>
      <c r="E38" s="61">
        <f t="shared" si="31"/>
        <v>37</v>
      </c>
      <c r="F38" s="61">
        <f t="shared" si="32"/>
        <v>10</v>
      </c>
      <c r="G38" s="68">
        <f t="shared" si="33"/>
        <v>27.906508407227982</v>
      </c>
      <c r="H38" s="68" t="b">
        <f t="shared" si="34"/>
        <v>0</v>
      </c>
      <c r="I38" s="108">
        <f t="shared" si="35"/>
        <v>10000</v>
      </c>
      <c r="J38" s="108">
        <f t="shared" si="36"/>
        <v>10000</v>
      </c>
      <c r="K38" s="108">
        <f t="shared" si="37"/>
        <v>10000</v>
      </c>
      <c r="L38" s="108">
        <f t="shared" si="38"/>
        <v>10000</v>
      </c>
      <c r="M38" s="108">
        <f t="shared" si="39"/>
        <v>10000</v>
      </c>
      <c r="N38" s="108">
        <f t="shared" si="40"/>
        <v>10000</v>
      </c>
      <c r="O38" s="63" t="b">
        <f t="shared" si="41"/>
        <v>0</v>
      </c>
      <c r="P38" s="61">
        <f t="shared" si="42"/>
        <v>2</v>
      </c>
      <c r="Q38" s="61">
        <f t="shared" si="43"/>
        <v>8</v>
      </c>
      <c r="R38" s="150">
        <f t="shared" si="44"/>
        <v>44.610728650223749</v>
      </c>
      <c r="S38" s="63">
        <f t="shared" si="45"/>
        <v>2.165066544868238</v>
      </c>
      <c r="T38" s="68">
        <f t="shared" si="46"/>
        <v>55.22214417656263</v>
      </c>
      <c r="U38" s="63">
        <f t="shared" si="47"/>
        <v>44.537715341250106</v>
      </c>
      <c r="V38" s="63" t="b">
        <f t="shared" si="48"/>
        <v>0</v>
      </c>
      <c r="W38" s="145">
        <f t="shared" si="49"/>
        <v>44.610728650223749</v>
      </c>
      <c r="X38" s="63" t="str">
        <f t="shared" si="50"/>
        <v/>
      </c>
      <c r="Y38" s="63" t="str">
        <f t="shared" si="51"/>
        <v/>
      </c>
      <c r="Z38" s="63" t="str">
        <f t="shared" si="52"/>
        <v/>
      </c>
      <c r="AA38" s="63" t="str">
        <f t="shared" si="53"/>
        <v/>
      </c>
      <c r="AB38" s="69">
        <f t="shared" si="54"/>
        <v>2.3671281822242074</v>
      </c>
      <c r="AC38" s="68">
        <f t="shared" si="55"/>
        <v>1.9630049075122686</v>
      </c>
      <c r="AD38" s="63" t="str">
        <f t="shared" si="56"/>
        <v/>
      </c>
      <c r="AE38" s="63" t="str">
        <f t="shared" si="57"/>
        <v/>
      </c>
      <c r="AF38" s="63" t="str">
        <f t="shared" si="58"/>
        <v/>
      </c>
      <c r="AG38" s="63" t="str">
        <f t="shared" si="59"/>
        <v/>
      </c>
      <c r="AH38" s="63">
        <f t="shared" si="60"/>
        <v>1.7999999999999998</v>
      </c>
      <c r="AI38" s="63">
        <f t="shared" si="61"/>
        <v>1.7999999999999998</v>
      </c>
      <c r="AJ38" s="69">
        <f>IF(VLOOKUP(TRUE,$V$2:$AY$55,COUNTA($V$1:AR$1),FALSE)="",AR38,IF(AR38="","",(AR38/VLOOKUP(TRUE,$V$2:$AY$55,COUNTA($V$1:AR$1),FALSE))*100))</f>
        <v>77.777844667434692</v>
      </c>
      <c r="AK38" s="63">
        <f>IF(VLOOKUP(TRUE,$V$2:$AY$55,COUNTA($V$1:AS$1),FALSE)="",AS38,IF(AS38="","",(AS38/VLOOKUP(TRUE,$V$2:$AY$55,COUNTA($V$1:AS$1),FALSE))*100))</f>
        <v>39.796477556228638</v>
      </c>
      <c r="AL38" s="63">
        <f>IF(VLOOKUP(TRUE,$V$2:$AY$55,COUNTA($V$1:AT$1),FALSE)="",AT38,IF(AT38="","",(AT38/VLOOKUP(TRUE,$V$2:$AY$55,COUNTA($V$1:AT$1),FALSE))*100))</f>
        <v>34.308109283447266</v>
      </c>
      <c r="AM38" s="63">
        <f>IF(VLOOKUP(TRUE,$V$2:$AY$55,COUNTA($V$1:AU$1),FALSE)="",AU38,IF(AU38="","",(AU38/VLOOKUP(TRUE,$V$2:$AY$55,COUNTA($V$1:AU$1),FALSE))*100))</f>
        <v>58.91687273979187</v>
      </c>
      <c r="AN38" s="63">
        <f>IF(VLOOKUP(TRUE,$V$2:$AY$55,COUNTA($V$1:AV$1),FALSE)="",AV38,IF(AV38="","",(AV38/VLOOKUP(TRUE,$V$2:$AY$55,COUNTA($V$1:AV$1),FALSE))*100))</f>
        <v>83.016490936279297</v>
      </c>
      <c r="AO38" s="63">
        <f>IF(VLOOKUP(TRUE,$V$2:$AY$55,COUNTA($V$1:AW$1),FALSE)="",AW38,IF(AW38="","",(AW38/VLOOKUP(TRUE,$V$2:$AY$55,COUNTA($V$1:AW$1),FALSE))*100))</f>
        <v>63.083982467651381</v>
      </c>
      <c r="AP38" s="63">
        <f>IF(VLOOKUP(TRUE,$V$2:$AY$55,COUNTA($V$1:AX$1),FALSE)="",AX38,IF(AX38="","",(AX38/VLOOKUP(TRUE,$V$2:$AY$55,COUNTA($V$1:AX$1),FALSE))*100))</f>
        <v>33.898627758026123</v>
      </c>
      <c r="AQ38" s="63">
        <f>IF(VLOOKUP(TRUE,$V$2:$AY$55,COUNTA($V$1:AY$1),FALSE)="",AY38,IF(AY38="","",(AY38/VLOOKUP(TRUE,$V$2:$AY$55,COUNTA($V$1:AY$1),FALSE))*100))</f>
        <v>50.978748003641769</v>
      </c>
      <c r="AR38" s="69">
        <f>IF(BS38="","",BS38*VLOOKUP("UQ",IndexCalc[],3,FALSE))</f>
        <v>77.777844667434692</v>
      </c>
      <c r="AS38" s="63">
        <f>IF(BT38="","",BT38*VLOOKUP("Fneg",IndexCalc[],3,FALSE))</f>
        <v>39.796477556228638</v>
      </c>
      <c r="AT38" s="63">
        <f>IF(BU38="","",BU38*VLOOKUP("ABS",IndexCalc[],3,FALSE))</f>
        <v>34.308109283447266</v>
      </c>
      <c r="AU38" s="63">
        <f>IF(BV38="","",BV38*VLOOKUP("Cnrs",IndexCalc[],3,FALSE))</f>
        <v>58.91687273979187</v>
      </c>
      <c r="AV38" s="63">
        <f>IF(BO38="","",BO38*VLOOKUP("HEC",IndexCalc[],3,FALSE))</f>
        <v>83.016490936279297</v>
      </c>
      <c r="AW38" s="63">
        <f>IF(BP38="","",BP38*VLOOKUP("Aeres",IndexCalc[],3,FALSE))</f>
        <v>63.083982467651374</v>
      </c>
      <c r="AX38" s="63">
        <f>IF(BQ38="","",BQ38*VLOOKUP("Abdc",IndexCalc[],3,FALSE))</f>
        <v>33.898627758026123</v>
      </c>
      <c r="AY38" s="68">
        <f>IF(BR38="","",BR38*VLOOKUP("Vhb",IndexCalc[],3,FALSE))</f>
        <v>50.978748003641769</v>
      </c>
      <c r="AZ38" s="36"/>
      <c r="BA38" s="32"/>
      <c r="BB38" s="29"/>
      <c r="BC38" s="36"/>
      <c r="BD38" s="585">
        <v>0.106</v>
      </c>
      <c r="BE38" s="81">
        <v>5.1999999999999998E-2</v>
      </c>
      <c r="BF38" s="34"/>
      <c r="BG38" s="29"/>
      <c r="BH38" s="29"/>
      <c r="BI38" s="29"/>
      <c r="BJ38" s="35"/>
      <c r="BK38" s="34"/>
      <c r="BL38" s="29"/>
      <c r="BM38" s="29"/>
      <c r="BN38" s="35"/>
      <c r="BO38" s="260">
        <v>3.3206596374511719</v>
      </c>
      <c r="BP38" s="260">
        <v>1.892519474029541</v>
      </c>
      <c r="BQ38" s="260">
        <v>1.3559451103210449</v>
      </c>
      <c r="BR38" s="260">
        <v>3.0587248802185059</v>
      </c>
      <c r="BS38" s="260">
        <v>3.1111137866973877</v>
      </c>
      <c r="BT38" s="260">
        <v>1.5918591022491455</v>
      </c>
      <c r="BU38" s="260">
        <v>1.7154054641723633</v>
      </c>
      <c r="BV38" s="260">
        <v>2.3566749095916748</v>
      </c>
    </row>
    <row r="39" spans="1:74" x14ac:dyDescent="0.25">
      <c r="A39" s="206" t="s">
        <v>626</v>
      </c>
      <c r="B39" s="11" t="s">
        <v>1064</v>
      </c>
      <c r="C39" s="74" t="s">
        <v>224</v>
      </c>
      <c r="D39" s="11" t="s">
        <v>887</v>
      </c>
      <c r="E39" s="59">
        <f t="shared" si="31"/>
        <v>38</v>
      </c>
      <c r="F39" s="59">
        <f t="shared" si="32"/>
        <v>10</v>
      </c>
      <c r="G39" s="65">
        <f t="shared" si="33"/>
        <v>28.533558745701736</v>
      </c>
      <c r="H39" s="100" t="b">
        <f t="shared" si="34"/>
        <v>0</v>
      </c>
      <c r="I39" s="108">
        <f t="shared" si="35"/>
        <v>10000</v>
      </c>
      <c r="J39" s="108">
        <f t="shared" si="36"/>
        <v>10000</v>
      </c>
      <c r="K39" s="108">
        <f t="shared" si="37"/>
        <v>10000</v>
      </c>
      <c r="L39" s="108">
        <f t="shared" si="38"/>
        <v>10000</v>
      </c>
      <c r="M39" s="108">
        <f t="shared" si="39"/>
        <v>10000</v>
      </c>
      <c r="N39" s="108">
        <f t="shared" si="40"/>
        <v>10000</v>
      </c>
      <c r="O39" s="100" t="b">
        <f t="shared" si="41"/>
        <v>0</v>
      </c>
      <c r="P39" s="60">
        <f t="shared" si="42"/>
        <v>2</v>
      </c>
      <c r="Q39" s="60">
        <f t="shared" si="43"/>
        <v>8</v>
      </c>
      <c r="R39" s="149">
        <f t="shared" si="44"/>
        <v>44.498280940061875</v>
      </c>
      <c r="S39" s="70">
        <f t="shared" si="45"/>
        <v>1.2505582849486379</v>
      </c>
      <c r="T39" s="67">
        <f t="shared" si="46"/>
        <v>55.310211603840187</v>
      </c>
      <c r="U39" s="64">
        <f t="shared" si="47"/>
        <v>44.618169283072149</v>
      </c>
      <c r="V39" s="64" t="b">
        <f t="shared" si="48"/>
        <v>0</v>
      </c>
      <c r="W39" s="151">
        <f t="shared" si="49"/>
        <v>44.498280940061875</v>
      </c>
      <c r="X39" s="70" t="str">
        <f t="shared" si="50"/>
        <v/>
      </c>
      <c r="Y39" s="64" t="str">
        <f t="shared" si="51"/>
        <v/>
      </c>
      <c r="Z39" s="64" t="str">
        <f t="shared" si="52"/>
        <v/>
      </c>
      <c r="AA39" s="64" t="str">
        <f t="shared" si="53"/>
        <v/>
      </c>
      <c r="AB39" s="62">
        <f t="shared" si="54"/>
        <v>2.5011165698972757</v>
      </c>
      <c r="AC39" s="65">
        <f t="shared" si="55"/>
        <v>0</v>
      </c>
      <c r="AD39" s="64" t="str">
        <f t="shared" si="56"/>
        <v/>
      </c>
      <c r="AE39" s="64" t="str">
        <f t="shared" si="57"/>
        <v/>
      </c>
      <c r="AF39" s="64" t="str">
        <f t="shared" si="58"/>
        <v/>
      </c>
      <c r="AG39" s="64" t="str">
        <f t="shared" si="59"/>
        <v/>
      </c>
      <c r="AH39" s="64">
        <f t="shared" si="60"/>
        <v>3.6999999999999997</v>
      </c>
      <c r="AI39" s="64">
        <f t="shared" si="61"/>
        <v>0</v>
      </c>
      <c r="AJ39" s="70">
        <f>IF(VLOOKUP(TRUE,$V$2:$AY$55,COUNTA($V$1:AR$1),FALSE)="",AR39,IF(AR39="","",(AR39/VLOOKUP(TRUE,$V$2:$AY$55,COUNTA($V$1:AR$1),FALSE))*100))</f>
        <v>78.666722774505615</v>
      </c>
      <c r="AK39" s="64">
        <f>IF(VLOOKUP(TRUE,$V$2:$AY$55,COUNTA($V$1:AS$1),FALSE)="",AS39,IF(AS39="","",(AS39/VLOOKUP(TRUE,$V$2:$AY$55,COUNTA($V$1:AS$1),FALSE))*100))</f>
        <v>39.343181252479553</v>
      </c>
      <c r="AL39" s="64">
        <f>IF(VLOOKUP(TRUE,$V$2:$AY$55,COUNTA($V$1:AT$1),FALSE)="",AT39,IF(AT39="","",(AT39/VLOOKUP(TRUE,$V$2:$AY$55,COUNTA($V$1:AT$1),FALSE))*100))</f>
        <v>33.738071918487549</v>
      </c>
      <c r="AM39" s="64">
        <f>IF(VLOOKUP(TRUE,$V$2:$AY$55,COUNTA($V$1:AU$1),FALSE)="",AU39,IF(AU39="","",(AU39/VLOOKUP(TRUE,$V$2:$AY$55,COUNTA($V$1:AU$1),FALSE))*100))</f>
        <v>59.246951341629028</v>
      </c>
      <c r="AN39" s="64">
        <f>IF(VLOOKUP(TRUE,$V$2:$AY$55,COUNTA($V$1:AV$1),FALSE)="",AV39,IF(AV39="","",(AV39/VLOOKUP(TRUE,$V$2:$AY$55,COUNTA($V$1:AV$1),FALSE))*100))</f>
        <v>83.952099084854126</v>
      </c>
      <c r="AO39" s="64">
        <f>IF(VLOOKUP(TRUE,$V$2:$AY$55,COUNTA($V$1:AW$1),FALSE)="",AW39,IF(AW39="","",(AW39/VLOOKUP(TRUE,$V$2:$AY$55,COUNTA($V$1:AW$1),FALSE))*100))</f>
        <v>62.915333112080894</v>
      </c>
      <c r="AP39" s="64">
        <f>IF(VLOOKUP(TRUE,$V$2:$AY$55,COUNTA($V$1:AX$1),FALSE)="",AX39,IF(AX39="","",(AX39/VLOOKUP(TRUE,$V$2:$AY$55,COUNTA($V$1:AX$1),FALSE))*100))</f>
        <v>33.623975515365601</v>
      </c>
      <c r="AQ39" s="67">
        <f>IF(VLOOKUP(TRUE,$V$2:$AY$55,COUNTA($V$1:AY$1),FALSE)="",AY39,IF(AY39="","",(AY39/VLOOKUP(TRUE,$V$2:$AY$55,COUNTA($V$1:AY$1),FALSE))*100))</f>
        <v>50.995357831319176</v>
      </c>
      <c r="AR39" s="66">
        <f>IF(BS39="","",BS39*VLOOKUP("UQ",IndexCalc[],3,FALSE))</f>
        <v>78.666722774505615</v>
      </c>
      <c r="AS39" s="62">
        <f>IF(BT39="","",BT39*VLOOKUP("Fneg",IndexCalc[],3,FALSE))</f>
        <v>39.343181252479553</v>
      </c>
      <c r="AT39" s="62">
        <f>IF(BU39="","",BU39*VLOOKUP("ABS",IndexCalc[],3,FALSE))</f>
        <v>33.738071918487549</v>
      </c>
      <c r="AU39" s="62">
        <f>IF(BV39="","",BV39*VLOOKUP("Cnrs",IndexCalc[],3,FALSE))</f>
        <v>59.246951341629028</v>
      </c>
      <c r="AV39" s="62">
        <f>IF(BO39="","",BO39*VLOOKUP("HEC",IndexCalc[],3,FALSE))</f>
        <v>83.952099084854126</v>
      </c>
      <c r="AW39" s="62">
        <f>IF(BP39="","",BP39*VLOOKUP("Aeres",IndexCalc[],3,FALSE))</f>
        <v>62.915333112080894</v>
      </c>
      <c r="AX39" s="62">
        <f>IF(BQ39="","",BQ39*VLOOKUP("Abdc",IndexCalc[],3,FALSE))</f>
        <v>33.623975515365601</v>
      </c>
      <c r="AY39" s="65">
        <f>IF(BR39="","",BR39*VLOOKUP("Vhb",IndexCalc[],3,FALSE))</f>
        <v>50.995357831319176</v>
      </c>
      <c r="AZ39" s="20"/>
      <c r="BA39" s="21"/>
      <c r="BB39" s="22"/>
      <c r="BC39" s="20"/>
      <c r="BD39" s="25">
        <v>0.112</v>
      </c>
      <c r="BE39" s="80">
        <v>0</v>
      </c>
      <c r="BF39" s="18"/>
      <c r="BG39" s="12"/>
      <c r="BH39" s="12"/>
      <c r="BI39" s="12"/>
      <c r="BJ39" s="19"/>
      <c r="BK39" s="18"/>
      <c r="BL39" s="12"/>
      <c r="BM39" s="12"/>
      <c r="BN39" s="12"/>
      <c r="BO39" s="257">
        <v>3.358083963394165</v>
      </c>
      <c r="BP39" s="258">
        <v>1.8874599933624268</v>
      </c>
      <c r="BQ39" s="258">
        <v>1.344959020614624</v>
      </c>
      <c r="BR39" s="258">
        <v>3.0597214698791504</v>
      </c>
      <c r="BS39" s="258">
        <v>3.1466689109802246</v>
      </c>
      <c r="BT39" s="258">
        <v>1.5737272500991821</v>
      </c>
      <c r="BU39" s="258">
        <v>1.6869035959243774</v>
      </c>
      <c r="BV39" s="261">
        <v>2.3698780536651611</v>
      </c>
    </row>
    <row r="40" spans="1:74" x14ac:dyDescent="0.25">
      <c r="A40" s="206" t="s">
        <v>1106</v>
      </c>
      <c r="B40" s="11" t="s">
        <v>1410</v>
      </c>
      <c r="C40" s="147" t="s">
        <v>239</v>
      </c>
      <c r="D40" s="11" t="s">
        <v>887</v>
      </c>
      <c r="E40" s="59">
        <f t="shared" si="31"/>
        <v>39</v>
      </c>
      <c r="F40" s="59">
        <f t="shared" si="32"/>
        <v>10</v>
      </c>
      <c r="G40" s="65">
        <f t="shared" si="33"/>
        <v>14.787734169182423</v>
      </c>
      <c r="H40" s="98" t="b">
        <f t="shared" si="34"/>
        <v>0</v>
      </c>
      <c r="I40" s="108">
        <f t="shared" si="35"/>
        <v>10000</v>
      </c>
      <c r="J40" s="108">
        <f t="shared" si="36"/>
        <v>10000</v>
      </c>
      <c r="K40" s="108">
        <f t="shared" si="37"/>
        <v>10000</v>
      </c>
      <c r="L40" s="108">
        <f t="shared" si="38"/>
        <v>10000</v>
      </c>
      <c r="M40" s="108">
        <f t="shared" si="39"/>
        <v>10000</v>
      </c>
      <c r="N40" s="108">
        <f t="shared" si="40"/>
        <v>10000</v>
      </c>
      <c r="O40" s="98" t="b">
        <f t="shared" si="41"/>
        <v>0</v>
      </c>
      <c r="P40" s="59">
        <f t="shared" si="42"/>
        <v>2</v>
      </c>
      <c r="Q40" s="59">
        <f t="shared" si="43"/>
        <v>8</v>
      </c>
      <c r="R40" s="149">
        <f t="shared" si="44"/>
        <v>43.655827550689914</v>
      </c>
      <c r="S40" s="66">
        <f t="shared" si="45"/>
        <v>23.279137753449564</v>
      </c>
      <c r="T40" s="65">
        <f t="shared" si="46"/>
        <v>48.75</v>
      </c>
      <c r="U40" s="62">
        <f t="shared" si="47"/>
        <v>49.75</v>
      </c>
      <c r="V40" s="62" t="b">
        <f t="shared" si="48"/>
        <v>0</v>
      </c>
      <c r="W40" s="143">
        <f t="shared" si="49"/>
        <v>43.655827550689914</v>
      </c>
      <c r="X40" s="66" t="str">
        <f t="shared" si="50"/>
        <v/>
      </c>
      <c r="Y40" s="62" t="str">
        <f t="shared" si="51"/>
        <v/>
      </c>
      <c r="Z40" s="62" t="str">
        <f t="shared" si="52"/>
        <v/>
      </c>
      <c r="AA40" s="62" t="str">
        <f t="shared" si="53"/>
        <v/>
      </c>
      <c r="AB40" s="62">
        <f t="shared" si="54"/>
        <v>11.299687360428763</v>
      </c>
      <c r="AC40" s="65">
        <f t="shared" si="55"/>
        <v>35.258588146470366</v>
      </c>
      <c r="AD40" s="62" t="str">
        <f t="shared" si="56"/>
        <v/>
      </c>
      <c r="AE40" s="62" t="str">
        <f t="shared" si="57"/>
        <v/>
      </c>
      <c r="AF40" s="62" t="str">
        <f t="shared" si="58"/>
        <v/>
      </c>
      <c r="AG40" s="62" t="str">
        <f t="shared" si="59"/>
        <v/>
      </c>
      <c r="AH40" s="62">
        <f t="shared" si="60"/>
        <v>50.9</v>
      </c>
      <c r="AI40" s="62">
        <f t="shared" si="61"/>
        <v>56.599999999999994</v>
      </c>
      <c r="AJ40" s="66">
        <f>IF(VLOOKUP(TRUE,$V$2:$AY$55,COUNTA($V$1:AR$1),FALSE)="",AR40,IF(AR40="","",(AR40/VLOOKUP(TRUE,$V$2:$AY$55,COUNTA($V$1:AR$1),FALSE))*100))</f>
        <v>50</v>
      </c>
      <c r="AK40" s="62">
        <f>IF(VLOOKUP(TRUE,$V$2:$AY$55,COUNTA($V$1:AS$1),FALSE)="",AS40,IF(AS40="","",(AS40/VLOOKUP(TRUE,$V$2:$AY$55,COUNTA($V$1:AS$1),FALSE))*100))</f>
        <v>50</v>
      </c>
      <c r="AL40" s="62">
        <f>IF(VLOOKUP(TRUE,$V$2:$AY$55,COUNTA($V$1:AT$1),FALSE)="",AT40,IF(AT40="","",(AT40/VLOOKUP(TRUE,$V$2:$AY$55,COUNTA($V$1:AT$1),FALSE))*100))</f>
        <v>40</v>
      </c>
      <c r="AM40" s="62">
        <f>IF(VLOOKUP(TRUE,$V$2:$AY$55,COUNTA($V$1:AU$1),FALSE)="",AU40,IF(AU40="","",(AU40/VLOOKUP(TRUE,$V$2:$AY$55,COUNTA($V$1:AU$1),FALSE))*100))</f>
        <v>50</v>
      </c>
      <c r="AN40" s="62">
        <f>IF(VLOOKUP(TRUE,$V$2:$AY$55,COUNTA($V$1:AV$1),FALSE)="",AV40,IF(AV40="","",(AV40/VLOOKUP(TRUE,$V$2:$AY$55,COUNTA($V$1:AV$1),FALSE))*100))</f>
        <v>50</v>
      </c>
      <c r="AO40" s="62">
        <f>IF(VLOOKUP(TRUE,$V$2:$AY$55,COUNTA($V$1:AW$1),FALSE)="",AW40,IF(AW40="","",(AW40/VLOOKUP(TRUE,$V$2:$AY$55,COUNTA($V$1:AW$1),FALSE))*100))</f>
        <v>66.666666666666671</v>
      </c>
      <c r="AP40" s="111">
        <f>IF(VLOOKUP(TRUE,$V$2:$AY$55,COUNTA($V$1:AX$1),FALSE)="",AX40,IF(AX40="","",(AX40/VLOOKUP(TRUE,$V$2:$AY$55,COUNTA($V$1:AX$1),FALSE))*100))</f>
        <v>50</v>
      </c>
      <c r="AQ40" s="65">
        <f>IF(VLOOKUP(TRUE,$V$2:$AY$55,COUNTA($V$1:AY$1),FALSE)="",AY40,IF(AY40="","",(AY40/VLOOKUP(TRUE,$V$2:$AY$55,COUNTA($V$1:AY$1),FALSE))*100))</f>
        <v>33.333333333333336</v>
      </c>
      <c r="AR40" s="66">
        <f>IF(BS40="","",BS40*VLOOKUP("UQ",IndexCalc[],3,FALSE))</f>
        <v>50</v>
      </c>
      <c r="AS40" s="62">
        <f>IF(BT40="","",BT40*VLOOKUP("Fneg",IndexCalc[],3,FALSE))</f>
        <v>50</v>
      </c>
      <c r="AT40" s="62">
        <f>IF(BU40="","",BU40*VLOOKUP("ABS",IndexCalc[],3,FALSE))</f>
        <v>40</v>
      </c>
      <c r="AU40" s="62">
        <f>IF(BV40="","",BV40*VLOOKUP("Cnrs",IndexCalc[],3,FALSE))</f>
        <v>50</v>
      </c>
      <c r="AV40" s="62">
        <f>IF(BO40="","",BO40*VLOOKUP("HEC",IndexCalc[],3,FALSE))</f>
        <v>50</v>
      </c>
      <c r="AW40" s="62">
        <f>IF(BP40="","",BP40*VLOOKUP("Aeres",IndexCalc[],3,FALSE))</f>
        <v>66.666666666666671</v>
      </c>
      <c r="AX40" s="62">
        <f>IF(BQ40="","",BQ40*VLOOKUP("Abdc",IndexCalc[],3,FALSE))</f>
        <v>50</v>
      </c>
      <c r="AY40" s="65">
        <f>IF(BR40="","",BR40*VLOOKUP("Vhb",IndexCalc[],3,FALSE))</f>
        <v>33.333333333333336</v>
      </c>
      <c r="AZ40" s="25"/>
      <c r="BA40" s="16"/>
      <c r="BB40" s="12"/>
      <c r="BC40" s="25"/>
      <c r="BD40" s="25">
        <v>0.50600000000000001</v>
      </c>
      <c r="BE40" s="83">
        <v>0.93400000000000005</v>
      </c>
      <c r="BF40" s="18" t="s">
        <v>133</v>
      </c>
      <c r="BG40" s="12" t="s">
        <v>133</v>
      </c>
      <c r="BH40" s="181" t="s">
        <v>133</v>
      </c>
      <c r="BI40" s="12" t="s">
        <v>135</v>
      </c>
      <c r="BJ40" s="19"/>
      <c r="BK40" s="18">
        <v>3</v>
      </c>
      <c r="BL40" s="12">
        <v>3</v>
      </c>
      <c r="BM40" s="12">
        <v>2</v>
      </c>
      <c r="BN40" s="12"/>
      <c r="BO40" s="7">
        <v>2</v>
      </c>
      <c r="BP40" s="5">
        <v>2</v>
      </c>
      <c r="BQ40" s="92">
        <v>2</v>
      </c>
      <c r="BR40" s="5">
        <v>2</v>
      </c>
      <c r="BS40" s="5">
        <v>2</v>
      </c>
      <c r="BT40" s="5">
        <v>2</v>
      </c>
      <c r="BU40" s="5">
        <v>2</v>
      </c>
      <c r="BV40" s="261">
        <v>2</v>
      </c>
    </row>
    <row r="41" spans="1:74" x14ac:dyDescent="0.25">
      <c r="A41" s="206" t="s">
        <v>603</v>
      </c>
      <c r="B41" s="11" t="s">
        <v>872</v>
      </c>
      <c r="C41" s="73" t="s">
        <v>164</v>
      </c>
      <c r="D41" s="11" t="s">
        <v>887</v>
      </c>
      <c r="E41" s="59">
        <f t="shared" si="31"/>
        <v>40</v>
      </c>
      <c r="F41" s="59">
        <f t="shared" si="32"/>
        <v>10</v>
      </c>
      <c r="G41" s="65">
        <f t="shared" si="33"/>
        <v>20.760688845776286</v>
      </c>
      <c r="H41" s="98" t="b">
        <f t="shared" si="34"/>
        <v>0</v>
      </c>
      <c r="I41" s="108">
        <f t="shared" si="35"/>
        <v>10000</v>
      </c>
      <c r="J41" s="108">
        <f t="shared" si="36"/>
        <v>10000</v>
      </c>
      <c r="K41" s="108">
        <f t="shared" si="37"/>
        <v>10000</v>
      </c>
      <c r="L41" s="108">
        <f t="shared" si="38"/>
        <v>10000</v>
      </c>
      <c r="M41" s="108">
        <f t="shared" si="39"/>
        <v>10000</v>
      </c>
      <c r="N41" s="108">
        <f t="shared" si="40"/>
        <v>10000</v>
      </c>
      <c r="O41" s="98" t="b">
        <f t="shared" si="41"/>
        <v>0</v>
      </c>
      <c r="P41" s="59">
        <f t="shared" si="42"/>
        <v>2</v>
      </c>
      <c r="Q41" s="59">
        <f t="shared" si="43"/>
        <v>8</v>
      </c>
      <c r="R41" s="149">
        <f t="shared" si="44"/>
        <v>41.120627615984368</v>
      </c>
      <c r="S41" s="66">
        <f t="shared" si="45"/>
        <v>29.810726017435858</v>
      </c>
      <c r="T41" s="65">
        <f t="shared" si="46"/>
        <v>43.948103015621506</v>
      </c>
      <c r="U41" s="62">
        <f t="shared" si="47"/>
        <v>48.358482412497196</v>
      </c>
      <c r="V41" s="62" t="b">
        <f t="shared" si="48"/>
        <v>0</v>
      </c>
      <c r="W41" s="143">
        <f t="shared" si="49"/>
        <v>41.120627615984368</v>
      </c>
      <c r="X41" s="66" t="str">
        <f t="shared" si="50"/>
        <v/>
      </c>
      <c r="Y41" s="62" t="str">
        <f t="shared" si="51"/>
        <v/>
      </c>
      <c r="Z41" s="62">
        <f t="shared" si="52"/>
        <v>41.304347826086953</v>
      </c>
      <c r="AA41" s="62" t="str">
        <f t="shared" si="53"/>
        <v/>
      </c>
      <c r="AB41" s="62">
        <f t="shared" si="54"/>
        <v>14.359088878963824</v>
      </c>
      <c r="AC41" s="65">
        <f t="shared" si="55"/>
        <v>45.262363155907892</v>
      </c>
      <c r="AD41" s="62" t="str">
        <f t="shared" si="56"/>
        <v/>
      </c>
      <c r="AE41" s="62" t="str">
        <f t="shared" si="57"/>
        <v/>
      </c>
      <c r="AF41" s="62">
        <f t="shared" si="58"/>
        <v>28.499999999999996</v>
      </c>
      <c r="AG41" s="62" t="str">
        <f t="shared" si="59"/>
        <v/>
      </c>
      <c r="AH41" s="62">
        <f t="shared" si="60"/>
        <v>62.2</v>
      </c>
      <c r="AI41" s="62">
        <f t="shared" si="61"/>
        <v>69.8</v>
      </c>
      <c r="AJ41" s="66">
        <f>IF(VLOOKUP(TRUE,$V$2:$AY$55,COUNTA($V$1:AR$1),FALSE)="",AR41,IF(AR41="","",(AR41/VLOOKUP(TRUE,$V$2:$AY$55,COUNTA($V$1:AR$1),FALSE))*100))</f>
        <v>75</v>
      </c>
      <c r="AK41" s="62">
        <f>IF(VLOOKUP(TRUE,$V$2:$AY$55,COUNTA($V$1:AS$1),FALSE)="",AS41,IF(AS41="","",(AS41/VLOOKUP(TRUE,$V$2:$AY$55,COUNTA($V$1:AS$1),FALSE))*100))</f>
        <v>31.712797284126282</v>
      </c>
      <c r="AL41" s="62">
        <f>IF(VLOOKUP(TRUE,$V$2:$AY$55,COUNTA($V$1:AT$1),FALSE)="",AT41,IF(AT41="","",(AT41/VLOOKUP(TRUE,$V$2:$AY$55,COUNTA($V$1:AT$1),FALSE))*100))</f>
        <v>20</v>
      </c>
      <c r="AM41" s="62">
        <f>IF(VLOOKUP(TRUE,$V$2:$AY$55,COUNTA($V$1:AU$1),FALSE)="",AU41,IF(AU41="","",(AU41/VLOOKUP(TRUE,$V$2:$AY$55,COUNTA($V$1:AU$1),FALSE))*100))</f>
        <v>28.134196996688843</v>
      </c>
      <c r="AN41" s="62">
        <f>IF(VLOOKUP(TRUE,$V$2:$AY$55,COUNTA($V$1:AV$1),FALSE)="",AV41,IF(AV41="","",(AV41/VLOOKUP(TRUE,$V$2:$AY$55,COUNTA($V$1:AV$1),FALSE))*100))</f>
        <v>50</v>
      </c>
      <c r="AO41" s="62">
        <f>IF(VLOOKUP(TRUE,$V$2:$AY$55,COUNTA($V$1:AW$1),FALSE)="",AW41,IF(AW41="","",(AW41/VLOOKUP(TRUE,$V$2:$AY$55,COUNTA($V$1:AW$1),FALSE))*100))</f>
        <v>38.40449651082357</v>
      </c>
      <c r="AP41" s="62">
        <f>IF(VLOOKUP(TRUE,$V$2:$AY$55,COUNTA($V$1:AX$1),FALSE)="",AX41,IF(AX41="","",(AX41/VLOOKUP(TRUE,$V$2:$AY$55,COUNTA($V$1:AX$1),FALSE))*100))</f>
        <v>75</v>
      </c>
      <c r="AQ41" s="65">
        <f>IF(VLOOKUP(TRUE,$V$2:$AY$55,COUNTA($V$1:AY$1),FALSE)="",AY41,IF(AY41="","",(AY41/VLOOKUP(TRUE,$V$2:$AY$55,COUNTA($V$1:AY$1),FALSE))*100))</f>
        <v>33.333333333333336</v>
      </c>
      <c r="AR41" s="66">
        <f>IF(BS41="","",BS41*VLOOKUP("UQ",IndexCalc[],3,FALSE))</f>
        <v>75</v>
      </c>
      <c r="AS41" s="62">
        <f>IF(BT41="","",BT41*VLOOKUP("Fneg",IndexCalc[],3,FALSE))</f>
        <v>31.712797284126282</v>
      </c>
      <c r="AT41" s="62">
        <f>IF(BU41="","",BU41*VLOOKUP("ABS",IndexCalc[],3,FALSE))</f>
        <v>20</v>
      </c>
      <c r="AU41" s="62">
        <f>IF(BV41="","",BV41*VLOOKUP("Cnrs",IndexCalc[],3,FALSE))</f>
        <v>28.134196996688843</v>
      </c>
      <c r="AV41" s="62">
        <f>IF(BO41="","",BO41*VLOOKUP("HEC",IndexCalc[],3,FALSE))</f>
        <v>50</v>
      </c>
      <c r="AW41" s="62">
        <f>IF(BP41="","",BP41*VLOOKUP("Aeres",IndexCalc[],3,FALSE))</f>
        <v>38.40449651082357</v>
      </c>
      <c r="AX41" s="62">
        <f>IF(BQ41="","",BQ41*VLOOKUP("Abdc",IndexCalc[],3,FALSE))</f>
        <v>75</v>
      </c>
      <c r="AY41" s="65">
        <f>IF(BR41="","",BR41*VLOOKUP("Vhb",IndexCalc[],3,FALSE))</f>
        <v>33.333333333333336</v>
      </c>
      <c r="AZ41" s="25"/>
      <c r="BA41" s="16"/>
      <c r="BB41" s="12">
        <v>19</v>
      </c>
      <c r="BC41" s="25"/>
      <c r="BD41" s="25">
        <v>0.64300000000000002</v>
      </c>
      <c r="BE41" s="80">
        <v>1.1990000000000001</v>
      </c>
      <c r="BF41" s="18" t="s">
        <v>133</v>
      </c>
      <c r="BG41" s="12"/>
      <c r="BH41" s="12" t="s">
        <v>127</v>
      </c>
      <c r="BI41" s="12" t="s">
        <v>135</v>
      </c>
      <c r="BJ41" s="19"/>
      <c r="BK41" s="18">
        <v>2</v>
      </c>
      <c r="BL41" s="12"/>
      <c r="BM41" s="12">
        <v>1</v>
      </c>
      <c r="BN41" s="12"/>
      <c r="BO41" s="7">
        <v>2</v>
      </c>
      <c r="BP41" s="258">
        <v>1.152134895324707</v>
      </c>
      <c r="BQ41" s="92">
        <v>3</v>
      </c>
      <c r="BR41" s="5">
        <v>2</v>
      </c>
      <c r="BS41" s="5">
        <v>3</v>
      </c>
      <c r="BT41" s="258">
        <v>1.2685118913650513</v>
      </c>
      <c r="BU41" s="258">
        <v>1</v>
      </c>
      <c r="BV41" s="261">
        <v>1.1253678798675537</v>
      </c>
    </row>
    <row r="42" spans="1:74" x14ac:dyDescent="0.25">
      <c r="A42" s="206" t="s">
        <v>1105</v>
      </c>
      <c r="B42" s="11" t="s">
        <v>1409</v>
      </c>
      <c r="C42" s="147" t="s">
        <v>238</v>
      </c>
      <c r="D42" s="11" t="s">
        <v>887</v>
      </c>
      <c r="E42" s="59">
        <f t="shared" si="31"/>
        <v>41</v>
      </c>
      <c r="F42" s="59">
        <f t="shared" si="32"/>
        <v>10</v>
      </c>
      <c r="G42" s="65">
        <f t="shared" si="33"/>
        <v>15.53112771087147</v>
      </c>
      <c r="H42" s="98" t="b">
        <f t="shared" si="34"/>
        <v>0</v>
      </c>
      <c r="I42" s="108">
        <f t="shared" si="35"/>
        <v>10000</v>
      </c>
      <c r="J42" s="108">
        <f t="shared" si="36"/>
        <v>10000</v>
      </c>
      <c r="K42" s="108">
        <f t="shared" si="37"/>
        <v>10000</v>
      </c>
      <c r="L42" s="108">
        <f t="shared" si="38"/>
        <v>10000</v>
      </c>
      <c r="M42" s="108">
        <f t="shared" si="39"/>
        <v>10000</v>
      </c>
      <c r="N42" s="108">
        <f t="shared" si="40"/>
        <v>10000</v>
      </c>
      <c r="O42" s="98" t="b">
        <f t="shared" si="41"/>
        <v>0</v>
      </c>
      <c r="P42" s="59">
        <f t="shared" si="42"/>
        <v>2</v>
      </c>
      <c r="Q42" s="59">
        <f t="shared" si="43"/>
        <v>8</v>
      </c>
      <c r="R42" s="149">
        <f t="shared" si="44"/>
        <v>38.624069427805807</v>
      </c>
      <c r="S42" s="66">
        <f t="shared" si="45"/>
        <v>36.184106148072431</v>
      </c>
      <c r="T42" s="65">
        <f t="shared" si="46"/>
        <v>39.234060247739158</v>
      </c>
      <c r="U42" s="62">
        <f t="shared" si="47"/>
        <v>45.337248198191318</v>
      </c>
      <c r="V42" s="62" t="b">
        <f t="shared" si="48"/>
        <v>0</v>
      </c>
      <c r="W42" s="143">
        <f t="shared" si="49"/>
        <v>38.624069427805807</v>
      </c>
      <c r="X42" s="66" t="str">
        <f t="shared" si="50"/>
        <v/>
      </c>
      <c r="Y42" s="62" t="str">
        <f t="shared" si="51"/>
        <v/>
      </c>
      <c r="Z42" s="62" t="str">
        <f t="shared" si="52"/>
        <v/>
      </c>
      <c r="AA42" s="62" t="str">
        <f t="shared" si="53"/>
        <v/>
      </c>
      <c r="AB42" s="62">
        <f t="shared" si="54"/>
        <v>13.666815542652971</v>
      </c>
      <c r="AC42" s="65">
        <f t="shared" si="55"/>
        <v>58.701396753491885</v>
      </c>
      <c r="AD42" s="62" t="str">
        <f t="shared" si="56"/>
        <v/>
      </c>
      <c r="AE42" s="62" t="str">
        <f t="shared" si="57"/>
        <v/>
      </c>
      <c r="AF42" s="62" t="str">
        <f t="shared" si="58"/>
        <v/>
      </c>
      <c r="AG42" s="62" t="str">
        <f t="shared" si="59"/>
        <v/>
      </c>
      <c r="AH42" s="62">
        <f t="shared" si="60"/>
        <v>58.4</v>
      </c>
      <c r="AI42" s="62">
        <f t="shared" si="61"/>
        <v>81.100000000000009</v>
      </c>
      <c r="AJ42" s="66">
        <f>IF(VLOOKUP(TRUE,$V$2:$AY$55,COUNTA($V$1:AR$1),FALSE)="",AR42,IF(AR42="","",(AR42/VLOOKUP(TRUE,$V$2:$AY$55,COUNTA($V$1:AR$1),FALSE))*100))</f>
        <v>50</v>
      </c>
      <c r="AK42" s="62">
        <f>IF(VLOOKUP(TRUE,$V$2:$AY$55,COUNTA($V$1:AS$1),FALSE)="",AS42,IF(AS42="","",(AS42/VLOOKUP(TRUE,$V$2:$AY$55,COUNTA($V$1:AS$1),FALSE))*100))</f>
        <v>37.205815315246582</v>
      </c>
      <c r="AL42" s="62">
        <f>IF(VLOOKUP(TRUE,$V$2:$AY$55,COUNTA($V$1:AT$1),FALSE)="",AT42,IF(AT42="","",(AT42/VLOOKUP(TRUE,$V$2:$AY$55,COUNTA($V$1:AT$1),FALSE))*100))</f>
        <v>60</v>
      </c>
      <c r="AM42" s="62">
        <f>IF(VLOOKUP(TRUE,$V$2:$AY$55,COUNTA($V$1:AU$1),FALSE)="",AU42,IF(AU42="","",(AU42/VLOOKUP(TRUE,$V$2:$AY$55,COUNTA($V$1:AU$1),FALSE))*100))</f>
        <v>25</v>
      </c>
      <c r="AN42" s="62">
        <f>IF(VLOOKUP(TRUE,$V$2:$AY$55,COUNTA($V$1:AV$1),FALSE)="",AV42,IF(AV42="","",(AV42/VLOOKUP(TRUE,$V$2:$AY$55,COUNTA($V$1:AV$1),FALSE))*100))</f>
        <v>25</v>
      </c>
      <c r="AO42" s="62">
        <f>IF(VLOOKUP(TRUE,$V$2:$AY$55,COUNTA($V$1:AW$1),FALSE)="",AW42,IF(AW42="","",(AW42/VLOOKUP(TRUE,$V$2:$AY$55,COUNTA($V$1:AW$1),FALSE))*100))</f>
        <v>33.333333333333336</v>
      </c>
      <c r="AP42" s="111">
        <f>IF(VLOOKUP(TRUE,$V$2:$AY$55,COUNTA($V$1:AX$1),FALSE)="",AX42,IF(AX42="","",(AX42/VLOOKUP(TRUE,$V$2:$AY$55,COUNTA($V$1:AX$1),FALSE))*100))</f>
        <v>50</v>
      </c>
      <c r="AQ42" s="65">
        <f>IF(VLOOKUP(TRUE,$V$2:$AY$55,COUNTA($V$1:AY$1),FALSE)="",AY42,IF(AY42="","",(AY42/VLOOKUP(TRUE,$V$2:$AY$55,COUNTA($V$1:AY$1),FALSE))*100))</f>
        <v>33.333333333333336</v>
      </c>
      <c r="AR42" s="66">
        <f>IF(BS42="","",BS42*VLOOKUP("UQ",IndexCalc[],3,FALSE))</f>
        <v>50</v>
      </c>
      <c r="AS42" s="62">
        <f>IF(BT42="","",BT42*VLOOKUP("Fneg",IndexCalc[],3,FALSE))</f>
        <v>37.205815315246582</v>
      </c>
      <c r="AT42" s="62">
        <f>IF(BU42="","",BU42*VLOOKUP("ABS",IndexCalc[],3,FALSE))</f>
        <v>60</v>
      </c>
      <c r="AU42" s="62">
        <f>IF(BV42="","",BV42*VLOOKUP("Cnrs",IndexCalc[],3,FALSE))</f>
        <v>25</v>
      </c>
      <c r="AV42" s="62">
        <f>IF(BO42="","",BO42*VLOOKUP("HEC",IndexCalc[],3,FALSE))</f>
        <v>25</v>
      </c>
      <c r="AW42" s="62">
        <f>IF(BP42="","",BP42*VLOOKUP("Aeres",IndexCalc[],3,FALSE))</f>
        <v>33.333333333333336</v>
      </c>
      <c r="AX42" s="62">
        <f>IF(BQ42="","",BQ42*VLOOKUP("Abdc",IndexCalc[],3,FALSE))</f>
        <v>50</v>
      </c>
      <c r="AY42" s="65">
        <f>IF(BR42="","",BR42*VLOOKUP("Vhb",IndexCalc[],3,FALSE))</f>
        <v>33.333333333333336</v>
      </c>
      <c r="AZ42" s="25"/>
      <c r="BA42" s="16"/>
      <c r="BB42" s="12"/>
      <c r="BC42" s="25"/>
      <c r="BD42" s="25">
        <v>0.61199999999999999</v>
      </c>
      <c r="BE42" s="83">
        <v>1.5549999999999999</v>
      </c>
      <c r="BF42" s="18" t="s">
        <v>135</v>
      </c>
      <c r="BG42" s="12"/>
      <c r="BH42" s="181" t="s">
        <v>133</v>
      </c>
      <c r="BI42" s="12" t="s">
        <v>135</v>
      </c>
      <c r="BJ42" s="19"/>
      <c r="BK42" s="18">
        <v>3</v>
      </c>
      <c r="BL42" s="12"/>
      <c r="BM42" s="12">
        <v>3</v>
      </c>
      <c r="BN42" s="12"/>
      <c r="BO42" s="7">
        <v>1</v>
      </c>
      <c r="BP42" s="258">
        <v>1</v>
      </c>
      <c r="BQ42" s="92">
        <v>2</v>
      </c>
      <c r="BR42" s="5">
        <v>2</v>
      </c>
      <c r="BS42" s="5">
        <v>2</v>
      </c>
      <c r="BT42" s="258">
        <v>1.4882326126098633</v>
      </c>
      <c r="BU42" s="258">
        <v>3</v>
      </c>
      <c r="BV42" s="261">
        <v>1</v>
      </c>
    </row>
    <row r="43" spans="1:74" x14ac:dyDescent="0.25">
      <c r="A43" s="206" t="s">
        <v>610</v>
      </c>
      <c r="B43" s="11" t="s">
        <v>878</v>
      </c>
      <c r="C43" s="73" t="s">
        <v>171</v>
      </c>
      <c r="D43" s="11" t="s">
        <v>887</v>
      </c>
      <c r="E43" s="59">
        <f t="shared" si="31"/>
        <v>42</v>
      </c>
      <c r="F43" s="59">
        <f t="shared" si="32"/>
        <v>10</v>
      </c>
      <c r="G43" s="65">
        <f t="shared" si="33"/>
        <v>15.244825176978651</v>
      </c>
      <c r="H43" s="98" t="b">
        <f t="shared" si="34"/>
        <v>0</v>
      </c>
      <c r="I43" s="108">
        <f t="shared" si="35"/>
        <v>10000</v>
      </c>
      <c r="J43" s="108">
        <f t="shared" si="36"/>
        <v>10000</v>
      </c>
      <c r="K43" s="108">
        <f t="shared" si="37"/>
        <v>10000</v>
      </c>
      <c r="L43" s="108">
        <f t="shared" si="38"/>
        <v>10000</v>
      </c>
      <c r="M43" s="108">
        <f t="shared" si="39"/>
        <v>10000</v>
      </c>
      <c r="N43" s="108">
        <f t="shared" si="40"/>
        <v>10000</v>
      </c>
      <c r="O43" s="98" t="b">
        <f t="shared" si="41"/>
        <v>0</v>
      </c>
      <c r="P43" s="59">
        <f t="shared" si="42"/>
        <v>2</v>
      </c>
      <c r="Q43" s="59">
        <f t="shared" si="43"/>
        <v>8</v>
      </c>
      <c r="R43" s="149">
        <f t="shared" si="44"/>
        <v>38.51878170865119</v>
      </c>
      <c r="S43" s="66">
        <f t="shared" si="45"/>
        <v>17.85345528013217</v>
      </c>
      <c r="T43" s="65">
        <f t="shared" si="46"/>
        <v>43.685113315780953</v>
      </c>
      <c r="U43" s="62">
        <f t="shared" si="47"/>
        <v>42.668090652624763</v>
      </c>
      <c r="V43" s="62" t="b">
        <f t="shared" si="48"/>
        <v>0</v>
      </c>
      <c r="W43" s="143">
        <f t="shared" si="49"/>
        <v>38.51878170865119</v>
      </c>
      <c r="X43" s="66" t="str">
        <f t="shared" si="50"/>
        <v/>
      </c>
      <c r="Y43" s="62" t="str">
        <f t="shared" si="51"/>
        <v/>
      </c>
      <c r="Z43" s="62">
        <f t="shared" si="52"/>
        <v>39.130434782608695</v>
      </c>
      <c r="AA43" s="62" t="str">
        <f t="shared" si="53"/>
        <v/>
      </c>
      <c r="AB43" s="62">
        <f t="shared" si="54"/>
        <v>6.6770879857079048</v>
      </c>
      <c r="AC43" s="65">
        <f t="shared" si="55"/>
        <v>29.029822574556434</v>
      </c>
      <c r="AD43" s="62" t="str">
        <f t="shared" si="56"/>
        <v/>
      </c>
      <c r="AE43" s="62" t="str">
        <f t="shared" si="57"/>
        <v/>
      </c>
      <c r="AF43" s="62">
        <f t="shared" si="58"/>
        <v>19</v>
      </c>
      <c r="AG43" s="62" t="str">
        <f t="shared" si="59"/>
        <v/>
      </c>
      <c r="AH43" s="62">
        <f t="shared" si="60"/>
        <v>32</v>
      </c>
      <c r="AI43" s="62">
        <f t="shared" si="61"/>
        <v>45.2</v>
      </c>
      <c r="AJ43" s="66">
        <f>IF(VLOOKUP(TRUE,$V$2:$AY$55,COUNTA($V$1:AR$1),FALSE)="",AR43,IF(AR43="","",(AR43/VLOOKUP(TRUE,$V$2:$AY$55,COUNTA($V$1:AR$1),FALSE))*100))</f>
        <v>60.587722063064575</v>
      </c>
      <c r="AK43" s="62">
        <f>IF(VLOOKUP(TRUE,$V$2:$AY$55,COUNTA($V$1:AS$1),FALSE)="",AS43,IF(AS43="","",(AS43/VLOOKUP(TRUE,$V$2:$AY$55,COUNTA($V$1:AS$1),FALSE))*100))</f>
        <v>26.769471168518066</v>
      </c>
      <c r="AL43" s="62">
        <f>IF(VLOOKUP(TRUE,$V$2:$AY$55,COUNTA($V$1:AT$1),FALSE)="",AT43,IF(AT43="","",(AT43/VLOOKUP(TRUE,$V$2:$AY$55,COUNTA($V$1:AT$1),FALSE))*100))</f>
        <v>40</v>
      </c>
      <c r="AM43" s="62">
        <f>IF(VLOOKUP(TRUE,$V$2:$AY$55,COUNTA($V$1:AU$1),FALSE)="",AU43,IF(AU43="","",(AU43/VLOOKUP(TRUE,$V$2:$AY$55,COUNTA($V$1:AU$1),FALSE))*100))</f>
        <v>45.043280720710754</v>
      </c>
      <c r="AN43" s="62">
        <f>IF(VLOOKUP(TRUE,$V$2:$AY$55,COUNTA($V$1:AV$1),FALSE)="",AV43,IF(AV43="","",(AV43/VLOOKUP(TRUE,$V$2:$AY$55,COUNTA($V$1:AV$1),FALSE))*100))</f>
        <v>50</v>
      </c>
      <c r="AO43" s="62">
        <f>IF(VLOOKUP(TRUE,$V$2:$AY$55,COUNTA($V$1:AW$1),FALSE)="",AW43,IF(AW43="","",(AW43/VLOOKUP(TRUE,$V$2:$AY$55,COUNTA($V$1:AW$1),FALSE))*100))</f>
        <v>43.747099240620933</v>
      </c>
      <c r="AP43" s="62">
        <f>IF(VLOOKUP(TRUE,$V$2:$AY$55,COUNTA($V$1:AX$1),FALSE)="",AX43,IF(AX43="","",(AX43/VLOOKUP(TRUE,$V$2:$AY$55,COUNTA($V$1:AX$1),FALSE))*100))</f>
        <v>50</v>
      </c>
      <c r="AQ43" s="65">
        <f>IF(VLOOKUP(TRUE,$V$2:$AY$55,COUNTA($V$1:AY$1),FALSE)="",AY43,IF(AY43="","",(AY43/VLOOKUP(TRUE,$V$2:$AY$55,COUNTA($V$1:AY$1),FALSE))*100))</f>
        <v>33.333333333333336</v>
      </c>
      <c r="AR43" s="66">
        <f>IF(BS43="","",BS43*VLOOKUP("UQ",IndexCalc[],3,FALSE))</f>
        <v>60.587722063064575</v>
      </c>
      <c r="AS43" s="62">
        <f>IF(BT43="","",BT43*VLOOKUP("Fneg",IndexCalc[],3,FALSE))</f>
        <v>26.769471168518066</v>
      </c>
      <c r="AT43" s="62">
        <f>IF(BU43="","",BU43*VLOOKUP("ABS",IndexCalc[],3,FALSE))</f>
        <v>40</v>
      </c>
      <c r="AU43" s="62">
        <f>IF(BV43="","",BV43*VLOOKUP("Cnrs",IndexCalc[],3,FALSE))</f>
        <v>45.043280720710754</v>
      </c>
      <c r="AV43" s="62">
        <f>IF(BO43="","",BO43*VLOOKUP("HEC",IndexCalc[],3,FALSE))</f>
        <v>50</v>
      </c>
      <c r="AW43" s="62">
        <f>IF(BP43="","",BP43*VLOOKUP("Aeres",IndexCalc[],3,FALSE))</f>
        <v>43.747099240620933</v>
      </c>
      <c r="AX43" s="62">
        <f>IF(BQ43="","",BQ43*VLOOKUP("Abdc",IndexCalc[],3,FALSE))</f>
        <v>50</v>
      </c>
      <c r="AY43" s="65">
        <f>IF(BR43="","",BR43*VLOOKUP("Vhb",IndexCalc[],3,FALSE))</f>
        <v>33.333333333333336</v>
      </c>
      <c r="AZ43" s="25"/>
      <c r="BA43" s="16"/>
      <c r="BB43" s="12">
        <v>18</v>
      </c>
      <c r="BC43" s="25"/>
      <c r="BD43" s="25">
        <v>0.29899999999999999</v>
      </c>
      <c r="BE43" s="80">
        <v>0.76900000000000002</v>
      </c>
      <c r="BF43" s="18" t="s">
        <v>133</v>
      </c>
      <c r="BG43" s="12"/>
      <c r="BH43" s="12" t="s">
        <v>133</v>
      </c>
      <c r="BI43" s="12" t="s">
        <v>135</v>
      </c>
      <c r="BJ43" s="19"/>
      <c r="BK43" s="18"/>
      <c r="BL43" s="12"/>
      <c r="BM43" s="12">
        <v>2</v>
      </c>
      <c r="BN43" s="12"/>
      <c r="BO43" s="7">
        <v>2</v>
      </c>
      <c r="BP43" s="258">
        <v>1.3124129772186279</v>
      </c>
      <c r="BQ43" s="92">
        <v>2</v>
      </c>
      <c r="BR43" s="5">
        <v>2</v>
      </c>
      <c r="BS43" s="258">
        <v>2.423508882522583</v>
      </c>
      <c r="BT43" s="258">
        <v>1.0707788467407227</v>
      </c>
      <c r="BU43" s="258">
        <v>2</v>
      </c>
      <c r="BV43" s="261">
        <v>1.8017312288284302</v>
      </c>
    </row>
    <row r="44" spans="1:74" x14ac:dyDescent="0.25">
      <c r="A44" s="206" t="s">
        <v>615</v>
      </c>
      <c r="B44" s="11" t="s">
        <v>881</v>
      </c>
      <c r="C44" s="73" t="s">
        <v>178</v>
      </c>
      <c r="D44" s="11" t="s">
        <v>887</v>
      </c>
      <c r="E44" s="59">
        <f t="shared" si="31"/>
        <v>43</v>
      </c>
      <c r="F44" s="59">
        <f t="shared" si="32"/>
        <v>10</v>
      </c>
      <c r="G44" s="65">
        <f t="shared" si="33"/>
        <v>18.104424894560069</v>
      </c>
      <c r="H44" s="98" t="b">
        <f t="shared" si="34"/>
        <v>0</v>
      </c>
      <c r="I44" s="108">
        <f t="shared" si="35"/>
        <v>10000</v>
      </c>
      <c r="J44" s="108">
        <f t="shared" si="36"/>
        <v>10000</v>
      </c>
      <c r="K44" s="108">
        <f t="shared" si="37"/>
        <v>10000</v>
      </c>
      <c r="L44" s="108">
        <f t="shared" si="38"/>
        <v>10000</v>
      </c>
      <c r="M44" s="108">
        <f t="shared" si="39"/>
        <v>10000</v>
      </c>
      <c r="N44" s="108">
        <f t="shared" si="40"/>
        <v>10000</v>
      </c>
      <c r="O44" s="98" t="b">
        <f t="shared" si="41"/>
        <v>0</v>
      </c>
      <c r="P44" s="59">
        <f t="shared" si="42"/>
        <v>2</v>
      </c>
      <c r="Q44" s="59">
        <f t="shared" si="43"/>
        <v>8</v>
      </c>
      <c r="R44" s="149">
        <f t="shared" si="44"/>
        <v>38.372694535067652</v>
      </c>
      <c r="S44" s="66">
        <f t="shared" si="45"/>
        <v>15.010800674612227</v>
      </c>
      <c r="T44" s="65">
        <f t="shared" si="46"/>
        <v>44.213168000181511</v>
      </c>
      <c r="U44" s="62">
        <f t="shared" si="47"/>
        <v>43.470534400145212</v>
      </c>
      <c r="V44" s="62" t="b">
        <f t="shared" si="48"/>
        <v>0</v>
      </c>
      <c r="W44" s="143">
        <f t="shared" si="49"/>
        <v>38.372694535067652</v>
      </c>
      <c r="X44" s="66" t="str">
        <f t="shared" si="50"/>
        <v/>
      </c>
      <c r="Y44" s="62" t="str">
        <f t="shared" si="51"/>
        <v/>
      </c>
      <c r="Z44" s="62">
        <f t="shared" si="52"/>
        <v>21.739130434782609</v>
      </c>
      <c r="AA44" s="62" t="str">
        <f t="shared" si="53"/>
        <v/>
      </c>
      <c r="AB44" s="62">
        <f t="shared" si="54"/>
        <v>10.920053595355069</v>
      </c>
      <c r="AC44" s="65">
        <f t="shared" si="55"/>
        <v>19.101547753869387</v>
      </c>
      <c r="AD44" s="62" t="str">
        <f t="shared" si="56"/>
        <v/>
      </c>
      <c r="AE44" s="62" t="str">
        <f t="shared" si="57"/>
        <v/>
      </c>
      <c r="AF44" s="62">
        <f t="shared" si="58"/>
        <v>4.7</v>
      </c>
      <c r="AG44" s="62" t="str">
        <f t="shared" si="59"/>
        <v/>
      </c>
      <c r="AH44" s="62">
        <f t="shared" si="60"/>
        <v>49</v>
      </c>
      <c r="AI44" s="62">
        <f t="shared" si="61"/>
        <v>32</v>
      </c>
      <c r="AJ44" s="66">
        <f>IF(VLOOKUP(TRUE,$V$2:$AY$55,COUNTA($V$1:AR$1),FALSE)="",AR44,IF(AR44="","",(AR44/VLOOKUP(TRUE,$V$2:$AY$55,COUNTA($V$1:AR$1),FALSE))*100))</f>
        <v>75</v>
      </c>
      <c r="AK44" s="62">
        <f>IF(VLOOKUP(TRUE,$V$2:$AY$55,COUNTA($V$1:AS$1),FALSE)="",AS44,IF(AS44="","",(AS44/VLOOKUP(TRUE,$V$2:$AY$55,COUNTA($V$1:AS$1),FALSE))*100))</f>
        <v>36.991104483604431</v>
      </c>
      <c r="AL44" s="62">
        <f>IF(VLOOKUP(TRUE,$V$2:$AY$55,COUNTA($V$1:AT$1),FALSE)="",AT44,IF(AT44="","",(AT44/VLOOKUP(TRUE,$V$2:$AY$55,COUNTA($V$1:AT$1),FALSE))*100))</f>
        <v>40</v>
      </c>
      <c r="AM44" s="62">
        <f>IF(VLOOKUP(TRUE,$V$2:$AY$55,COUNTA($V$1:AU$1),FALSE)="",AU44,IF(AU44="","",(AU44/VLOOKUP(TRUE,$V$2:$AY$55,COUNTA($V$1:AU$1),FALSE))*100))</f>
        <v>47.398346662521362</v>
      </c>
      <c r="AN44" s="62">
        <f>IF(VLOOKUP(TRUE,$V$2:$AY$55,COUNTA($V$1:AV$1),FALSE)="",AV44,IF(AV44="","",(AV44/VLOOKUP(TRUE,$V$2:$AY$55,COUNTA($V$1:AV$1),FALSE))*100))</f>
        <v>25</v>
      </c>
      <c r="AO44" s="62">
        <f>IF(VLOOKUP(TRUE,$V$2:$AY$55,COUNTA($V$1:AW$1),FALSE)="",AW44,IF(AW44="","",(AW44/VLOOKUP(TRUE,$V$2:$AY$55,COUNTA($V$1:AW$1),FALSE))*100))</f>
        <v>45.982559521993004</v>
      </c>
      <c r="AP44" s="62">
        <f>IF(VLOOKUP(TRUE,$V$2:$AY$55,COUNTA($V$1:AX$1),FALSE)="",AX44,IF(AX44="","",(AX44/VLOOKUP(TRUE,$V$2:$AY$55,COUNTA($V$1:AX$1),FALSE))*100))</f>
        <v>50</v>
      </c>
      <c r="AQ44" s="65">
        <f>IF(VLOOKUP(TRUE,$V$2:$AY$55,COUNTA($V$1:AY$1),FALSE)="",AY44,IF(AY44="","",(AY44/VLOOKUP(TRUE,$V$2:$AY$55,COUNTA($V$1:AY$1),FALSE))*100))</f>
        <v>33.333333333333336</v>
      </c>
      <c r="AR44" s="66">
        <f>IF(BS44="","",BS44*VLOOKUP("UQ",IndexCalc[],3,FALSE))</f>
        <v>75</v>
      </c>
      <c r="AS44" s="62">
        <f>IF(BT44="","",BT44*VLOOKUP("Fneg",IndexCalc[],3,FALSE))</f>
        <v>36.991104483604431</v>
      </c>
      <c r="AT44" s="62">
        <f>IF(BU44="","",BU44*VLOOKUP("ABS",IndexCalc[],3,FALSE))</f>
        <v>40</v>
      </c>
      <c r="AU44" s="62">
        <f>IF(BV44="","",BV44*VLOOKUP("Cnrs",IndexCalc[],3,FALSE))</f>
        <v>47.398346662521362</v>
      </c>
      <c r="AV44" s="62">
        <f>IF(BO44="","",BO44*VLOOKUP("HEC",IndexCalc[],3,FALSE))</f>
        <v>25</v>
      </c>
      <c r="AW44" s="62">
        <f>IF(BP44="","",BP44*VLOOKUP("Aeres",IndexCalc[],3,FALSE))</f>
        <v>45.982559521993004</v>
      </c>
      <c r="AX44" s="62">
        <f>IF(BQ44="","",BQ44*VLOOKUP("Abdc",IndexCalc[],3,FALSE))</f>
        <v>50</v>
      </c>
      <c r="AY44" s="65">
        <f>IF(BR44="","",BR44*VLOOKUP("Vhb",IndexCalc[],3,FALSE))</f>
        <v>33.333333333333336</v>
      </c>
      <c r="AZ44" s="25"/>
      <c r="BA44" s="16"/>
      <c r="BB44" s="12">
        <v>10</v>
      </c>
      <c r="BC44" s="25"/>
      <c r="BD44" s="25">
        <v>0.48899999999999999</v>
      </c>
      <c r="BE44" s="80">
        <v>0.50600000000000001</v>
      </c>
      <c r="BF44" s="18" t="s">
        <v>135</v>
      </c>
      <c r="BG44" s="12"/>
      <c r="BH44" s="12" t="s">
        <v>133</v>
      </c>
      <c r="BI44" s="12" t="s">
        <v>135</v>
      </c>
      <c r="BJ44" s="19"/>
      <c r="BK44" s="18">
        <v>2</v>
      </c>
      <c r="BL44" s="12"/>
      <c r="BM44" s="12">
        <v>2</v>
      </c>
      <c r="BN44" s="12"/>
      <c r="BO44" s="7">
        <v>1</v>
      </c>
      <c r="BP44" s="258">
        <v>1.37947678565979</v>
      </c>
      <c r="BQ44" s="92">
        <v>2</v>
      </c>
      <c r="BR44" s="5">
        <v>2</v>
      </c>
      <c r="BS44" s="5">
        <v>3</v>
      </c>
      <c r="BT44" s="258">
        <v>1.4796441793441772</v>
      </c>
      <c r="BU44" s="258">
        <v>2</v>
      </c>
      <c r="BV44" s="261">
        <v>1.8959338665008545</v>
      </c>
    </row>
    <row r="45" spans="1:74" x14ac:dyDescent="0.25">
      <c r="A45" s="206" t="s">
        <v>620</v>
      </c>
      <c r="B45" s="11" t="s">
        <v>883</v>
      </c>
      <c r="C45" s="75" t="s">
        <v>208</v>
      </c>
      <c r="D45" s="11" t="s">
        <v>887</v>
      </c>
      <c r="E45" s="59">
        <f t="shared" si="31"/>
        <v>44</v>
      </c>
      <c r="F45" s="59">
        <f t="shared" si="32"/>
        <v>10</v>
      </c>
      <c r="G45" s="65">
        <f t="shared" si="33"/>
        <v>27.105334589101538</v>
      </c>
      <c r="H45" s="98" t="b">
        <f t="shared" si="34"/>
        <v>0</v>
      </c>
      <c r="I45" s="108">
        <f t="shared" si="35"/>
        <v>10000</v>
      </c>
      <c r="J45" s="108">
        <f t="shared" si="36"/>
        <v>10000</v>
      </c>
      <c r="K45" s="108">
        <f t="shared" si="37"/>
        <v>10000</v>
      </c>
      <c r="L45" s="108">
        <f t="shared" si="38"/>
        <v>10000</v>
      </c>
      <c r="M45" s="108">
        <f t="shared" si="39"/>
        <v>10000</v>
      </c>
      <c r="N45" s="108">
        <f t="shared" si="40"/>
        <v>10000</v>
      </c>
      <c r="O45" s="98" t="b">
        <f t="shared" si="41"/>
        <v>0</v>
      </c>
      <c r="P45" s="59">
        <f t="shared" si="42"/>
        <v>2</v>
      </c>
      <c r="Q45" s="59">
        <f t="shared" si="43"/>
        <v>8</v>
      </c>
      <c r="R45" s="149">
        <f t="shared" si="44"/>
        <v>38.32492860159693</v>
      </c>
      <c r="S45" s="66">
        <f t="shared" si="45"/>
        <v>6.6185858846414716</v>
      </c>
      <c r="T45" s="65">
        <f t="shared" si="46"/>
        <v>46.251514280835792</v>
      </c>
      <c r="U45" s="62">
        <f t="shared" si="47"/>
        <v>40.011211424668637</v>
      </c>
      <c r="V45" s="62" t="b">
        <f t="shared" si="48"/>
        <v>0</v>
      </c>
      <c r="W45" s="143">
        <f t="shared" si="49"/>
        <v>38.32492860159693</v>
      </c>
      <c r="X45" s="66" t="str">
        <f t="shared" si="50"/>
        <v/>
      </c>
      <c r="Y45" s="62" t="str">
        <f t="shared" si="51"/>
        <v/>
      </c>
      <c r="Z45" s="62" t="str">
        <f t="shared" si="52"/>
        <v/>
      </c>
      <c r="AA45" s="62" t="str">
        <f t="shared" si="53"/>
        <v/>
      </c>
      <c r="AB45" s="62">
        <f t="shared" si="54"/>
        <v>3.7740062527914251</v>
      </c>
      <c r="AC45" s="65">
        <f t="shared" si="55"/>
        <v>9.463165516491518</v>
      </c>
      <c r="AD45" s="62" t="str">
        <f t="shared" si="56"/>
        <v/>
      </c>
      <c r="AE45" s="62" t="str">
        <f t="shared" si="57"/>
        <v/>
      </c>
      <c r="AF45" s="62" t="str">
        <f t="shared" si="58"/>
        <v/>
      </c>
      <c r="AG45" s="62" t="str">
        <f t="shared" si="59"/>
        <v/>
      </c>
      <c r="AH45" s="62">
        <f t="shared" si="60"/>
        <v>9.4</v>
      </c>
      <c r="AI45" s="62">
        <f t="shared" si="61"/>
        <v>20.7</v>
      </c>
      <c r="AJ45" s="66">
        <f>IF(VLOOKUP(TRUE,$V$2:$AY$55,COUNTA($V$1:AR$1),FALSE)="",AR45,IF(AR45="","",(AR45/VLOOKUP(TRUE,$V$2:$AY$55,COUNTA($V$1:AR$1),FALSE))*100))</f>
        <v>90.784955024719238</v>
      </c>
      <c r="AK45" s="62">
        <f>IF(VLOOKUP(TRUE,$V$2:$AY$55,COUNTA($V$1:AS$1),FALSE)="",AS45,IF(AS45="","",(AS45/VLOOKUP(TRUE,$V$2:$AY$55,COUNTA($V$1:AS$1),FALSE))*100))</f>
        <v>50</v>
      </c>
      <c r="AL45" s="62">
        <f>IF(VLOOKUP(TRUE,$V$2:$AY$55,COUNTA($V$1:AT$1),FALSE)="",AT45,IF(AT45="","",(AT45/VLOOKUP(TRUE,$V$2:$AY$55,COUNTA($V$1:AT$1),FALSE))*100))</f>
        <v>42.317204475402832</v>
      </c>
      <c r="AM45" s="62">
        <f>IF(VLOOKUP(TRUE,$V$2:$AY$55,COUNTA($V$1:AU$1),FALSE)="",AU45,IF(AU45="","",(AU45/VLOOKUP(TRUE,$V$2:$AY$55,COUNTA($V$1:AU$1),FALSE))*100))</f>
        <v>50</v>
      </c>
      <c r="AN45" s="62">
        <f>IF(VLOOKUP(TRUE,$V$2:$AY$55,COUNTA($V$1:AV$1),FALSE)="",AV45,IF(AV45="","",(AV45/VLOOKUP(TRUE,$V$2:$AY$55,COUNTA($V$1:AV$1),FALSE))*100))</f>
        <v>25</v>
      </c>
      <c r="AO45" s="62">
        <f>IF(VLOOKUP(TRUE,$V$2:$AY$55,COUNTA($V$1:AW$1),FALSE)="",AW45,IF(AW45="","",(AW45/VLOOKUP(TRUE,$V$2:$AY$55,COUNTA($V$1:AW$1),FALSE))*100))</f>
        <v>66.666666666666671</v>
      </c>
      <c r="AP45" s="62">
        <f>IF(VLOOKUP(TRUE,$V$2:$AY$55,COUNTA($V$1:AX$1),FALSE)="",AX45,IF(AX45="","",(AX45/VLOOKUP(TRUE,$V$2:$AY$55,COUNTA($V$1:AX$1),FALSE))*100))</f>
        <v>28.576621413230896</v>
      </c>
      <c r="AQ45" s="65">
        <f>IF(VLOOKUP(TRUE,$V$2:$AY$55,COUNTA($V$1:AY$1),FALSE)="",AY45,IF(AY45="","",(AY45/VLOOKUP(TRUE,$V$2:$AY$55,COUNTA($V$1:AY$1),FALSE))*100))</f>
        <v>16.666666666666668</v>
      </c>
      <c r="AR45" s="66">
        <f>IF(BS45="","",BS45*VLOOKUP("UQ",IndexCalc[],3,FALSE))</f>
        <v>90.784955024719238</v>
      </c>
      <c r="AS45" s="62">
        <f>IF(BT45="","",BT45*VLOOKUP("Fneg",IndexCalc[],3,FALSE))</f>
        <v>50</v>
      </c>
      <c r="AT45" s="62">
        <f>IF(BU45="","",BU45*VLOOKUP("ABS",IndexCalc[],3,FALSE))</f>
        <v>42.317204475402832</v>
      </c>
      <c r="AU45" s="62">
        <f>IF(BV45="","",BV45*VLOOKUP("Cnrs",IndexCalc[],3,FALSE))</f>
        <v>50</v>
      </c>
      <c r="AV45" s="62">
        <f>IF(BO45="","",BO45*VLOOKUP("HEC",IndexCalc[],3,FALSE))</f>
        <v>25</v>
      </c>
      <c r="AW45" s="62">
        <f>IF(BP45="","",BP45*VLOOKUP("Aeres",IndexCalc[],3,FALSE))</f>
        <v>66.666666666666671</v>
      </c>
      <c r="AX45" s="62">
        <f>IF(BQ45="","",BQ45*VLOOKUP("Abdc",IndexCalc[],3,FALSE))</f>
        <v>28.576621413230896</v>
      </c>
      <c r="AY45" s="65">
        <f>IF(BR45="","",BR45*VLOOKUP("Vhb",IndexCalc[],3,FALSE))</f>
        <v>16.666666666666668</v>
      </c>
      <c r="AZ45" s="25"/>
      <c r="BA45" s="16"/>
      <c r="BB45" s="12"/>
      <c r="BC45" s="25"/>
      <c r="BD45" s="25">
        <v>0.16900000000000001</v>
      </c>
      <c r="BE45" s="263">
        <v>0.25067925453186035</v>
      </c>
      <c r="BF45" s="18" t="s">
        <v>135</v>
      </c>
      <c r="BG45" s="12" t="s">
        <v>133</v>
      </c>
      <c r="BH45" s="12"/>
      <c r="BI45" s="12" t="s">
        <v>142</v>
      </c>
      <c r="BJ45" s="19"/>
      <c r="BK45" s="18"/>
      <c r="BL45" s="12">
        <v>3</v>
      </c>
      <c r="BM45" s="12"/>
      <c r="BN45" s="12">
        <v>3</v>
      </c>
      <c r="BO45" s="7">
        <v>1</v>
      </c>
      <c r="BP45" s="5">
        <v>2</v>
      </c>
      <c r="BQ45" s="258">
        <v>1.1430648565292358</v>
      </c>
      <c r="BR45" s="5">
        <v>1</v>
      </c>
      <c r="BS45" s="258">
        <v>3.6313982009887695</v>
      </c>
      <c r="BT45" s="258">
        <v>2</v>
      </c>
      <c r="BU45" s="258">
        <v>2.1158602237701416</v>
      </c>
      <c r="BV45" s="8">
        <v>2</v>
      </c>
    </row>
    <row r="46" spans="1:74" x14ac:dyDescent="0.25">
      <c r="A46" s="206" t="s">
        <v>614</v>
      </c>
      <c r="B46" s="11" t="s">
        <v>1056</v>
      </c>
      <c r="C46" s="73" t="s">
        <v>176</v>
      </c>
      <c r="D46" s="11" t="s">
        <v>887</v>
      </c>
      <c r="E46" s="59">
        <f t="shared" si="31"/>
        <v>45</v>
      </c>
      <c r="F46" s="59">
        <f t="shared" si="32"/>
        <v>10</v>
      </c>
      <c r="G46" s="65">
        <f t="shared" si="33"/>
        <v>12.424527198677358</v>
      </c>
      <c r="H46" s="98" t="b">
        <f t="shared" si="34"/>
        <v>0</v>
      </c>
      <c r="I46" s="108">
        <f t="shared" si="35"/>
        <v>10000</v>
      </c>
      <c r="J46" s="108">
        <f t="shared" si="36"/>
        <v>10000</v>
      </c>
      <c r="K46" s="108">
        <f t="shared" si="37"/>
        <v>10000</v>
      </c>
      <c r="L46" s="108">
        <f t="shared" si="38"/>
        <v>10000</v>
      </c>
      <c r="M46" s="108">
        <f t="shared" si="39"/>
        <v>10000</v>
      </c>
      <c r="N46" s="108">
        <f t="shared" si="40"/>
        <v>10000</v>
      </c>
      <c r="O46" s="98" t="b">
        <f t="shared" si="41"/>
        <v>0</v>
      </c>
      <c r="P46" s="59">
        <f t="shared" si="42"/>
        <v>2</v>
      </c>
      <c r="Q46" s="59">
        <f t="shared" si="43"/>
        <v>8</v>
      </c>
      <c r="R46" s="149">
        <f t="shared" si="44"/>
        <v>38.217637414380732</v>
      </c>
      <c r="S46" s="66">
        <f t="shared" si="45"/>
        <v>24.644501679364964</v>
      </c>
      <c r="T46" s="65">
        <f t="shared" si="46"/>
        <v>41.610921348134674</v>
      </c>
      <c r="U46" s="62">
        <f t="shared" si="47"/>
        <v>43.848737078507739</v>
      </c>
      <c r="V46" s="62" t="b">
        <f t="shared" si="48"/>
        <v>0</v>
      </c>
      <c r="W46" s="143">
        <f t="shared" si="49"/>
        <v>38.217637414380732</v>
      </c>
      <c r="X46" s="66">
        <f t="shared" si="50"/>
        <v>12.857142857142856</v>
      </c>
      <c r="Y46" s="62">
        <f t="shared" si="51"/>
        <v>5.2941176470588228E-2</v>
      </c>
      <c r="Z46" s="62" t="str">
        <f t="shared" si="52"/>
        <v/>
      </c>
      <c r="AA46" s="62" t="str">
        <f t="shared" si="53"/>
        <v/>
      </c>
      <c r="AB46" s="62">
        <f t="shared" si="54"/>
        <v>8.8209021884769996</v>
      </c>
      <c r="AC46" s="65">
        <f t="shared" si="55"/>
        <v>40.468101170252929</v>
      </c>
      <c r="AD46" s="62">
        <f t="shared" si="56"/>
        <v>0</v>
      </c>
      <c r="AE46" s="62">
        <f t="shared" si="57"/>
        <v>0</v>
      </c>
      <c r="AF46" s="62" t="str">
        <f t="shared" si="58"/>
        <v/>
      </c>
      <c r="AG46" s="62" t="str">
        <f t="shared" si="59"/>
        <v/>
      </c>
      <c r="AH46" s="62">
        <f t="shared" si="60"/>
        <v>41.5</v>
      </c>
      <c r="AI46" s="62">
        <f t="shared" si="61"/>
        <v>64.099999999999994</v>
      </c>
      <c r="AJ46" s="66">
        <f>IF(VLOOKUP(TRUE,$V$2:$AY$55,COUNTA($V$1:AR$1),FALSE)="",AR46,IF(AR46="","",(AR46/VLOOKUP(TRUE,$V$2:$AY$55,COUNTA($V$1:AR$1),FALSE))*100))</f>
        <v>50</v>
      </c>
      <c r="AK46" s="62">
        <f>IF(VLOOKUP(TRUE,$V$2:$AY$55,COUNTA($V$1:AS$1),FALSE)="",AS46,IF(AS46="","",(AS46/VLOOKUP(TRUE,$V$2:$AY$55,COUNTA($V$1:AS$1),FALSE))*100))</f>
        <v>29.811528325080872</v>
      </c>
      <c r="AL46" s="62">
        <f>IF(VLOOKUP(TRUE,$V$2:$AY$55,COUNTA($V$1:AT$1),FALSE)="",AT46,IF(AT46="","",(AT46/VLOOKUP(TRUE,$V$2:$AY$55,COUNTA($V$1:AT$1),FALSE))*100))</f>
        <v>40</v>
      </c>
      <c r="AM46" s="62">
        <f>IF(VLOOKUP(TRUE,$V$2:$AY$55,COUNTA($V$1:AU$1),FALSE)="",AU46,IF(AU46="","",(AU46/VLOOKUP(TRUE,$V$2:$AY$55,COUNTA($V$1:AU$1),FALSE))*100))</f>
        <v>40.345722436904907</v>
      </c>
      <c r="AN46" s="62">
        <f>IF(VLOOKUP(TRUE,$V$2:$AY$55,COUNTA($V$1:AV$1),FALSE)="",AV46,IF(AV46="","",(AV46/VLOOKUP(TRUE,$V$2:$AY$55,COUNTA($V$1:AV$1),FALSE))*100))</f>
        <v>50</v>
      </c>
      <c r="AO46" s="62">
        <f>IF(VLOOKUP(TRUE,$V$2:$AY$55,COUNTA($V$1:AW$1),FALSE)="",AW46,IF(AW46="","",(AW46/VLOOKUP(TRUE,$V$2:$AY$55,COUNTA($V$1:AW$1),FALSE))*100))</f>
        <v>39.396786689758301</v>
      </c>
      <c r="AP46" s="62">
        <f>IF(VLOOKUP(TRUE,$V$2:$AY$55,COUNTA($V$1:AX$1),FALSE)="",AX46,IF(AX46="","",(AX46/VLOOKUP(TRUE,$V$2:$AY$55,COUNTA($V$1:AX$1),FALSE))*100))</f>
        <v>50</v>
      </c>
      <c r="AQ46" s="65">
        <f>IF(VLOOKUP(TRUE,$V$2:$AY$55,COUNTA($V$1:AY$1),FALSE)="",AY46,IF(AY46="","",(AY46/VLOOKUP(TRUE,$V$2:$AY$55,COUNTA($V$1:AY$1),FALSE))*100))</f>
        <v>33.333333333333336</v>
      </c>
      <c r="AR46" s="66">
        <f>IF(BS46="","",BS46*VLOOKUP("UQ",IndexCalc[],3,FALSE))</f>
        <v>50</v>
      </c>
      <c r="AS46" s="62">
        <f>IF(BT46="","",BT46*VLOOKUP("Fneg",IndexCalc[],3,FALSE))</f>
        <v>29.811528325080872</v>
      </c>
      <c r="AT46" s="62">
        <f>IF(BU46="","",BU46*VLOOKUP("ABS",IndexCalc[],3,FALSE))</f>
        <v>40</v>
      </c>
      <c r="AU46" s="62">
        <f>IF(BV46="","",BV46*VLOOKUP("Cnrs",IndexCalc[],3,FALSE))</f>
        <v>40.345722436904907</v>
      </c>
      <c r="AV46" s="62">
        <f>IF(BO46="","",BO46*VLOOKUP("HEC",IndexCalc[],3,FALSE))</f>
        <v>50</v>
      </c>
      <c r="AW46" s="62">
        <f>IF(BP46="","",BP46*VLOOKUP("Aeres",IndexCalc[],3,FALSE))</f>
        <v>39.396786689758301</v>
      </c>
      <c r="AX46" s="62">
        <f>IF(BQ46="","",BQ46*VLOOKUP("Abdc",IndexCalc[],3,FALSE))</f>
        <v>50</v>
      </c>
      <c r="AY46" s="65">
        <f>IF(BR46="","",BR46*VLOOKUP("Vhb",IndexCalc[],3,FALSE))</f>
        <v>33.333333333333336</v>
      </c>
      <c r="AZ46" s="95">
        <v>8.9999999999999998E-4</v>
      </c>
      <c r="BA46" s="16">
        <v>8.9999999999999998E-4</v>
      </c>
      <c r="BB46" s="12"/>
      <c r="BC46" s="25"/>
      <c r="BD46" s="25">
        <v>0.39500000000000002</v>
      </c>
      <c r="BE46" s="80">
        <v>1.0720000000000001</v>
      </c>
      <c r="BF46" s="18"/>
      <c r="BG46" s="12"/>
      <c r="BH46" s="12"/>
      <c r="BI46" s="12"/>
      <c r="BJ46" s="19"/>
      <c r="BK46" s="18"/>
      <c r="BL46" s="12"/>
      <c r="BM46" s="12"/>
      <c r="BN46" s="12"/>
      <c r="BO46" s="257">
        <v>2</v>
      </c>
      <c r="BP46" s="258">
        <v>1.181903600692749</v>
      </c>
      <c r="BQ46" s="258">
        <v>2</v>
      </c>
      <c r="BR46" s="258">
        <v>2</v>
      </c>
      <c r="BS46" s="258">
        <v>2</v>
      </c>
      <c r="BT46" s="258">
        <v>1.1924611330032349</v>
      </c>
      <c r="BU46" s="258">
        <v>2</v>
      </c>
      <c r="BV46" s="261">
        <v>1.6138288974761963</v>
      </c>
    </row>
    <row r="47" spans="1:74" x14ac:dyDescent="0.25">
      <c r="A47" s="206" t="s">
        <v>1104</v>
      </c>
      <c r="B47" s="11" t="s">
        <v>1408</v>
      </c>
      <c r="C47" s="147" t="s">
        <v>237</v>
      </c>
      <c r="D47" s="11" t="s">
        <v>887</v>
      </c>
      <c r="E47" s="59">
        <f t="shared" si="31"/>
        <v>46</v>
      </c>
      <c r="F47" s="59">
        <f t="shared" si="32"/>
        <v>10</v>
      </c>
      <c r="G47" s="65">
        <f t="shared" si="33"/>
        <v>16.352312197124238</v>
      </c>
      <c r="H47" s="98" t="b">
        <f t="shared" si="34"/>
        <v>0</v>
      </c>
      <c r="I47" s="108">
        <f t="shared" si="35"/>
        <v>10000</v>
      </c>
      <c r="J47" s="108">
        <f t="shared" si="36"/>
        <v>10000</v>
      </c>
      <c r="K47" s="108">
        <f t="shared" si="37"/>
        <v>10000</v>
      </c>
      <c r="L47" s="108">
        <f t="shared" si="38"/>
        <v>10000</v>
      </c>
      <c r="M47" s="108">
        <f t="shared" si="39"/>
        <v>10000</v>
      </c>
      <c r="N47" s="108">
        <f t="shared" si="40"/>
        <v>10000</v>
      </c>
      <c r="O47" s="98" t="b">
        <f t="shared" si="41"/>
        <v>0</v>
      </c>
      <c r="P47" s="59">
        <f t="shared" si="42"/>
        <v>2</v>
      </c>
      <c r="Q47" s="59">
        <f t="shared" si="43"/>
        <v>8</v>
      </c>
      <c r="R47" s="149">
        <f t="shared" si="44"/>
        <v>37.375926812642021</v>
      </c>
      <c r="S47" s="66">
        <f t="shared" si="45"/>
        <v>18.542648852632485</v>
      </c>
      <c r="T47" s="65">
        <f t="shared" si="46"/>
        <v>42.084246302644409</v>
      </c>
      <c r="U47" s="62">
        <f t="shared" si="47"/>
        <v>42.147397042115529</v>
      </c>
      <c r="V47" s="62" t="b">
        <f t="shared" si="48"/>
        <v>0</v>
      </c>
      <c r="W47" s="143">
        <f t="shared" si="49"/>
        <v>37.375926812642021</v>
      </c>
      <c r="X47" s="66" t="str">
        <f t="shared" si="50"/>
        <v/>
      </c>
      <c r="Y47" s="62" t="str">
        <f t="shared" si="51"/>
        <v/>
      </c>
      <c r="Z47" s="62" t="str">
        <f t="shared" si="52"/>
        <v/>
      </c>
      <c r="AA47" s="62" t="str">
        <f t="shared" si="53"/>
        <v/>
      </c>
      <c r="AB47" s="62">
        <f t="shared" si="54"/>
        <v>7.9365720861774829</v>
      </c>
      <c r="AC47" s="65">
        <f t="shared" si="55"/>
        <v>29.148725619087489</v>
      </c>
      <c r="AD47" s="62" t="str">
        <f t="shared" si="56"/>
        <v/>
      </c>
      <c r="AE47" s="62" t="str">
        <f t="shared" si="57"/>
        <v/>
      </c>
      <c r="AF47" s="62" t="str">
        <f t="shared" si="58"/>
        <v/>
      </c>
      <c r="AG47" s="62" t="str">
        <f t="shared" si="59"/>
        <v/>
      </c>
      <c r="AH47" s="62">
        <f t="shared" si="60"/>
        <v>37.700000000000003</v>
      </c>
      <c r="AI47" s="62">
        <f t="shared" si="61"/>
        <v>47.099999999999994</v>
      </c>
      <c r="AJ47" s="66">
        <f>IF(VLOOKUP(TRUE,$V$2:$AY$55,COUNTA($V$1:AR$1),FALSE)="",AR47,IF(AR47="","",(AR47/VLOOKUP(TRUE,$V$2:$AY$55,COUNTA($V$1:AR$1),FALSE))*100))</f>
        <v>69.98056173324585</v>
      </c>
      <c r="AK47" s="62">
        <f>IF(VLOOKUP(TRUE,$V$2:$AY$55,COUNTA($V$1:AS$1),FALSE)="",AS47,IF(AS47="","",(AS47/VLOOKUP(TRUE,$V$2:$AY$55,COUNTA($V$1:AS$1),FALSE))*100))</f>
        <v>25.667569041252136</v>
      </c>
      <c r="AL47" s="62">
        <f>IF(VLOOKUP(TRUE,$V$2:$AY$55,COUNTA($V$1:AT$1),FALSE)="",AT47,IF(AT47="","",(AT47/VLOOKUP(TRUE,$V$2:$AY$55,COUNTA($V$1:AT$1),FALSE))*100))</f>
        <v>40</v>
      </c>
      <c r="AM47" s="62">
        <f>IF(VLOOKUP(TRUE,$V$2:$AY$55,COUNTA($V$1:AU$1),FALSE)="",AU47,IF(AU47="","",(AU47/VLOOKUP(TRUE,$V$2:$AY$55,COUNTA($V$1:AU$1),FALSE))*100))</f>
        <v>46.364372968673706</v>
      </c>
      <c r="AN47" s="62">
        <f>IF(VLOOKUP(TRUE,$V$2:$AY$55,COUNTA($V$1:AV$1),FALSE)="",AV47,IF(AV47="","",(AV47/VLOOKUP(TRUE,$V$2:$AY$55,COUNTA($V$1:AV$1),FALSE))*100))</f>
        <v>34.475773572921753</v>
      </c>
      <c r="AO47" s="62">
        <f>IF(VLOOKUP(TRUE,$V$2:$AY$55,COUNTA($V$1:AW$1),FALSE)="",AW47,IF(AW47="","",(AW47/VLOOKUP(TRUE,$V$2:$AY$55,COUNTA($V$1:AW$1),FALSE))*100))</f>
        <v>36.852359771728516</v>
      </c>
      <c r="AP47" s="111">
        <f>IF(VLOOKUP(TRUE,$V$2:$AY$55,COUNTA($V$1:AX$1),FALSE)="",AX47,IF(AX47="","",(AX47/VLOOKUP(TRUE,$V$2:$AY$55,COUNTA($V$1:AX$1),FALSE))*100))</f>
        <v>50</v>
      </c>
      <c r="AQ47" s="65">
        <f>IF(VLOOKUP(TRUE,$V$2:$AY$55,COUNTA($V$1:AY$1),FALSE)="",AY47,IF(AY47="","",(AY47/VLOOKUP(TRUE,$V$2:$AY$55,COUNTA($V$1:AY$1),FALSE))*100))</f>
        <v>33.333333333333336</v>
      </c>
      <c r="AR47" s="66">
        <f>IF(BS47="","",BS47*VLOOKUP("UQ",IndexCalc[],3,FALSE))</f>
        <v>69.98056173324585</v>
      </c>
      <c r="AS47" s="62">
        <f>IF(BT47="","",BT47*VLOOKUP("Fneg",IndexCalc[],3,FALSE))</f>
        <v>25.667569041252136</v>
      </c>
      <c r="AT47" s="62">
        <f>IF(BU47="","",BU47*VLOOKUP("ABS",IndexCalc[],3,FALSE))</f>
        <v>40</v>
      </c>
      <c r="AU47" s="62">
        <f>IF(BV47="","",BV47*VLOOKUP("Cnrs",IndexCalc[],3,FALSE))</f>
        <v>46.364372968673706</v>
      </c>
      <c r="AV47" s="62">
        <f>IF(BO47="","",BO47*VLOOKUP("HEC",IndexCalc[],3,FALSE))</f>
        <v>34.475773572921753</v>
      </c>
      <c r="AW47" s="62">
        <f>IF(BP47="","",BP47*VLOOKUP("Aeres",IndexCalc[],3,FALSE))</f>
        <v>36.852359771728516</v>
      </c>
      <c r="AX47" s="62">
        <f>IF(BQ47="","",BQ47*VLOOKUP("Abdc",IndexCalc[],3,FALSE))</f>
        <v>50</v>
      </c>
      <c r="AY47" s="65">
        <f>IF(BR47="","",BR47*VLOOKUP("Vhb",IndexCalc[],3,FALSE))</f>
        <v>33.333333333333336</v>
      </c>
      <c r="AZ47" s="25"/>
      <c r="BA47" s="16"/>
      <c r="BB47" s="12"/>
      <c r="BC47" s="25"/>
      <c r="BD47" s="253">
        <v>0.35539969801902771</v>
      </c>
      <c r="BE47" s="254">
        <v>0.77214974164962769</v>
      </c>
      <c r="BF47" s="18"/>
      <c r="BG47" s="12"/>
      <c r="BH47" s="181" t="s">
        <v>133</v>
      </c>
      <c r="BI47" s="12" t="s">
        <v>135</v>
      </c>
      <c r="BJ47" s="19"/>
      <c r="BK47" s="18"/>
      <c r="BL47" s="12"/>
      <c r="BM47" s="12">
        <v>2</v>
      </c>
      <c r="BN47" s="12"/>
      <c r="BO47" s="257">
        <v>1.3790309429168701</v>
      </c>
      <c r="BP47" s="258">
        <v>1.1055707931518555</v>
      </c>
      <c r="BQ47" s="92">
        <v>2</v>
      </c>
      <c r="BR47" s="5">
        <v>2</v>
      </c>
      <c r="BS47" s="258">
        <v>2.799222469329834</v>
      </c>
      <c r="BT47" s="258">
        <v>1.0267027616500854</v>
      </c>
      <c r="BU47" s="258">
        <v>2</v>
      </c>
      <c r="BV47" s="261">
        <v>1.8545749187469482</v>
      </c>
    </row>
    <row r="48" spans="1:74" x14ac:dyDescent="0.25">
      <c r="A48" s="206" t="s">
        <v>1110</v>
      </c>
      <c r="B48" s="11"/>
      <c r="C48" s="147" t="s">
        <v>245</v>
      </c>
      <c r="D48" s="11" t="s">
        <v>887</v>
      </c>
      <c r="E48" s="59">
        <f t="shared" si="31"/>
        <v>47</v>
      </c>
      <c r="F48" s="59">
        <f t="shared" si="32"/>
        <v>10</v>
      </c>
      <c r="G48" s="65">
        <f t="shared" si="33"/>
        <v>17.969070887684374</v>
      </c>
      <c r="H48" s="98" t="b">
        <f t="shared" si="34"/>
        <v>0</v>
      </c>
      <c r="I48" s="108">
        <f t="shared" si="35"/>
        <v>10000</v>
      </c>
      <c r="J48" s="108">
        <f t="shared" si="36"/>
        <v>10000</v>
      </c>
      <c r="K48" s="108">
        <f t="shared" si="37"/>
        <v>10000</v>
      </c>
      <c r="L48" s="108">
        <f t="shared" si="38"/>
        <v>10000</v>
      </c>
      <c r="M48" s="108">
        <f t="shared" si="39"/>
        <v>10000</v>
      </c>
      <c r="N48" s="108">
        <f t="shared" si="40"/>
        <v>10000</v>
      </c>
      <c r="O48" s="98" t="b">
        <f t="shared" si="41"/>
        <v>0</v>
      </c>
      <c r="P48" s="59">
        <f t="shared" si="42"/>
        <v>2</v>
      </c>
      <c r="Q48" s="59">
        <f t="shared" si="43"/>
        <v>8</v>
      </c>
      <c r="R48" s="149">
        <f t="shared" si="44"/>
        <v>37.008001033813578</v>
      </c>
      <c r="S48" s="66">
        <f t="shared" si="45"/>
        <v>16.995083214595041</v>
      </c>
      <c r="T48" s="65">
        <f t="shared" si="46"/>
        <v>42.011230488618217</v>
      </c>
      <c r="U48" s="62">
        <f t="shared" si="47"/>
        <v>42.468984390894569</v>
      </c>
      <c r="V48" s="62" t="b">
        <f t="shared" si="48"/>
        <v>0</v>
      </c>
      <c r="W48" s="143">
        <f t="shared" si="49"/>
        <v>37.008001033813578</v>
      </c>
      <c r="X48" s="66" t="str">
        <f t="shared" si="50"/>
        <v/>
      </c>
      <c r="Y48" s="62" t="str">
        <f t="shared" si="51"/>
        <v/>
      </c>
      <c r="Z48" s="62" t="str">
        <f t="shared" si="52"/>
        <v/>
      </c>
      <c r="AA48" s="62" t="str">
        <f t="shared" si="53"/>
        <v/>
      </c>
      <c r="AB48" s="62">
        <f t="shared" si="54"/>
        <v>12.170611880303708</v>
      </c>
      <c r="AC48" s="65">
        <f t="shared" si="55"/>
        <v>21.819554548886373</v>
      </c>
      <c r="AD48" s="62" t="str">
        <f t="shared" si="56"/>
        <v/>
      </c>
      <c r="AE48" s="62" t="str">
        <f t="shared" si="57"/>
        <v/>
      </c>
      <c r="AF48" s="62" t="str">
        <f t="shared" si="58"/>
        <v/>
      </c>
      <c r="AG48" s="62" t="str">
        <f t="shared" si="59"/>
        <v/>
      </c>
      <c r="AH48" s="62">
        <f t="shared" si="60"/>
        <v>52.800000000000004</v>
      </c>
      <c r="AI48" s="62">
        <f t="shared" si="61"/>
        <v>35.799999999999997</v>
      </c>
      <c r="AJ48" s="66">
        <f>IF(VLOOKUP(TRUE,$V$2:$AY$55,COUNTA($V$1:AR$1),FALSE)="",AR48,IF(AR48="","",(AR48/VLOOKUP(TRUE,$V$2:$AY$55,COUNTA($V$1:AR$1),FALSE))*100))</f>
        <v>65.394514799118042</v>
      </c>
      <c r="AK48" s="62">
        <f>IF(VLOOKUP(TRUE,$V$2:$AY$55,COUNTA($V$1:AS$1),FALSE)="",AS48,IF(AS48="","",(AS48/VLOOKUP(TRUE,$V$2:$AY$55,COUNTA($V$1:AS$1),FALSE))*100))</f>
        <v>25</v>
      </c>
      <c r="AL48" s="62">
        <f>IF(VLOOKUP(TRUE,$V$2:$AY$55,COUNTA($V$1:AT$1),FALSE)="",AT48,IF(AT48="","",(AT48/VLOOKUP(TRUE,$V$2:$AY$55,COUNTA($V$1:AT$1),FALSE))*100))</f>
        <v>37.015154361724854</v>
      </c>
      <c r="AM48" s="62">
        <f>IF(VLOOKUP(TRUE,$V$2:$AY$55,COUNTA($V$1:AU$1),FALSE)="",AU48,IF(AU48="","",(AU48/VLOOKUP(TRUE,$V$2:$AY$55,COUNTA($V$1:AU$1),FALSE))*100))</f>
        <v>26.633280515670776</v>
      </c>
      <c r="AN48" s="62">
        <f>IF(VLOOKUP(TRUE,$V$2:$AY$55,COUNTA($V$1:AV$1),FALSE)="",AV48,IF(AV48="","",(AV48/VLOOKUP(TRUE,$V$2:$AY$55,COUNTA($V$1:AV$1),FALSE))*100))</f>
        <v>65.380227565765381</v>
      </c>
      <c r="AO48" s="62">
        <f>IF(VLOOKUP(TRUE,$V$2:$AY$55,COUNTA($V$1:AW$1),FALSE)="",AW48,IF(AW48="","",(AW48/VLOOKUP(TRUE,$V$2:$AY$55,COUNTA($V$1:AW$1),FALSE))*100))</f>
        <v>33.333333333333336</v>
      </c>
      <c r="AP48" s="111">
        <f>IF(VLOOKUP(TRUE,$V$2:$AY$55,COUNTA($V$1:AX$1),FALSE)="",AX48,IF(AX48="","",(AX48/VLOOKUP(TRUE,$V$2:$AY$55,COUNTA($V$1:AX$1),FALSE))*100))</f>
        <v>50</v>
      </c>
      <c r="AQ48" s="65">
        <f>IF(VLOOKUP(TRUE,$V$2:$AY$55,COUNTA($V$1:AY$1),FALSE)="",AY48,IF(AY48="","",(AY48/VLOOKUP(TRUE,$V$2:$AY$55,COUNTA($V$1:AY$1),FALSE))*100))</f>
        <v>33.333333333333336</v>
      </c>
      <c r="AR48" s="66">
        <f>IF(BS48="","",BS48*VLOOKUP("UQ",IndexCalc[],3,FALSE))</f>
        <v>65.394514799118042</v>
      </c>
      <c r="AS48" s="62">
        <f>IF(BT48="","",BT48*VLOOKUP("Fneg",IndexCalc[],3,FALSE))</f>
        <v>25</v>
      </c>
      <c r="AT48" s="62">
        <f>IF(BU48="","",BU48*VLOOKUP("ABS",IndexCalc[],3,FALSE))</f>
        <v>37.015154361724854</v>
      </c>
      <c r="AU48" s="62">
        <f>IF(BV48="","",BV48*VLOOKUP("Cnrs",IndexCalc[],3,FALSE))</f>
        <v>26.633280515670776</v>
      </c>
      <c r="AV48" s="62">
        <f>IF(BO48="","",BO48*VLOOKUP("HEC",IndexCalc[],3,FALSE))</f>
        <v>65.380227565765381</v>
      </c>
      <c r="AW48" s="62">
        <f>IF(BP48="","",BP48*VLOOKUP("Aeres",IndexCalc[],3,FALSE))</f>
        <v>33.333333333333336</v>
      </c>
      <c r="AX48" s="62">
        <f>IF(BQ48="","",BQ48*VLOOKUP("Abdc",IndexCalc[],3,FALSE))</f>
        <v>50</v>
      </c>
      <c r="AY48" s="65">
        <f>IF(BR48="","",BR48*VLOOKUP("Vhb",IndexCalc[],3,FALSE))</f>
        <v>33.333333333333336</v>
      </c>
      <c r="AZ48" s="25"/>
      <c r="BA48" s="16"/>
      <c r="BB48" s="12"/>
      <c r="BC48" s="25"/>
      <c r="BD48" s="25">
        <v>0.54500000000000004</v>
      </c>
      <c r="BE48" s="83">
        <v>0.57799999999999996</v>
      </c>
      <c r="BF48" s="18"/>
      <c r="BG48" s="12"/>
      <c r="BH48" s="181" t="s">
        <v>133</v>
      </c>
      <c r="BI48" s="12" t="s">
        <v>135</v>
      </c>
      <c r="BJ48" s="19"/>
      <c r="BK48" s="18"/>
      <c r="BL48" s="12">
        <v>4</v>
      </c>
      <c r="BM48" s="12"/>
      <c r="BN48" s="12"/>
      <c r="BO48" s="257">
        <v>2.6152091026306152</v>
      </c>
      <c r="BP48" s="258">
        <v>1</v>
      </c>
      <c r="BQ48" s="92">
        <v>2</v>
      </c>
      <c r="BR48" s="5">
        <v>2</v>
      </c>
      <c r="BS48" s="258">
        <v>2.6157805919647217</v>
      </c>
      <c r="BT48" s="258">
        <v>1</v>
      </c>
      <c r="BU48" s="258">
        <v>1.8507577180862427</v>
      </c>
      <c r="BV48" s="261">
        <v>1.0653312206268311</v>
      </c>
    </row>
    <row r="49" spans="1:74" x14ac:dyDescent="0.25">
      <c r="A49" s="206" t="s">
        <v>623</v>
      </c>
      <c r="B49" s="11" t="s">
        <v>884</v>
      </c>
      <c r="C49" s="75" t="s">
        <v>211</v>
      </c>
      <c r="D49" s="11" t="s">
        <v>887</v>
      </c>
      <c r="E49" s="59">
        <f t="shared" si="31"/>
        <v>48</v>
      </c>
      <c r="F49" s="59">
        <f t="shared" si="32"/>
        <v>10</v>
      </c>
      <c r="G49" s="65">
        <f t="shared" si="33"/>
        <v>13.688206882906563</v>
      </c>
      <c r="H49" s="98" t="b">
        <f t="shared" si="34"/>
        <v>0</v>
      </c>
      <c r="I49" s="108">
        <f t="shared" si="35"/>
        <v>10000</v>
      </c>
      <c r="J49" s="108">
        <f t="shared" si="36"/>
        <v>10000</v>
      </c>
      <c r="K49" s="108">
        <f t="shared" si="37"/>
        <v>10000</v>
      </c>
      <c r="L49" s="108">
        <f t="shared" si="38"/>
        <v>10000</v>
      </c>
      <c r="M49" s="108">
        <f t="shared" si="39"/>
        <v>10000</v>
      </c>
      <c r="N49" s="108">
        <f t="shared" si="40"/>
        <v>10000</v>
      </c>
      <c r="O49" s="98" t="b">
        <f t="shared" si="41"/>
        <v>0</v>
      </c>
      <c r="P49" s="59">
        <f t="shared" si="42"/>
        <v>2</v>
      </c>
      <c r="Q49" s="59">
        <f t="shared" si="43"/>
        <v>8</v>
      </c>
      <c r="R49" s="149">
        <f t="shared" si="44"/>
        <v>36.581413872622235</v>
      </c>
      <c r="S49" s="66">
        <f t="shared" si="45"/>
        <v>18.121946293030089</v>
      </c>
      <c r="T49" s="65">
        <f t="shared" si="46"/>
        <v>41.196280767520271</v>
      </c>
      <c r="U49" s="62">
        <f t="shared" si="47"/>
        <v>39.547024614016209</v>
      </c>
      <c r="V49" s="62" t="b">
        <f t="shared" si="48"/>
        <v>0</v>
      </c>
      <c r="W49" s="143">
        <f t="shared" si="49"/>
        <v>36.581413872622235</v>
      </c>
      <c r="X49" s="66" t="str">
        <f t="shared" si="50"/>
        <v/>
      </c>
      <c r="Y49" s="62" t="str">
        <f t="shared" si="51"/>
        <v/>
      </c>
      <c r="Z49" s="62">
        <f t="shared" si="52"/>
        <v>26.086956521739129</v>
      </c>
      <c r="AA49" s="62" t="str">
        <f t="shared" si="53"/>
        <v/>
      </c>
      <c r="AB49" s="62">
        <f t="shared" si="54"/>
        <v>5.024564537740063</v>
      </c>
      <c r="AC49" s="65">
        <f t="shared" si="55"/>
        <v>31.219328048320115</v>
      </c>
      <c r="AD49" s="62" t="str">
        <f t="shared" si="56"/>
        <v/>
      </c>
      <c r="AE49" s="62" t="str">
        <f t="shared" si="57"/>
        <v/>
      </c>
      <c r="AF49" s="62">
        <f t="shared" si="58"/>
        <v>9.5</v>
      </c>
      <c r="AG49" s="62" t="str">
        <f t="shared" si="59"/>
        <v/>
      </c>
      <c r="AH49" s="62">
        <f t="shared" si="60"/>
        <v>16.900000000000002</v>
      </c>
      <c r="AI49" s="62">
        <f t="shared" si="61"/>
        <v>49</v>
      </c>
      <c r="AJ49" s="66">
        <f>IF(VLOOKUP(TRUE,$V$2:$AY$55,COUNTA($V$1:AR$1),FALSE)="",AR49,IF(AR49="","",(AR49/VLOOKUP(TRUE,$V$2:$AY$55,COUNTA($V$1:AR$1),FALSE))*100))</f>
        <v>55.036687850952148</v>
      </c>
      <c r="AK49" s="62">
        <f>IF(VLOOKUP(TRUE,$V$2:$AY$55,COUNTA($V$1:AS$1),FALSE)="",AS49,IF(AS49="","",(AS49/VLOOKUP(TRUE,$V$2:$AY$55,COUNTA($V$1:AS$1),FALSE))*100))</f>
        <v>30.127161741256714</v>
      </c>
      <c r="AL49" s="62">
        <f>IF(VLOOKUP(TRUE,$V$2:$AY$55,COUNTA($V$1:AT$1),FALSE)="",AT49,IF(AT49="","",(AT49/VLOOKUP(TRUE,$V$2:$AY$55,COUNTA($V$1:AT$1),FALSE))*100))</f>
        <v>40</v>
      </c>
      <c r="AM49" s="62">
        <f>IF(VLOOKUP(TRUE,$V$2:$AY$55,COUNTA($V$1:AU$1),FALSE)="",AU49,IF(AU49="","",(AU49/VLOOKUP(TRUE,$V$2:$AY$55,COUNTA($V$1:AU$1),FALSE))*100))</f>
        <v>44.674193859100342</v>
      </c>
      <c r="AN49" s="62">
        <f>IF(VLOOKUP(TRUE,$V$2:$AY$55,COUNTA($V$1:AV$1),FALSE)="",AV49,IF(AV49="","",(AV49/VLOOKUP(TRUE,$V$2:$AY$55,COUNTA($V$1:AV$1),FALSE))*100))</f>
        <v>36.405336856842041</v>
      </c>
      <c r="AO49" s="62">
        <f>IF(VLOOKUP(TRUE,$V$2:$AY$55,COUNTA($V$1:AW$1),FALSE)="",AW49,IF(AW49="","",(AW49/VLOOKUP(TRUE,$V$2:$AY$55,COUNTA($V$1:AW$1),FALSE))*100))</f>
        <v>39.993532498677574</v>
      </c>
      <c r="AP49" s="62">
        <f>IF(VLOOKUP(TRUE,$V$2:$AY$55,COUNTA($V$1:AX$1),FALSE)="",AX49,IF(AX49="","",(AX49/VLOOKUP(TRUE,$V$2:$AY$55,COUNTA($V$1:AX$1),FALSE))*100))</f>
        <v>50</v>
      </c>
      <c r="AQ49" s="65">
        <f>IF(VLOOKUP(TRUE,$V$2:$AY$55,COUNTA($V$1:AY$1),FALSE)="",AY49,IF(AY49="","",(AY49/VLOOKUP(TRUE,$V$2:$AY$55,COUNTA($V$1:AY$1),FALSE))*100))</f>
        <v>33.333333333333336</v>
      </c>
      <c r="AR49" s="66">
        <f>IF(BS49="","",BS49*VLOOKUP("UQ",IndexCalc[],3,FALSE))</f>
        <v>55.036687850952148</v>
      </c>
      <c r="AS49" s="62">
        <f>IF(BT49="","",BT49*VLOOKUP("Fneg",IndexCalc[],3,FALSE))</f>
        <v>30.127161741256714</v>
      </c>
      <c r="AT49" s="62">
        <f>IF(BU49="","",BU49*VLOOKUP("ABS",IndexCalc[],3,FALSE))</f>
        <v>40</v>
      </c>
      <c r="AU49" s="62">
        <f>IF(BV49="","",BV49*VLOOKUP("Cnrs",IndexCalc[],3,FALSE))</f>
        <v>44.674193859100342</v>
      </c>
      <c r="AV49" s="62">
        <f>IF(BO49="","",BO49*VLOOKUP("HEC",IndexCalc[],3,FALSE))</f>
        <v>36.405336856842041</v>
      </c>
      <c r="AW49" s="62">
        <f>IF(BP49="","",BP49*VLOOKUP("Aeres",IndexCalc[],3,FALSE))</f>
        <v>39.993532498677574</v>
      </c>
      <c r="AX49" s="62">
        <f>IF(BQ49="","",BQ49*VLOOKUP("Abdc",IndexCalc[],3,FALSE))</f>
        <v>50</v>
      </c>
      <c r="AY49" s="65">
        <f>IF(BR49="","",BR49*VLOOKUP("Vhb",IndexCalc[],3,FALSE))</f>
        <v>33.333333333333336</v>
      </c>
      <c r="AZ49" s="25"/>
      <c r="BA49" s="16"/>
      <c r="BB49" s="12">
        <v>12</v>
      </c>
      <c r="BC49" s="25"/>
      <c r="BD49" s="25">
        <v>0.22500000000000001</v>
      </c>
      <c r="BE49" s="80">
        <v>0.82699999999999996</v>
      </c>
      <c r="BF49" s="18"/>
      <c r="BG49" s="12"/>
      <c r="BH49" s="12"/>
      <c r="BI49" s="12"/>
      <c r="BJ49" s="19"/>
      <c r="BK49" s="18"/>
      <c r="BL49" s="12"/>
      <c r="BM49" s="12"/>
      <c r="BN49" s="12"/>
      <c r="BO49" s="257">
        <v>1.4562134742736816</v>
      </c>
      <c r="BP49" s="258">
        <v>1.1998059749603271</v>
      </c>
      <c r="BQ49" s="258">
        <v>2</v>
      </c>
      <c r="BR49" s="258">
        <v>2</v>
      </c>
      <c r="BS49" s="258">
        <v>2.2014675140380859</v>
      </c>
      <c r="BT49" s="258">
        <v>1.2050864696502686</v>
      </c>
      <c r="BU49" s="258">
        <v>2</v>
      </c>
      <c r="BV49" s="261">
        <v>1.7869677543640137</v>
      </c>
    </row>
    <row r="50" spans="1:74" x14ac:dyDescent="0.25">
      <c r="A50" s="206" t="s">
        <v>1109</v>
      </c>
      <c r="B50" s="11" t="s">
        <v>1412</v>
      </c>
      <c r="C50" s="147" t="s">
        <v>242</v>
      </c>
      <c r="D50" s="11" t="s">
        <v>887</v>
      </c>
      <c r="E50" s="59">
        <f t="shared" si="31"/>
        <v>49</v>
      </c>
      <c r="F50" s="59">
        <f t="shared" si="32"/>
        <v>10</v>
      </c>
      <c r="G50" s="65">
        <f t="shared" si="33"/>
        <v>13.015432016005427</v>
      </c>
      <c r="H50" s="98" t="b">
        <f t="shared" si="34"/>
        <v>0</v>
      </c>
      <c r="I50" s="108">
        <f t="shared" si="35"/>
        <v>10000</v>
      </c>
      <c r="J50" s="108">
        <f t="shared" si="36"/>
        <v>10000</v>
      </c>
      <c r="K50" s="108">
        <f t="shared" si="37"/>
        <v>10000</v>
      </c>
      <c r="L50" s="108">
        <f t="shared" si="38"/>
        <v>10000</v>
      </c>
      <c r="M50" s="108">
        <f t="shared" si="39"/>
        <v>10000</v>
      </c>
      <c r="N50" s="108">
        <f t="shared" si="40"/>
        <v>10000</v>
      </c>
      <c r="O50" s="98" t="b">
        <f t="shared" si="41"/>
        <v>0</v>
      </c>
      <c r="P50" s="59">
        <f t="shared" si="42"/>
        <v>2</v>
      </c>
      <c r="Q50" s="59">
        <f t="shared" si="43"/>
        <v>8</v>
      </c>
      <c r="R50" s="149">
        <f t="shared" si="44"/>
        <v>36.157521284258856</v>
      </c>
      <c r="S50" s="66">
        <f t="shared" si="45"/>
        <v>16.323240283312856</v>
      </c>
      <c r="T50" s="65">
        <f t="shared" si="46"/>
        <v>41.116091534495354</v>
      </c>
      <c r="U50" s="62">
        <f t="shared" si="47"/>
        <v>40.052873227596287</v>
      </c>
      <c r="V50" s="62" t="b">
        <f t="shared" si="48"/>
        <v>0</v>
      </c>
      <c r="W50" s="143">
        <f t="shared" si="49"/>
        <v>36.157521284258856</v>
      </c>
      <c r="X50" s="66" t="str">
        <f t="shared" si="50"/>
        <v/>
      </c>
      <c r="Y50" s="62" t="str">
        <f t="shared" si="51"/>
        <v/>
      </c>
      <c r="Z50" s="62" t="str">
        <f t="shared" si="52"/>
        <v/>
      </c>
      <c r="AA50" s="62" t="str">
        <f t="shared" si="53"/>
        <v/>
      </c>
      <c r="AB50" s="62">
        <f t="shared" si="54"/>
        <v>5.8061634658329613</v>
      </c>
      <c r="AC50" s="65">
        <f t="shared" si="55"/>
        <v>26.840317100792749</v>
      </c>
      <c r="AD50" s="62" t="str">
        <f t="shared" si="56"/>
        <v/>
      </c>
      <c r="AE50" s="62" t="str">
        <f t="shared" si="57"/>
        <v/>
      </c>
      <c r="AF50" s="62" t="str">
        <f t="shared" si="58"/>
        <v/>
      </c>
      <c r="AG50" s="62" t="str">
        <f t="shared" si="59"/>
        <v/>
      </c>
      <c r="AH50" s="62">
        <f t="shared" si="60"/>
        <v>28.299999999999997</v>
      </c>
      <c r="AI50" s="62">
        <f t="shared" si="61"/>
        <v>43.3</v>
      </c>
      <c r="AJ50" s="66">
        <f>IF(VLOOKUP(TRUE,$V$2:$AY$55,COUNTA($V$1:AR$1),FALSE)="",AR50,IF(AR50="","",(AR50/VLOOKUP(TRUE,$V$2:$AY$55,COUNTA($V$1:AR$1),FALSE))*100))</f>
        <v>50</v>
      </c>
      <c r="AK50" s="62">
        <f>IF(VLOOKUP(TRUE,$V$2:$AY$55,COUNTA($V$1:AS$1),FALSE)="",AS50,IF(AS50="","",(AS50/VLOOKUP(TRUE,$V$2:$AY$55,COUNTA($V$1:AS$1),FALSE))*100))</f>
        <v>32.756036520004272</v>
      </c>
      <c r="AL50" s="62">
        <f>IF(VLOOKUP(TRUE,$V$2:$AY$55,COUNTA($V$1:AT$1),FALSE)="",AT50,IF(AT50="","",(AT50/VLOOKUP(TRUE,$V$2:$AY$55,COUNTA($V$1:AT$1),FALSE))*100))</f>
        <v>40</v>
      </c>
      <c r="AM50" s="62">
        <f>IF(VLOOKUP(TRUE,$V$2:$AY$55,COUNTA($V$1:AU$1),FALSE)="",AU50,IF(AU50="","",(AU50/VLOOKUP(TRUE,$V$2:$AY$55,COUNTA($V$1:AU$1),FALSE))*100))</f>
        <v>42.3850417137146</v>
      </c>
      <c r="AN50" s="62">
        <f>IF(VLOOKUP(TRUE,$V$2:$AY$55,COUNTA($V$1:AV$1),FALSE)="",AV50,IF(AV50="","",(AV50/VLOOKUP(TRUE,$V$2:$AY$55,COUNTA($V$1:AV$1),FALSE))*100))</f>
        <v>43.911781907081604</v>
      </c>
      <c r="AO50" s="62">
        <f>IF(VLOOKUP(TRUE,$V$2:$AY$55,COUNTA($V$1:AW$1),FALSE)="",AW50,IF(AW50="","",(AW50/VLOOKUP(TRUE,$V$2:$AY$55,COUNTA($V$1:AW$1),FALSE))*100))</f>
        <v>36.542538801829025</v>
      </c>
      <c r="AP50" s="111">
        <f>IF(VLOOKUP(TRUE,$V$2:$AY$55,COUNTA($V$1:AX$1),FALSE)="",AX50,IF(AX50="","",(AX50/VLOOKUP(TRUE,$V$2:$AY$55,COUNTA($V$1:AX$1),FALSE))*100))</f>
        <v>50</v>
      </c>
      <c r="AQ50" s="65">
        <f>IF(VLOOKUP(TRUE,$V$2:$AY$55,COUNTA($V$1:AY$1),FALSE)="",AY50,IF(AY50="","",(AY50/VLOOKUP(TRUE,$V$2:$AY$55,COUNTA($V$1:AY$1),FALSE))*100))</f>
        <v>33.333333333333336</v>
      </c>
      <c r="AR50" s="66">
        <f>IF(BS50="","",BS50*VLOOKUP("UQ",IndexCalc[],3,FALSE))</f>
        <v>50</v>
      </c>
      <c r="AS50" s="62">
        <f>IF(BT50="","",BT50*VLOOKUP("Fneg",IndexCalc[],3,FALSE))</f>
        <v>32.756036520004272</v>
      </c>
      <c r="AT50" s="62">
        <f>IF(BU50="","",BU50*VLOOKUP("ABS",IndexCalc[],3,FALSE))</f>
        <v>40</v>
      </c>
      <c r="AU50" s="62">
        <f>IF(BV50="","",BV50*VLOOKUP("Cnrs",IndexCalc[],3,FALSE))</f>
        <v>42.3850417137146</v>
      </c>
      <c r="AV50" s="62">
        <f>IF(BO50="","",BO50*VLOOKUP("HEC",IndexCalc[],3,FALSE))</f>
        <v>43.911781907081604</v>
      </c>
      <c r="AW50" s="62">
        <f>IF(BP50="","",BP50*VLOOKUP("Aeres",IndexCalc[],3,FALSE))</f>
        <v>36.542538801829025</v>
      </c>
      <c r="AX50" s="62">
        <f>IF(BQ50="","",BQ50*VLOOKUP("Abdc",IndexCalc[],3,FALSE))</f>
        <v>50</v>
      </c>
      <c r="AY50" s="65">
        <f>IF(BR50="","",BR50*VLOOKUP("Vhb",IndexCalc[],3,FALSE))</f>
        <v>33.333333333333336</v>
      </c>
      <c r="AZ50" s="25"/>
      <c r="BA50" s="16"/>
      <c r="BB50" s="12"/>
      <c r="BC50" s="25"/>
      <c r="BD50" s="25">
        <v>0.26</v>
      </c>
      <c r="BE50" s="83">
        <v>0.71099999999999997</v>
      </c>
      <c r="BF50" s="18"/>
      <c r="BG50" s="12"/>
      <c r="BH50" s="181" t="s">
        <v>133</v>
      </c>
      <c r="BI50" s="12" t="s">
        <v>135</v>
      </c>
      <c r="BJ50" s="19"/>
      <c r="BK50" s="18">
        <v>3</v>
      </c>
      <c r="BL50" s="12"/>
      <c r="BM50" s="12">
        <v>2</v>
      </c>
      <c r="BN50" s="12"/>
      <c r="BO50" s="257">
        <v>1.7564712762832642</v>
      </c>
      <c r="BP50" s="258">
        <v>1.0962761640548706</v>
      </c>
      <c r="BQ50" s="92">
        <v>2</v>
      </c>
      <c r="BR50" s="5">
        <v>2</v>
      </c>
      <c r="BS50" s="5">
        <v>2</v>
      </c>
      <c r="BT50" s="258">
        <v>1.3102414608001709</v>
      </c>
      <c r="BU50" s="258">
        <v>2</v>
      </c>
      <c r="BV50" s="261">
        <v>1.695401668548584</v>
      </c>
    </row>
    <row r="51" spans="1:74" x14ac:dyDescent="0.25">
      <c r="A51" s="206" t="s">
        <v>618</v>
      </c>
      <c r="B51" s="11" t="s">
        <v>1062</v>
      </c>
      <c r="C51" s="73" t="s">
        <v>181</v>
      </c>
      <c r="D51" s="11" t="s">
        <v>887</v>
      </c>
      <c r="E51" s="59">
        <f t="shared" si="31"/>
        <v>50</v>
      </c>
      <c r="F51" s="59">
        <f t="shared" si="32"/>
        <v>10</v>
      </c>
      <c r="G51" s="65">
        <f t="shared" si="33"/>
        <v>25.673883338580048</v>
      </c>
      <c r="H51" s="98" t="b">
        <f t="shared" si="34"/>
        <v>0</v>
      </c>
      <c r="I51" s="108">
        <f t="shared" si="35"/>
        <v>10000</v>
      </c>
      <c r="J51" s="108">
        <f t="shared" si="36"/>
        <v>10000</v>
      </c>
      <c r="K51" s="108">
        <f t="shared" si="37"/>
        <v>10000</v>
      </c>
      <c r="L51" s="108">
        <f t="shared" si="38"/>
        <v>10000</v>
      </c>
      <c r="M51" s="108">
        <f t="shared" si="39"/>
        <v>10000</v>
      </c>
      <c r="N51" s="108">
        <f t="shared" si="40"/>
        <v>10000</v>
      </c>
      <c r="O51" s="98" t="b">
        <f t="shared" si="41"/>
        <v>0</v>
      </c>
      <c r="P51" s="59">
        <f t="shared" si="42"/>
        <v>2</v>
      </c>
      <c r="Q51" s="59">
        <f t="shared" si="43"/>
        <v>8</v>
      </c>
      <c r="R51" s="149">
        <f t="shared" si="44"/>
        <v>36.035904367888769</v>
      </c>
      <c r="S51" s="66">
        <f t="shared" si="45"/>
        <v>4.9399096773306681</v>
      </c>
      <c r="T51" s="65">
        <f t="shared" si="46"/>
        <v>43.809903040528297</v>
      </c>
      <c r="U51" s="62">
        <f t="shared" si="47"/>
        <v>35.987922432422636</v>
      </c>
      <c r="V51" s="62" t="b">
        <f t="shared" si="48"/>
        <v>0</v>
      </c>
      <c r="W51" s="143">
        <f t="shared" si="49"/>
        <v>36.035904367888769</v>
      </c>
      <c r="X51" s="66" t="str">
        <f t="shared" si="50"/>
        <v/>
      </c>
      <c r="Y51" s="62" t="str">
        <f t="shared" si="51"/>
        <v/>
      </c>
      <c r="Z51" s="62" t="str">
        <f t="shared" si="52"/>
        <v/>
      </c>
      <c r="AA51" s="62" t="str">
        <f t="shared" si="53"/>
        <v/>
      </c>
      <c r="AB51" s="62">
        <f t="shared" si="54"/>
        <v>2.2554711924966506</v>
      </c>
      <c r="AC51" s="65">
        <f t="shared" si="55"/>
        <v>7.6243481621646847</v>
      </c>
      <c r="AD51" s="62" t="str">
        <f t="shared" si="56"/>
        <v/>
      </c>
      <c r="AE51" s="62" t="str">
        <f t="shared" si="57"/>
        <v/>
      </c>
      <c r="AF51" s="62" t="str">
        <f t="shared" si="58"/>
        <v/>
      </c>
      <c r="AG51" s="62" t="str">
        <f t="shared" si="59"/>
        <v/>
      </c>
      <c r="AH51" s="62">
        <f t="shared" si="60"/>
        <v>0</v>
      </c>
      <c r="AI51" s="62">
        <f t="shared" si="61"/>
        <v>9.4</v>
      </c>
      <c r="AJ51" s="66">
        <f>IF(VLOOKUP(TRUE,$V$2:$AY$55,COUNTA($V$1:AR$1),FALSE)="",AR51,IF(AR51="","",(AR51/VLOOKUP(TRUE,$V$2:$AY$55,COUNTA($V$1:AR$1),FALSE))*100))</f>
        <v>90.589803457260132</v>
      </c>
      <c r="AK51" s="62">
        <f>IF(VLOOKUP(TRUE,$V$2:$AY$55,COUNTA($V$1:AS$1),FALSE)="",AS51,IF(AS51="","",(AS51/VLOOKUP(TRUE,$V$2:$AY$55,COUNTA($V$1:AS$1),FALSE))*100))</f>
        <v>28.924840688705444</v>
      </c>
      <c r="AL51" s="62">
        <f>IF(VLOOKUP(TRUE,$V$2:$AY$55,COUNTA($V$1:AT$1),FALSE)="",AT51,IF(AT51="","",(AT51/VLOOKUP(TRUE,$V$2:$AY$55,COUNTA($V$1:AT$1),FALSE))*100))</f>
        <v>38.174748420715332</v>
      </c>
      <c r="AM51" s="62">
        <f>IF(VLOOKUP(TRUE,$V$2:$AY$55,COUNTA($V$1:AU$1),FALSE)="",AU51,IF(AU51="","",(AU51/VLOOKUP(TRUE,$V$2:$AY$55,COUNTA($V$1:AU$1),FALSE))*100))</f>
        <v>51.815134286880493</v>
      </c>
      <c r="AN51" s="62">
        <f>IF(VLOOKUP(TRUE,$V$2:$AY$55,COUNTA($V$1:AV$1),FALSE)="",AV51,IF(AV51="","",(AV51/VLOOKUP(TRUE,$V$2:$AY$55,COUNTA($V$1:AV$1),FALSE))*100))</f>
        <v>25.000005960464478</v>
      </c>
      <c r="AO51" s="62">
        <f>IF(VLOOKUP(TRUE,$V$2:$AY$55,COUNTA($V$1:AW$1),FALSE)="",AW51,IF(AW51="","",(AW51/VLOOKUP(TRUE,$V$2:$AY$55,COUNTA($V$1:AW$1),FALSE))*100))</f>
        <v>57.831231753031417</v>
      </c>
      <c r="AP51" s="62">
        <f>IF(VLOOKUP(TRUE,$V$2:$AY$55,COUNTA($V$1:AX$1),FALSE)="",AX51,IF(AX51="","",(AX51/VLOOKUP(TRUE,$V$2:$AY$55,COUNTA($V$1:AX$1),FALSE))*100))</f>
        <v>31.298801302909851</v>
      </c>
      <c r="AQ51" s="65">
        <f>IF(VLOOKUP(TRUE,$V$2:$AY$55,COUNTA($V$1:AY$1),FALSE)="",AY51,IF(AY51="","",(AY51/VLOOKUP(TRUE,$V$2:$AY$55,COUNTA($V$1:AY$1),FALSE))*100))</f>
        <v>26.844658454259239</v>
      </c>
      <c r="AR51" s="66">
        <f>IF(BS51="","",BS51*VLOOKUP("UQ",IndexCalc[],3,FALSE))</f>
        <v>90.589803457260132</v>
      </c>
      <c r="AS51" s="62">
        <f>IF(BT51="","",BT51*VLOOKUP("Fneg",IndexCalc[],3,FALSE))</f>
        <v>28.924840688705444</v>
      </c>
      <c r="AT51" s="62">
        <f>IF(BU51="","",BU51*VLOOKUP("ABS",IndexCalc[],3,FALSE))</f>
        <v>38.174748420715332</v>
      </c>
      <c r="AU51" s="62">
        <f>IF(BV51="","",BV51*VLOOKUP("Cnrs",IndexCalc[],3,FALSE))</f>
        <v>51.815134286880493</v>
      </c>
      <c r="AV51" s="62">
        <f>IF(BO51="","",BO51*VLOOKUP("HEC",IndexCalc[],3,FALSE))</f>
        <v>25.000005960464478</v>
      </c>
      <c r="AW51" s="62">
        <f>IF(BP51="","",BP51*VLOOKUP("Aeres",IndexCalc[],3,FALSE))</f>
        <v>57.831231753031417</v>
      </c>
      <c r="AX51" s="62">
        <f>IF(BQ51="","",BQ51*VLOOKUP("Abdc",IndexCalc[],3,FALSE))</f>
        <v>31.298801302909851</v>
      </c>
      <c r="AY51" s="65">
        <f>IF(BR51="","",BR51*VLOOKUP("Vhb",IndexCalc[],3,FALSE))</f>
        <v>26.844658454259239</v>
      </c>
      <c r="AZ51" s="25"/>
      <c r="BA51" s="16"/>
      <c r="BB51" s="12"/>
      <c r="BC51" s="25"/>
      <c r="BD51" s="25">
        <v>0.10100000000000001</v>
      </c>
      <c r="BE51" s="263">
        <v>0.20196898281574249</v>
      </c>
      <c r="BF51" s="18"/>
      <c r="BG51" s="12"/>
      <c r="BH51" s="12"/>
      <c r="BI51" s="12"/>
      <c r="BJ51" s="19"/>
      <c r="BK51" s="18"/>
      <c r="BL51" s="12"/>
      <c r="BM51" s="12"/>
      <c r="BN51" s="12"/>
      <c r="BO51" s="257">
        <v>1.0000002384185791</v>
      </c>
      <c r="BP51" s="258">
        <v>1.7349369525909424</v>
      </c>
      <c r="BQ51" s="258">
        <v>1.251952052116394</v>
      </c>
      <c r="BR51" s="258">
        <v>1.6106795072555542</v>
      </c>
      <c r="BS51" s="258">
        <v>3.6235921382904053</v>
      </c>
      <c r="BT51" s="258">
        <v>1.1569936275482178</v>
      </c>
      <c r="BU51" s="258">
        <v>1.9087374210357666</v>
      </c>
      <c r="BV51" s="261">
        <v>2.0726053714752197</v>
      </c>
    </row>
    <row r="52" spans="1:74" x14ac:dyDescent="0.25">
      <c r="A52" s="206" t="s">
        <v>1111</v>
      </c>
      <c r="B52" s="11" t="s">
        <v>1413</v>
      </c>
      <c r="C52" s="147" t="s">
        <v>246</v>
      </c>
      <c r="D52" s="11" t="s">
        <v>887</v>
      </c>
      <c r="E52" s="59">
        <f t="shared" si="31"/>
        <v>51</v>
      </c>
      <c r="F52" s="59">
        <f t="shared" si="32"/>
        <v>10</v>
      </c>
      <c r="G52" s="65">
        <f t="shared" si="33"/>
        <v>11.523061188357744</v>
      </c>
      <c r="H52" s="98" t="b">
        <f t="shared" si="34"/>
        <v>0</v>
      </c>
      <c r="I52" s="108">
        <f t="shared" si="35"/>
        <v>10000</v>
      </c>
      <c r="J52" s="108">
        <f t="shared" si="36"/>
        <v>10000</v>
      </c>
      <c r="K52" s="108">
        <f t="shared" si="37"/>
        <v>10000</v>
      </c>
      <c r="L52" s="108">
        <f t="shared" si="38"/>
        <v>10000</v>
      </c>
      <c r="M52" s="108">
        <f t="shared" si="39"/>
        <v>10000</v>
      </c>
      <c r="N52" s="108">
        <f t="shared" si="40"/>
        <v>10000</v>
      </c>
      <c r="O52" s="98" t="b">
        <f t="shared" si="41"/>
        <v>0</v>
      </c>
      <c r="P52" s="59">
        <f t="shared" si="42"/>
        <v>2</v>
      </c>
      <c r="Q52" s="59">
        <f t="shared" si="43"/>
        <v>8</v>
      </c>
      <c r="R52" s="149">
        <f t="shared" si="44"/>
        <v>35.523621293957824</v>
      </c>
      <c r="S52" s="66">
        <f t="shared" si="45"/>
        <v>18.854531710623704</v>
      </c>
      <c r="T52" s="65">
        <f t="shared" si="46"/>
        <v>39.690893689791359</v>
      </c>
      <c r="U52" s="62">
        <f t="shared" si="47"/>
        <v>42.122714951833089</v>
      </c>
      <c r="V52" s="62" t="b">
        <f t="shared" si="48"/>
        <v>0</v>
      </c>
      <c r="W52" s="143">
        <f t="shared" si="49"/>
        <v>35.523621293957824</v>
      </c>
      <c r="X52" s="66" t="str">
        <f t="shared" si="50"/>
        <v/>
      </c>
      <c r="Y52" s="62" t="str">
        <f t="shared" si="51"/>
        <v/>
      </c>
      <c r="Z52" s="62" t="str">
        <f t="shared" si="52"/>
        <v/>
      </c>
      <c r="AA52" s="62" t="str">
        <f t="shared" si="53"/>
        <v/>
      </c>
      <c r="AB52" s="62">
        <f t="shared" si="54"/>
        <v>14.883362325827637</v>
      </c>
      <c r="AC52" s="65">
        <f t="shared" si="55"/>
        <v>22.825701095419767</v>
      </c>
      <c r="AD52" s="62" t="str">
        <f t="shared" si="56"/>
        <v/>
      </c>
      <c r="AE52" s="62" t="str">
        <f t="shared" si="57"/>
        <v/>
      </c>
      <c r="AF52" s="62" t="str">
        <f t="shared" si="58"/>
        <v/>
      </c>
      <c r="AG52" s="62" t="str">
        <f t="shared" si="59"/>
        <v/>
      </c>
      <c r="AH52" s="62">
        <f t="shared" si="60"/>
        <v>66</v>
      </c>
      <c r="AI52" s="62">
        <f t="shared" si="61"/>
        <v>37.700000000000003</v>
      </c>
      <c r="AJ52" s="66">
        <f>IF(VLOOKUP(TRUE,$V$2:$AY$55,COUNTA($V$1:AR$1),FALSE)="",AR52,IF(AR52="","",(AR52/VLOOKUP(TRUE,$V$2:$AY$55,COUNTA($V$1:AR$1),FALSE))*100))</f>
        <v>50</v>
      </c>
      <c r="AK52" s="62">
        <f>IF(VLOOKUP(TRUE,$V$2:$AY$55,COUNTA($V$1:AS$1),FALSE)="",AS52,IF(AS52="","",(AS52/VLOOKUP(TRUE,$V$2:$AY$55,COUNTA($V$1:AS$1),FALSE))*100))</f>
        <v>26.329079270362854</v>
      </c>
      <c r="AL52" s="62">
        <f>IF(VLOOKUP(TRUE,$V$2:$AY$55,COUNTA($V$1:AT$1),FALSE)="",AT52,IF(AT52="","",(AT52/VLOOKUP(TRUE,$V$2:$AY$55,COUNTA($V$1:AT$1),FALSE))*100))</f>
        <v>40</v>
      </c>
      <c r="AM52" s="62">
        <f>IF(VLOOKUP(TRUE,$V$2:$AY$55,COUNTA($V$1:AU$1),FALSE)="",AU52,IF(AU52="","",(AU52/VLOOKUP(TRUE,$V$2:$AY$55,COUNTA($V$1:AU$1),FALSE))*100))</f>
        <v>43.582016229629517</v>
      </c>
      <c r="AN52" s="62">
        <f>IF(VLOOKUP(TRUE,$V$2:$AY$55,COUNTA($V$1:AV$1),FALSE)="",AV52,IF(AV52="","",(AV52/VLOOKUP(TRUE,$V$2:$AY$55,COUNTA($V$1:AV$1),FALSE))*100))</f>
        <v>39.273622632026672</v>
      </c>
      <c r="AO52" s="62">
        <f>IF(VLOOKUP(TRUE,$V$2:$AY$55,COUNTA($V$1:AW$1),FALSE)="",AW52,IF(AW52="","",(AW52/VLOOKUP(TRUE,$V$2:$AY$55,COUNTA($V$1:AW$1),FALSE))*100))</f>
        <v>35.009098052978516</v>
      </c>
      <c r="AP52" s="111">
        <f>IF(VLOOKUP(TRUE,$V$2:$AY$55,COUNTA($V$1:AX$1),FALSE)="",AX52,IF(AX52="","",(AX52/VLOOKUP(TRUE,$V$2:$AY$55,COUNTA($V$1:AX$1),FALSE))*100))</f>
        <v>50</v>
      </c>
      <c r="AQ52" s="65">
        <f>IF(VLOOKUP(TRUE,$V$2:$AY$55,COUNTA($V$1:AY$1),FALSE)="",AY52,IF(AY52="","",(AY52/VLOOKUP(TRUE,$V$2:$AY$55,COUNTA($V$1:AY$1),FALSE))*100))</f>
        <v>33.333333333333336</v>
      </c>
      <c r="AR52" s="66">
        <f>IF(BS52="","",BS52*VLOOKUP("UQ",IndexCalc[],3,FALSE))</f>
        <v>50</v>
      </c>
      <c r="AS52" s="62">
        <f>IF(BT52="","",BT52*VLOOKUP("Fneg",IndexCalc[],3,FALSE))</f>
        <v>26.329079270362854</v>
      </c>
      <c r="AT52" s="62">
        <f>IF(BU52="","",BU52*VLOOKUP("ABS",IndexCalc[],3,FALSE))</f>
        <v>40</v>
      </c>
      <c r="AU52" s="62">
        <f>IF(BV52="","",BV52*VLOOKUP("Cnrs",IndexCalc[],3,FALSE))</f>
        <v>43.582016229629517</v>
      </c>
      <c r="AV52" s="62">
        <f>IF(BO52="","",BO52*VLOOKUP("HEC",IndexCalc[],3,FALSE))</f>
        <v>39.273622632026672</v>
      </c>
      <c r="AW52" s="62">
        <f>IF(BP52="","",BP52*VLOOKUP("Aeres",IndexCalc[],3,FALSE))</f>
        <v>35.009098052978516</v>
      </c>
      <c r="AX52" s="62">
        <f>IF(BQ52="","",BQ52*VLOOKUP("Abdc",IndexCalc[],3,FALSE))</f>
        <v>50</v>
      </c>
      <c r="AY52" s="65">
        <f>IF(BR52="","",BR52*VLOOKUP("Vhb",IndexCalc[],3,FALSE))</f>
        <v>33.333333333333336</v>
      </c>
      <c r="AZ52" s="25"/>
      <c r="BA52" s="16"/>
      <c r="BB52" s="12"/>
      <c r="BC52" s="25"/>
      <c r="BD52" s="253">
        <v>0.66647696495056152</v>
      </c>
      <c r="BE52" s="254">
        <v>0.60465282201766968</v>
      </c>
      <c r="BF52" s="18"/>
      <c r="BG52" s="12"/>
      <c r="BH52" s="181" t="s">
        <v>133</v>
      </c>
      <c r="BI52" s="12" t="s">
        <v>135</v>
      </c>
      <c r="BJ52" s="19"/>
      <c r="BK52" s="18">
        <v>3</v>
      </c>
      <c r="BL52" s="12"/>
      <c r="BM52" s="12">
        <v>2</v>
      </c>
      <c r="BN52" s="12"/>
      <c r="BO52" s="257">
        <v>1.5709449052810669</v>
      </c>
      <c r="BP52" s="258">
        <v>1.0502729415893555</v>
      </c>
      <c r="BQ52" s="92">
        <v>2</v>
      </c>
      <c r="BR52" s="5">
        <v>2</v>
      </c>
      <c r="BS52" s="5">
        <v>2</v>
      </c>
      <c r="BT52" s="258">
        <v>1.0531631708145142</v>
      </c>
      <c r="BU52" s="258">
        <v>2</v>
      </c>
      <c r="BV52" s="261">
        <v>1.7432806491851807</v>
      </c>
    </row>
    <row r="53" spans="1:74" s="198" customFormat="1" x14ac:dyDescent="0.25">
      <c r="A53" s="206" t="s">
        <v>1107</v>
      </c>
      <c r="B53" s="11" t="s">
        <v>1411</v>
      </c>
      <c r="C53" s="147" t="s">
        <v>240</v>
      </c>
      <c r="D53" s="11" t="s">
        <v>887</v>
      </c>
      <c r="E53" s="59">
        <f t="shared" si="31"/>
        <v>52</v>
      </c>
      <c r="F53" s="59">
        <f t="shared" si="32"/>
        <v>10</v>
      </c>
      <c r="G53" s="65">
        <f t="shared" si="33"/>
        <v>13.402539308162222</v>
      </c>
      <c r="H53" s="98" t="b">
        <f t="shared" si="34"/>
        <v>0</v>
      </c>
      <c r="I53" s="108">
        <f t="shared" si="35"/>
        <v>10000</v>
      </c>
      <c r="J53" s="108">
        <f t="shared" si="36"/>
        <v>10000</v>
      </c>
      <c r="K53" s="108">
        <f t="shared" si="37"/>
        <v>10000</v>
      </c>
      <c r="L53" s="108">
        <f t="shared" si="38"/>
        <v>10000</v>
      </c>
      <c r="M53" s="108">
        <f t="shared" si="39"/>
        <v>10000</v>
      </c>
      <c r="N53" s="108">
        <f t="shared" si="40"/>
        <v>10000</v>
      </c>
      <c r="O53" s="98" t="b">
        <f t="shared" si="41"/>
        <v>0</v>
      </c>
      <c r="P53" s="59">
        <f t="shared" si="42"/>
        <v>2</v>
      </c>
      <c r="Q53" s="59">
        <f t="shared" si="43"/>
        <v>8</v>
      </c>
      <c r="R53" s="149">
        <f t="shared" si="44"/>
        <v>35.030153701924547</v>
      </c>
      <c r="S53" s="66">
        <f t="shared" si="45"/>
        <v>22.181700022137505</v>
      </c>
      <c r="T53" s="65">
        <f t="shared" si="46"/>
        <v>38.242267121871315</v>
      </c>
      <c r="U53" s="62">
        <f t="shared" si="47"/>
        <v>40.583813697497042</v>
      </c>
      <c r="V53" s="62" t="b">
        <f t="shared" si="48"/>
        <v>0</v>
      </c>
      <c r="W53" s="143">
        <f t="shared" si="49"/>
        <v>35.030153701924547</v>
      </c>
      <c r="X53" s="66" t="str">
        <f t="shared" si="50"/>
        <v/>
      </c>
      <c r="Y53" s="62" t="str">
        <f t="shared" si="51"/>
        <v/>
      </c>
      <c r="Z53" s="62" t="str">
        <f t="shared" si="52"/>
        <v/>
      </c>
      <c r="AA53" s="62" t="str">
        <f t="shared" si="53"/>
        <v/>
      </c>
      <c r="AB53" s="62">
        <f t="shared" si="54"/>
        <v>7.9723090665475658</v>
      </c>
      <c r="AC53" s="65">
        <f t="shared" si="55"/>
        <v>36.391090977727444</v>
      </c>
      <c r="AD53" s="62" t="str">
        <f t="shared" si="56"/>
        <v/>
      </c>
      <c r="AE53" s="62" t="str">
        <f t="shared" si="57"/>
        <v/>
      </c>
      <c r="AF53" s="62" t="str">
        <f t="shared" si="58"/>
        <v/>
      </c>
      <c r="AG53" s="62" t="str">
        <f t="shared" si="59"/>
        <v/>
      </c>
      <c r="AH53" s="62">
        <f t="shared" si="60"/>
        <v>39.6</v>
      </c>
      <c r="AI53" s="62">
        <f t="shared" si="61"/>
        <v>60.3</v>
      </c>
      <c r="AJ53" s="66">
        <f>IF(VLOOKUP(TRUE,$V$2:$AY$55,COUNTA($V$1:AR$1),FALSE)="",AR53,IF(AR53="","",(AR53/VLOOKUP(TRUE,$V$2:$AY$55,COUNTA($V$1:AR$1),FALSE))*100))</f>
        <v>49.271470308303833</v>
      </c>
      <c r="AK53" s="62">
        <f>IF(VLOOKUP(TRUE,$V$2:$AY$55,COUNTA($V$1:AS$1),FALSE)="",AS53,IF(AS53="","",(AS53/VLOOKUP(TRUE,$V$2:$AY$55,COUNTA($V$1:AS$1),FALSE))*100))</f>
        <v>25</v>
      </c>
      <c r="AL53" s="62">
        <f>IF(VLOOKUP(TRUE,$V$2:$AY$55,COUNTA($V$1:AT$1),FALSE)="",AT53,IF(AT53="","",(AT53/VLOOKUP(TRUE,$V$2:$AY$55,COUNTA($V$1:AT$1),FALSE))*100))</f>
        <v>40</v>
      </c>
      <c r="AM53" s="62">
        <f>IF(VLOOKUP(TRUE,$V$2:$AY$55,COUNTA($V$1:AU$1),FALSE)="",AU53,IF(AU53="","",(AU53/VLOOKUP(TRUE,$V$2:$AY$55,COUNTA($V$1:AU$1),FALSE))*100))</f>
        <v>25</v>
      </c>
      <c r="AN53" s="62">
        <f>IF(VLOOKUP(TRUE,$V$2:$AY$55,COUNTA($V$1:AV$1),FALSE)="",AV53,IF(AV53="","",(AV53/VLOOKUP(TRUE,$V$2:$AY$55,COUNTA($V$1:AV$1),FALSE))*100))</f>
        <v>50</v>
      </c>
      <c r="AO53" s="62">
        <f>IF(VLOOKUP(TRUE,$V$2:$AY$55,COUNTA($V$1:AW$1),FALSE)="",AW53,IF(AW53="","",(AW53/VLOOKUP(TRUE,$V$2:$AY$55,COUNTA($V$1:AW$1),FALSE))*100))</f>
        <v>33.333333333333336</v>
      </c>
      <c r="AP53" s="111">
        <f>IF(VLOOKUP(TRUE,$V$2:$AY$55,COUNTA($V$1:AX$1),FALSE)="",AX53,IF(AX53="","",(AX53/VLOOKUP(TRUE,$V$2:$AY$55,COUNTA($V$1:AX$1),FALSE))*100))</f>
        <v>50</v>
      </c>
      <c r="AQ53" s="65">
        <f>IF(VLOOKUP(TRUE,$V$2:$AY$55,COUNTA($V$1:AY$1),FALSE)="",AY53,IF(AY53="","",(AY53/VLOOKUP(TRUE,$V$2:$AY$55,COUNTA($V$1:AY$1),FALSE))*100))</f>
        <v>33.333333333333336</v>
      </c>
      <c r="AR53" s="66">
        <f>IF(BS53="","",BS53*VLOOKUP("UQ",IndexCalc[],3,FALSE))</f>
        <v>49.271470308303833</v>
      </c>
      <c r="AS53" s="62">
        <f>IF(BT53="","",BT53*VLOOKUP("Fneg",IndexCalc[],3,FALSE))</f>
        <v>25</v>
      </c>
      <c r="AT53" s="62">
        <f>IF(BU53="","",BU53*VLOOKUP("ABS",IndexCalc[],3,FALSE))</f>
        <v>40</v>
      </c>
      <c r="AU53" s="62">
        <f>IF(BV53="","",BV53*VLOOKUP("Cnrs",IndexCalc[],3,FALSE))</f>
        <v>25</v>
      </c>
      <c r="AV53" s="62">
        <f>IF(BO53="","",BO53*VLOOKUP("HEC",IndexCalc[],3,FALSE))</f>
        <v>50</v>
      </c>
      <c r="AW53" s="62">
        <f>IF(BP53="","",BP53*VLOOKUP("Aeres",IndexCalc[],3,FALSE))</f>
        <v>33.333333333333336</v>
      </c>
      <c r="AX53" s="62">
        <f>IF(BQ53="","",BQ53*VLOOKUP("Abdc",IndexCalc[],3,FALSE))</f>
        <v>50</v>
      </c>
      <c r="AY53" s="65">
        <f>IF(BR53="","",BR53*VLOOKUP("Vhb",IndexCalc[],3,FALSE))</f>
        <v>33.333333333333336</v>
      </c>
      <c r="AZ53" s="25"/>
      <c r="BA53" s="16"/>
      <c r="BB53" s="12"/>
      <c r="BC53" s="25"/>
      <c r="BD53" s="25">
        <v>0.35699999999999998</v>
      </c>
      <c r="BE53" s="83">
        <v>0.96399999999999997</v>
      </c>
      <c r="BF53" s="18" t="s">
        <v>133</v>
      </c>
      <c r="BG53" s="12" t="s">
        <v>135</v>
      </c>
      <c r="BH53" s="181" t="s">
        <v>133</v>
      </c>
      <c r="BI53" s="12" t="s">
        <v>135</v>
      </c>
      <c r="BJ53" s="19"/>
      <c r="BK53" s="18"/>
      <c r="BL53" s="12">
        <v>4</v>
      </c>
      <c r="BM53" s="12">
        <v>2</v>
      </c>
      <c r="BN53" s="12"/>
      <c r="BO53" s="7">
        <v>2</v>
      </c>
      <c r="BP53" s="5">
        <v>1</v>
      </c>
      <c r="BQ53" s="92">
        <v>2</v>
      </c>
      <c r="BR53" s="5">
        <v>2</v>
      </c>
      <c r="BS53" s="258">
        <v>1.9708588123321533</v>
      </c>
      <c r="BT53" s="5">
        <v>1</v>
      </c>
      <c r="BU53" s="5">
        <v>2</v>
      </c>
      <c r="BV53" s="261">
        <v>1</v>
      </c>
    </row>
    <row r="54" spans="1:74" s="198" customFormat="1" x14ac:dyDescent="0.25">
      <c r="A54" s="206" t="s">
        <v>1108</v>
      </c>
      <c r="B54" s="11"/>
      <c r="C54" s="147" t="s">
        <v>241</v>
      </c>
      <c r="D54" s="11" t="s">
        <v>887</v>
      </c>
      <c r="E54" s="59">
        <f t="shared" si="31"/>
        <v>53</v>
      </c>
      <c r="F54" s="59">
        <f t="shared" si="32"/>
        <v>10</v>
      </c>
      <c r="G54" s="65">
        <f t="shared" si="33"/>
        <v>13.503082492807289</v>
      </c>
      <c r="H54" s="98" t="b">
        <f t="shared" si="34"/>
        <v>0</v>
      </c>
      <c r="I54" s="108">
        <f t="shared" si="35"/>
        <v>10000</v>
      </c>
      <c r="J54" s="108">
        <f t="shared" si="36"/>
        <v>10000</v>
      </c>
      <c r="K54" s="108">
        <f t="shared" si="37"/>
        <v>10000</v>
      </c>
      <c r="L54" s="108">
        <f t="shared" si="38"/>
        <v>10000</v>
      </c>
      <c r="M54" s="108">
        <f t="shared" si="39"/>
        <v>10000</v>
      </c>
      <c r="N54" s="108">
        <f t="shared" si="40"/>
        <v>10000</v>
      </c>
      <c r="O54" s="98" t="b">
        <f t="shared" si="41"/>
        <v>0</v>
      </c>
      <c r="P54" s="59">
        <f t="shared" si="42"/>
        <v>2</v>
      </c>
      <c r="Q54" s="59">
        <f t="shared" si="43"/>
        <v>8</v>
      </c>
      <c r="R54" s="149">
        <f t="shared" si="44"/>
        <v>32.961769122772424</v>
      </c>
      <c r="S54" s="66">
        <f t="shared" si="45"/>
        <v>15.218131139343033</v>
      </c>
      <c r="T54" s="65">
        <f t="shared" si="46"/>
        <v>37.397678618629776</v>
      </c>
      <c r="U54" s="62">
        <f t="shared" si="47"/>
        <v>37.268142894903818</v>
      </c>
      <c r="V54" s="62" t="b">
        <f t="shared" si="48"/>
        <v>0</v>
      </c>
      <c r="W54" s="143">
        <f t="shared" si="49"/>
        <v>32.961769122772424</v>
      </c>
      <c r="X54" s="66" t="str">
        <f t="shared" si="50"/>
        <v/>
      </c>
      <c r="Y54" s="62" t="str">
        <f t="shared" si="51"/>
        <v/>
      </c>
      <c r="Z54" s="62" t="str">
        <f t="shared" si="52"/>
        <v/>
      </c>
      <c r="AA54" s="62" t="str">
        <f t="shared" si="53"/>
        <v/>
      </c>
      <c r="AB54" s="62">
        <f t="shared" si="54"/>
        <v>7.257704332291202</v>
      </c>
      <c r="AC54" s="65">
        <f t="shared" si="55"/>
        <v>23.178557946394864</v>
      </c>
      <c r="AD54" s="62" t="str">
        <f t="shared" si="56"/>
        <v/>
      </c>
      <c r="AE54" s="62" t="str">
        <f t="shared" si="57"/>
        <v/>
      </c>
      <c r="AF54" s="62" t="str">
        <f t="shared" si="58"/>
        <v/>
      </c>
      <c r="AG54" s="62" t="str">
        <f t="shared" si="59"/>
        <v/>
      </c>
      <c r="AH54" s="62">
        <f t="shared" si="60"/>
        <v>33.900000000000006</v>
      </c>
      <c r="AI54" s="62">
        <f t="shared" si="61"/>
        <v>39.6</v>
      </c>
      <c r="AJ54" s="66">
        <f>IF(VLOOKUP(TRUE,$V$2:$AY$55,COUNTA($V$1:AR$1),FALSE)="",AR54,IF(AR54="","",(AR54/VLOOKUP(TRUE,$V$2:$AY$55,COUNTA($V$1:AR$1),FALSE))*100))</f>
        <v>53.90465259552002</v>
      </c>
      <c r="AK54" s="62">
        <f>IF(VLOOKUP(TRUE,$V$2:$AY$55,COUNTA($V$1:AS$1),FALSE)="",AS54,IF(AS54="","",(AS54/VLOOKUP(TRUE,$V$2:$AY$55,COUNTA($V$1:AS$1),FALSE))*100))</f>
        <v>25</v>
      </c>
      <c r="AL54" s="62">
        <f>IF(VLOOKUP(TRUE,$V$2:$AY$55,COUNTA($V$1:AT$1),FALSE)="",AT54,IF(AT54="","",(AT54/VLOOKUP(TRUE,$V$2:$AY$55,COUNTA($V$1:AT$1),FALSE))*100))</f>
        <v>40</v>
      </c>
      <c r="AM54" s="62">
        <f>IF(VLOOKUP(TRUE,$V$2:$AY$55,COUNTA($V$1:AU$1),FALSE)="",AU54,IF(AU54="","",(AU54/VLOOKUP(TRUE,$V$2:$AY$55,COUNTA($V$1:AU$1),FALSE))*100))</f>
        <v>27.343848347663879</v>
      </c>
      <c r="AN54" s="62">
        <f>IF(VLOOKUP(TRUE,$V$2:$AY$55,COUNTA($V$1:AV$1),FALSE)="",AV54,IF(AV54="","",(AV54/VLOOKUP(TRUE,$V$2:$AY$55,COUNTA($V$1:AV$1),FALSE))*100))</f>
        <v>36.266261339187622</v>
      </c>
      <c r="AO54" s="62">
        <f>IF(VLOOKUP(TRUE,$V$2:$AY$55,COUNTA($V$1:AW$1),FALSE)="",AW54,IF(AW54="","",(AW54/VLOOKUP(TRUE,$V$2:$AY$55,COUNTA($V$1:AW$1),FALSE))*100))</f>
        <v>33.333333333333336</v>
      </c>
      <c r="AP54" s="111">
        <f>IF(VLOOKUP(TRUE,$V$2:$AY$55,COUNTA($V$1:AX$1),FALSE)="",AX54,IF(AX54="","",(AX54/VLOOKUP(TRUE,$V$2:$AY$55,COUNTA($V$1:AX$1),FALSE))*100))</f>
        <v>50</v>
      </c>
      <c r="AQ54" s="65">
        <f>IF(VLOOKUP(TRUE,$V$2:$AY$55,COUNTA($V$1:AY$1),FALSE)="",AY54,IF(AY54="","",(AY54/VLOOKUP(TRUE,$V$2:$AY$55,COUNTA($V$1:AY$1),FALSE))*100))</f>
        <v>33.333333333333336</v>
      </c>
      <c r="AR54" s="66">
        <f>IF(BS54="","",BS54*VLOOKUP("UQ",IndexCalc[],3,FALSE))</f>
        <v>53.90465259552002</v>
      </c>
      <c r="AS54" s="62">
        <f>IF(BT54="","",BT54*VLOOKUP("Fneg",IndexCalc[],3,FALSE))</f>
        <v>25</v>
      </c>
      <c r="AT54" s="62">
        <f>IF(BU54="","",BU54*VLOOKUP("ABS",IndexCalc[],3,FALSE))</f>
        <v>40</v>
      </c>
      <c r="AU54" s="62">
        <f>IF(BV54="","",BV54*VLOOKUP("Cnrs",IndexCalc[],3,FALSE))</f>
        <v>27.343848347663879</v>
      </c>
      <c r="AV54" s="62">
        <f>IF(BO54="","",BO54*VLOOKUP("HEC",IndexCalc[],3,FALSE))</f>
        <v>36.266261339187622</v>
      </c>
      <c r="AW54" s="62">
        <f>IF(BP54="","",BP54*VLOOKUP("Aeres",IndexCalc[],3,FALSE))</f>
        <v>33.333333333333336</v>
      </c>
      <c r="AX54" s="62">
        <f>IF(BQ54="","",BQ54*VLOOKUP("Abdc",IndexCalc[],3,FALSE))</f>
        <v>50</v>
      </c>
      <c r="AY54" s="65">
        <f>IF(BR54="","",BR54*VLOOKUP("Vhb",IndexCalc[],3,FALSE))</f>
        <v>33.333333333333336</v>
      </c>
      <c r="AZ54" s="25"/>
      <c r="BA54" s="16"/>
      <c r="BB54" s="12"/>
      <c r="BC54" s="25"/>
      <c r="BD54" s="25">
        <v>0.32500000000000001</v>
      </c>
      <c r="BE54" s="83">
        <v>0.61399999999999999</v>
      </c>
      <c r="BF54" s="18"/>
      <c r="BG54" s="12"/>
      <c r="BH54" s="181" t="s">
        <v>133</v>
      </c>
      <c r="BI54" s="12" t="s">
        <v>135</v>
      </c>
      <c r="BJ54" s="19"/>
      <c r="BK54" s="18"/>
      <c r="BL54" s="12">
        <v>4</v>
      </c>
      <c r="BM54" s="12">
        <v>2</v>
      </c>
      <c r="BN54" s="12"/>
      <c r="BO54" s="257">
        <v>1.4506504535675049</v>
      </c>
      <c r="BP54" s="258">
        <v>1</v>
      </c>
      <c r="BQ54" s="92">
        <v>2</v>
      </c>
      <c r="BR54" s="5">
        <v>2</v>
      </c>
      <c r="BS54" s="258">
        <v>2.1561861038208008</v>
      </c>
      <c r="BT54" s="5">
        <v>1</v>
      </c>
      <c r="BU54" s="5">
        <v>2</v>
      </c>
      <c r="BV54" s="261">
        <v>1.0937539339065552</v>
      </c>
    </row>
    <row r="55" spans="1:74" s="198" customFormat="1" x14ac:dyDescent="0.25">
      <c r="A55" s="207" t="s">
        <v>612</v>
      </c>
      <c r="B55" s="28" t="s">
        <v>880</v>
      </c>
      <c r="C55" s="579" t="s">
        <v>174</v>
      </c>
      <c r="D55" s="28" t="s">
        <v>887</v>
      </c>
      <c r="E55" s="61">
        <f t="shared" si="31"/>
        <v>54</v>
      </c>
      <c r="F55" s="61">
        <f t="shared" si="32"/>
        <v>10</v>
      </c>
      <c r="G55" s="68">
        <f t="shared" si="33"/>
        <v>20.040850248427084</v>
      </c>
      <c r="H55" s="99" t="b">
        <f t="shared" si="34"/>
        <v>0</v>
      </c>
      <c r="I55" s="109">
        <f t="shared" si="35"/>
        <v>10000</v>
      </c>
      <c r="J55" s="109">
        <f t="shared" si="36"/>
        <v>10000</v>
      </c>
      <c r="K55" s="109">
        <f t="shared" si="37"/>
        <v>10000</v>
      </c>
      <c r="L55" s="109">
        <f t="shared" si="38"/>
        <v>10000</v>
      </c>
      <c r="M55" s="109">
        <f t="shared" si="39"/>
        <v>10000</v>
      </c>
      <c r="N55" s="109">
        <f t="shared" si="40"/>
        <v>10000</v>
      </c>
      <c r="O55" s="99" t="b">
        <f t="shared" si="41"/>
        <v>0</v>
      </c>
      <c r="P55" s="61">
        <f t="shared" si="42"/>
        <v>2</v>
      </c>
      <c r="Q55" s="61">
        <f t="shared" si="43"/>
        <v>8</v>
      </c>
      <c r="R55" s="150">
        <f t="shared" si="44"/>
        <v>30.561688555224755</v>
      </c>
      <c r="S55" s="69">
        <f t="shared" si="45"/>
        <v>4.1539550470511948</v>
      </c>
      <c r="T55" s="68">
        <f t="shared" si="46"/>
        <v>37.16362193226815</v>
      </c>
      <c r="U55" s="63">
        <f t="shared" si="47"/>
        <v>32.740897545814519</v>
      </c>
      <c r="V55" s="63" t="b">
        <f t="shared" si="48"/>
        <v>0</v>
      </c>
      <c r="W55" s="122">
        <f t="shared" si="49"/>
        <v>30.561688555224755</v>
      </c>
      <c r="X55" s="69" t="str">
        <f t="shared" si="50"/>
        <v/>
      </c>
      <c r="Y55" s="63" t="str">
        <f t="shared" si="51"/>
        <v/>
      </c>
      <c r="Z55" s="63">
        <f t="shared" si="52"/>
        <v>15.217391304347828</v>
      </c>
      <c r="AA55" s="63" t="str">
        <f t="shared" si="53"/>
        <v/>
      </c>
      <c r="AB55" s="63">
        <f t="shared" si="54"/>
        <v>5.1254560474627464</v>
      </c>
      <c r="AC55" s="68">
        <f t="shared" si="55"/>
        <v>3.1824540466396432</v>
      </c>
      <c r="AD55" s="63" t="str">
        <f t="shared" si="56"/>
        <v/>
      </c>
      <c r="AE55" s="63" t="str">
        <f t="shared" si="57"/>
        <v/>
      </c>
      <c r="AF55" s="63">
        <f t="shared" si="58"/>
        <v>0</v>
      </c>
      <c r="AG55" s="63" t="str">
        <f t="shared" si="59"/>
        <v/>
      </c>
      <c r="AH55" s="63">
        <f t="shared" si="60"/>
        <v>26.400000000000002</v>
      </c>
      <c r="AI55" s="63">
        <f t="shared" si="61"/>
        <v>3.6999999999999997</v>
      </c>
      <c r="AJ55" s="69">
        <f>IF(VLOOKUP(TRUE,$V$2:$AY$55,COUNTA($V$1:AR$1),FALSE)="",AR55,IF(AR55="","",(AR55/VLOOKUP(TRUE,$V$2:$AY$55,COUNTA($V$1:AR$1),FALSE))*100))</f>
        <v>59.843170642852783</v>
      </c>
      <c r="AK55" s="63">
        <f>IF(VLOOKUP(TRUE,$V$2:$AY$55,COUNTA($V$1:AS$1),FALSE)="",AS55,IF(AS55="","",(AS55/VLOOKUP(TRUE,$V$2:$AY$55,COUNTA($V$1:AS$1),FALSE))*100))</f>
        <v>25.059756636619568</v>
      </c>
      <c r="AL55" s="63">
        <f>IF(VLOOKUP(TRUE,$V$2:$AY$55,COUNTA($V$1:AT$1),FALSE)="",AT55,IF(AT55="","",(AT55/VLOOKUP(TRUE,$V$2:$AY$55,COUNTA($V$1:AT$1),FALSE))*100))</f>
        <v>27.106010913848877</v>
      </c>
      <c r="AM55" s="63">
        <f>IF(VLOOKUP(TRUE,$V$2:$AY$55,COUNTA($V$1:AU$1),FALSE)="",AU55,IF(AU55="","",(AU55/VLOOKUP(TRUE,$V$2:$AY$55,COUNTA($V$1:AU$1),FALSE))*100))</f>
        <v>49.63100254535675</v>
      </c>
      <c r="AN55" s="63">
        <f>IF(VLOOKUP(TRUE,$V$2:$AY$55,COUNTA($V$1:AV$1),FALSE)="",AV55,IF(AV55="","",(AV55/VLOOKUP(TRUE,$V$2:$AY$55,COUNTA($V$1:AV$1),FALSE))*100))</f>
        <v>56.75622820854187</v>
      </c>
      <c r="AO55" s="63">
        <f>IF(VLOOKUP(TRUE,$V$2:$AY$55,COUNTA($V$1:AW$1),FALSE)="",AW55,IF(AW55="","",(AW55/VLOOKUP(TRUE,$V$2:$AY$55,COUNTA($V$1:AW$1),FALSE))*100))</f>
        <v>37.246139844258629</v>
      </c>
      <c r="AP55" s="63">
        <f>IF(VLOOKUP(TRUE,$V$2:$AY$55,COUNTA($V$1:AX$1),FALSE)="",AX55,IF(AX55="","",(AX55/VLOOKUP(TRUE,$V$2:$AY$55,COUNTA($V$1:AX$1),FALSE))*100))</f>
        <v>25</v>
      </c>
      <c r="AQ55" s="68">
        <f>IF(VLOOKUP(TRUE,$V$2:$AY$55,COUNTA($V$1:AY$1),FALSE)="",AY55,IF(AY55="","",(AY55/VLOOKUP(TRUE,$V$2:$AY$55,COUNTA($V$1:AY$1),FALSE))*100))</f>
        <v>16.666666666666668</v>
      </c>
      <c r="AR55" s="69">
        <f>IF(BS55="","",BS55*VLOOKUP("UQ",IndexCalc[],3,FALSE))</f>
        <v>59.843170642852783</v>
      </c>
      <c r="AS55" s="63">
        <f>IF(BT55="","",BT55*VLOOKUP("Fneg",IndexCalc[],3,FALSE))</f>
        <v>25.059756636619568</v>
      </c>
      <c r="AT55" s="63">
        <f>IF(BU55="","",BU55*VLOOKUP("ABS",IndexCalc[],3,FALSE))</f>
        <v>27.106010913848877</v>
      </c>
      <c r="AU55" s="63">
        <f>IF(BV55="","",BV55*VLOOKUP("Cnrs",IndexCalc[],3,FALSE))</f>
        <v>49.63100254535675</v>
      </c>
      <c r="AV55" s="63">
        <f>IF(BO55="","",BO55*VLOOKUP("HEC",IndexCalc[],3,FALSE))</f>
        <v>56.75622820854187</v>
      </c>
      <c r="AW55" s="63">
        <f>IF(BP55="","",BP55*VLOOKUP("Aeres",IndexCalc[],3,FALSE))</f>
        <v>37.246139844258629</v>
      </c>
      <c r="AX55" s="63">
        <f>IF(BQ55="","",BQ55*VLOOKUP("Abdc",IndexCalc[],3,FALSE))</f>
        <v>25</v>
      </c>
      <c r="AY55" s="68">
        <f>IF(BR55="","",BR55*VLOOKUP("Vhb",IndexCalc[],3,FALSE))</f>
        <v>16.666666666666668</v>
      </c>
      <c r="AZ55" s="36"/>
      <c r="BA55" s="32"/>
      <c r="BB55" s="29">
        <v>7</v>
      </c>
      <c r="BC55" s="36"/>
      <c r="BD55" s="580">
        <v>0.22951792180538177</v>
      </c>
      <c r="BE55" s="581">
        <v>8.4303207695484161E-2</v>
      </c>
      <c r="BF55" s="34"/>
      <c r="BG55" s="29"/>
      <c r="BH55" s="29" t="s">
        <v>135</v>
      </c>
      <c r="BI55" s="29" t="s">
        <v>142</v>
      </c>
      <c r="BJ55" s="35"/>
      <c r="BK55" s="34"/>
      <c r="BL55" s="29"/>
      <c r="BM55" s="29"/>
      <c r="BN55" s="29"/>
      <c r="BO55" s="259">
        <v>2.2702491283416748</v>
      </c>
      <c r="BP55" s="260">
        <v>1.1173841953277588</v>
      </c>
      <c r="BQ55" s="93">
        <v>1</v>
      </c>
      <c r="BR55" s="6">
        <v>1</v>
      </c>
      <c r="BS55" s="260">
        <v>2.3937268257141113</v>
      </c>
      <c r="BT55" s="260">
        <v>1.0023902654647827</v>
      </c>
      <c r="BU55" s="260">
        <v>1.3553005456924438</v>
      </c>
      <c r="BV55" s="262">
        <v>1.98524010181427</v>
      </c>
    </row>
    <row r="56" spans="1:74" s="198" customFormat="1" x14ac:dyDescent="0.25">
      <c r="A56" s="199"/>
      <c r="B56" s="14"/>
      <c r="C56" s="12"/>
      <c r="D56" s="14"/>
      <c r="E56" s="12"/>
      <c r="F56" s="14"/>
      <c r="G56" s="14"/>
      <c r="H56" s="14"/>
      <c r="I56" s="14"/>
      <c r="J56" s="14"/>
      <c r="K56" s="14"/>
      <c r="L56" s="14"/>
      <c r="M56" s="14"/>
      <c r="N56" s="14"/>
      <c r="O56" s="14"/>
      <c r="P56" s="14"/>
      <c r="Q56" s="14"/>
      <c r="R56" s="14"/>
      <c r="S56" s="14"/>
      <c r="T56" s="14"/>
      <c r="U56" s="14"/>
      <c r="V56" s="14"/>
      <c r="W56" s="14"/>
      <c r="X56" s="12"/>
      <c r="Y56" s="12"/>
      <c r="Z56" s="12"/>
      <c r="AA56" s="12"/>
      <c r="AB56" s="12"/>
      <c r="AC56" s="12"/>
      <c r="AD56" s="12"/>
      <c r="AE56" s="12"/>
      <c r="AF56" s="12"/>
      <c r="AG56" s="12"/>
      <c r="AH56" s="12"/>
      <c r="AI56" s="12"/>
      <c r="AJ56" s="12"/>
      <c r="AK56" s="12"/>
      <c r="AL56" s="12"/>
      <c r="AM56" s="12"/>
      <c r="AN56" s="12"/>
      <c r="AO56" s="12"/>
      <c r="AP56" s="12"/>
      <c r="AQ56" s="12"/>
      <c r="AR56" s="12"/>
      <c r="AS56" s="12"/>
      <c r="AT56" s="12"/>
      <c r="AU56" s="12"/>
      <c r="AV56" s="12"/>
      <c r="AW56" s="12"/>
      <c r="AX56" s="12"/>
      <c r="AY56" s="12"/>
      <c r="AZ56" s="12"/>
      <c r="BA56" s="12"/>
      <c r="BB56" s="12"/>
      <c r="BC56" s="12"/>
      <c r="BD56" s="12"/>
      <c r="BE56" s="12"/>
      <c r="BF56" s="12"/>
      <c r="BG56" s="12"/>
      <c r="BH56" s="12"/>
      <c r="BI56" s="12"/>
      <c r="BJ56" s="12"/>
      <c r="BK56" s="12"/>
      <c r="BL56" s="12"/>
      <c r="BM56" s="12"/>
      <c r="BN56" s="12"/>
      <c r="BO56" s="5"/>
      <c r="BP56" s="5"/>
      <c r="BQ56" s="5"/>
      <c r="BR56" s="5"/>
      <c r="BS56" s="5"/>
      <c r="BT56" s="5"/>
      <c r="BU56" s="5"/>
      <c r="BV56" s="5"/>
    </row>
  </sheetData>
  <sheetProtection sheet="1" formatCells="0" formatColumns="0" formatRows="0" insertRows="0" deleteRows="0" sort="0"/>
  <sortState xmlns:xlrd2="http://schemas.microsoft.com/office/spreadsheetml/2017/richdata2" ref="A2:BV57">
    <sortCondition descending="1" ref="R1"/>
  </sortState>
  <conditionalFormatting sqref="V54:V55 O54:O55 H54:H55 V2:V25 O2:O25 H2:H25 H27:H30 O27:O30 V27:V30 V32 O32 H32 H34:H35 O34:O35 V34:V35 V37:V38 O37:O38 H37:H38">
    <cfRule type="cellIs" dxfId="232" priority="98" operator="equal">
      <formula>TRUE</formula>
    </cfRule>
  </conditionalFormatting>
  <conditionalFormatting sqref="V54:V55 O54:O55 H54:H55 V2:V25 O2:O25 H2:H25 H27:H30 O27:O30 V27:V30 V32 O32 H32 H34:H35 O34:O35 V34:V35 V37:V38 O37:O38 H37:H38">
    <cfRule type="cellIs" dxfId="231" priority="97" operator="equal">
      <formula>FALSE</formula>
    </cfRule>
  </conditionalFormatting>
  <conditionalFormatting sqref="I2:N25 I27:N30 I32:N32 I34:N35 I37:N55">
    <cfRule type="cellIs" dxfId="230" priority="84" operator="equal">
      <formula>10000</formula>
    </cfRule>
  </conditionalFormatting>
  <conditionalFormatting sqref="A56:A1048576 A1:A25 A27:A30 A32 A34:A35 A37:A38">
    <cfRule type="duplicateValues" dxfId="229" priority="82"/>
    <cfRule type="duplicateValues" dxfId="228" priority="83"/>
  </conditionalFormatting>
  <conditionalFormatting sqref="B56:B1048576 B1:B25 B27:B30 B32 B34:B35 B37:B38">
    <cfRule type="duplicateValues" dxfId="227" priority="81"/>
  </conditionalFormatting>
  <conditionalFormatting sqref="V39:V53">
    <cfRule type="cellIs" dxfId="226" priority="73" operator="equal">
      <formula>TRUE</formula>
    </cfRule>
  </conditionalFormatting>
  <conditionalFormatting sqref="V39:V53">
    <cfRule type="cellIs" dxfId="225" priority="72" operator="equal">
      <formula>FALSE</formula>
    </cfRule>
  </conditionalFormatting>
  <conditionalFormatting sqref="O39:O53">
    <cfRule type="cellIs" dxfId="224" priority="71" operator="equal">
      <formula>TRUE</formula>
    </cfRule>
  </conditionalFormatting>
  <conditionalFormatting sqref="O39:O53">
    <cfRule type="cellIs" dxfId="223" priority="70" operator="equal">
      <formula>FALSE</formula>
    </cfRule>
  </conditionalFormatting>
  <conditionalFormatting sqref="H39:H53">
    <cfRule type="cellIs" dxfId="222" priority="69" operator="equal">
      <formula>TRUE</formula>
    </cfRule>
  </conditionalFormatting>
  <conditionalFormatting sqref="H39:H53">
    <cfRule type="cellIs" dxfId="221" priority="68" operator="equal">
      <formula>FALSE</formula>
    </cfRule>
  </conditionalFormatting>
  <conditionalFormatting sqref="A39:A53">
    <cfRule type="duplicateValues" dxfId="220" priority="67"/>
  </conditionalFormatting>
  <conditionalFormatting sqref="B39:B53">
    <cfRule type="duplicateValues" dxfId="219" priority="66"/>
  </conditionalFormatting>
  <conditionalFormatting sqref="A54:A55">
    <cfRule type="duplicateValues" dxfId="218" priority="825"/>
  </conditionalFormatting>
  <conditionalFormatting sqref="B54:B55">
    <cfRule type="duplicateValues" dxfId="217" priority="826"/>
  </conditionalFormatting>
  <conditionalFormatting sqref="I2:N25 I27:N30 I32:N32 I34:N35 I37:N55">
    <cfRule type="top10" dxfId="216" priority="858" bottom="1" rank="1"/>
  </conditionalFormatting>
  <conditionalFormatting sqref="J2:J25 J27:J30 J32 J34:J35 J37:J55">
    <cfRule type="top10" dxfId="215" priority="860" bottom="1" rank="1"/>
  </conditionalFormatting>
  <conditionalFormatting sqref="K2:K25 K27:K30 K32 K34:K35 K37:K55">
    <cfRule type="top10" dxfId="214" priority="862" bottom="1" rank="1"/>
  </conditionalFormatting>
  <conditionalFormatting sqref="L2:L25 L27:L30 L32 L34:L35 L37:L55">
    <cfRule type="top10" dxfId="213" priority="864" bottom="1" rank="1"/>
  </conditionalFormatting>
  <conditionalFormatting sqref="M2:M25 M27:M30 M32 M34:M35 M37:M55">
    <cfRule type="top10" dxfId="212" priority="866" bottom="1" rank="1"/>
  </conditionalFormatting>
  <conditionalFormatting sqref="N2:N25 N27:N30 N32 N34:N35 N37:N55">
    <cfRule type="top10" dxfId="211" priority="868" bottom="1" rank="1"/>
  </conditionalFormatting>
  <conditionalFormatting sqref="V26 O26 H26">
    <cfRule type="cellIs" dxfId="210" priority="42" operator="equal">
      <formula>TRUE</formula>
    </cfRule>
  </conditionalFormatting>
  <conditionalFormatting sqref="V26 O26 H26">
    <cfRule type="cellIs" dxfId="209" priority="41" operator="equal">
      <formula>FALSE</formula>
    </cfRule>
  </conditionalFormatting>
  <conditionalFormatting sqref="I26:N26">
    <cfRule type="cellIs" dxfId="208" priority="40" operator="equal">
      <formula>10000</formula>
    </cfRule>
  </conditionalFormatting>
  <conditionalFormatting sqref="A26">
    <cfRule type="duplicateValues" dxfId="207" priority="38"/>
    <cfRule type="duplicateValues" dxfId="206" priority="39"/>
  </conditionalFormatting>
  <conditionalFormatting sqref="B26">
    <cfRule type="duplicateValues" dxfId="205" priority="37"/>
  </conditionalFormatting>
  <conditionalFormatting sqref="I26:N26">
    <cfRule type="top10" dxfId="204" priority="43" bottom="1" rank="1"/>
  </conditionalFormatting>
  <conditionalFormatting sqref="J26">
    <cfRule type="top10" dxfId="203" priority="44" bottom="1" rank="1"/>
  </conditionalFormatting>
  <conditionalFormatting sqref="K26">
    <cfRule type="top10" dxfId="202" priority="45" bottom="1" rank="1"/>
  </conditionalFormatting>
  <conditionalFormatting sqref="L26">
    <cfRule type="top10" dxfId="201" priority="46" bottom="1" rank="1"/>
  </conditionalFormatting>
  <conditionalFormatting sqref="M26">
    <cfRule type="top10" dxfId="200" priority="47" bottom="1" rank="1"/>
  </conditionalFormatting>
  <conditionalFormatting sqref="N26">
    <cfRule type="top10" dxfId="199" priority="48" bottom="1" rank="1"/>
  </conditionalFormatting>
  <conditionalFormatting sqref="H31 O31 V31">
    <cfRule type="cellIs" dxfId="198" priority="30" operator="equal">
      <formula>TRUE</formula>
    </cfRule>
  </conditionalFormatting>
  <conditionalFormatting sqref="H31 O31 V31">
    <cfRule type="cellIs" dxfId="197" priority="29" operator="equal">
      <formula>FALSE</formula>
    </cfRule>
  </conditionalFormatting>
  <conditionalFormatting sqref="I31:N31">
    <cfRule type="cellIs" dxfId="196" priority="28" operator="equal">
      <formula>10000</formula>
    </cfRule>
  </conditionalFormatting>
  <conditionalFormatting sqref="A31">
    <cfRule type="duplicateValues" dxfId="195" priority="26"/>
    <cfRule type="duplicateValues" dxfId="194" priority="27"/>
  </conditionalFormatting>
  <conditionalFormatting sqref="B31">
    <cfRule type="duplicateValues" dxfId="193" priority="25"/>
  </conditionalFormatting>
  <conditionalFormatting sqref="I31:N31">
    <cfRule type="top10" dxfId="192" priority="31" bottom="1" rank="1"/>
  </conditionalFormatting>
  <conditionalFormatting sqref="J31">
    <cfRule type="top10" dxfId="191" priority="32" bottom="1" rank="1"/>
  </conditionalFormatting>
  <conditionalFormatting sqref="K31">
    <cfRule type="top10" dxfId="190" priority="33" bottom="1" rank="1"/>
  </conditionalFormatting>
  <conditionalFormatting sqref="L31">
    <cfRule type="top10" dxfId="189" priority="34" bottom="1" rank="1"/>
  </conditionalFormatting>
  <conditionalFormatting sqref="M31">
    <cfRule type="top10" dxfId="188" priority="35" bottom="1" rank="1"/>
  </conditionalFormatting>
  <conditionalFormatting sqref="N31">
    <cfRule type="top10" dxfId="187" priority="36" bottom="1" rank="1"/>
  </conditionalFormatting>
  <conditionalFormatting sqref="V33 O33 H33">
    <cfRule type="cellIs" dxfId="186" priority="18" operator="equal">
      <formula>TRUE</formula>
    </cfRule>
  </conditionalFormatting>
  <conditionalFormatting sqref="V33 O33 H33">
    <cfRule type="cellIs" dxfId="185" priority="17" operator="equal">
      <formula>FALSE</formula>
    </cfRule>
  </conditionalFormatting>
  <conditionalFormatting sqref="I33:N33">
    <cfRule type="cellIs" dxfId="184" priority="16" operator="equal">
      <formula>10000</formula>
    </cfRule>
  </conditionalFormatting>
  <conditionalFormatting sqref="A33">
    <cfRule type="duplicateValues" dxfId="183" priority="14"/>
    <cfRule type="duplicateValues" dxfId="182" priority="15"/>
  </conditionalFormatting>
  <conditionalFormatting sqref="B33">
    <cfRule type="duplicateValues" dxfId="181" priority="13"/>
  </conditionalFormatting>
  <conditionalFormatting sqref="I33:N33">
    <cfRule type="top10" dxfId="180" priority="19" bottom="1" rank="1"/>
  </conditionalFormatting>
  <conditionalFormatting sqref="J33">
    <cfRule type="top10" dxfId="179" priority="20" bottom="1" rank="1"/>
  </conditionalFormatting>
  <conditionalFormatting sqref="K33">
    <cfRule type="top10" dxfId="178" priority="21" bottom="1" rank="1"/>
  </conditionalFormatting>
  <conditionalFormatting sqref="L33">
    <cfRule type="top10" dxfId="177" priority="22" bottom="1" rank="1"/>
  </conditionalFormatting>
  <conditionalFormatting sqref="M33">
    <cfRule type="top10" dxfId="176" priority="23" bottom="1" rank="1"/>
  </conditionalFormatting>
  <conditionalFormatting sqref="N33">
    <cfRule type="top10" dxfId="175" priority="24" bottom="1" rank="1"/>
  </conditionalFormatting>
  <conditionalFormatting sqref="H36 O36 V36">
    <cfRule type="cellIs" dxfId="174" priority="6" operator="equal">
      <formula>TRUE</formula>
    </cfRule>
  </conditionalFormatting>
  <conditionalFormatting sqref="H36 O36 V36">
    <cfRule type="cellIs" dxfId="173" priority="5" operator="equal">
      <formula>FALSE</formula>
    </cfRule>
  </conditionalFormatting>
  <conditionalFormatting sqref="I36:N36">
    <cfRule type="cellIs" dxfId="172" priority="4" operator="equal">
      <formula>10000</formula>
    </cfRule>
  </conditionalFormatting>
  <conditionalFormatting sqref="A36">
    <cfRule type="duplicateValues" dxfId="171" priority="2"/>
    <cfRule type="duplicateValues" dxfId="170" priority="3"/>
  </conditionalFormatting>
  <conditionalFormatting sqref="B36">
    <cfRule type="duplicateValues" dxfId="169" priority="1"/>
  </conditionalFormatting>
  <conditionalFormatting sqref="I36:N36">
    <cfRule type="top10" dxfId="168" priority="7" bottom="1" rank="1"/>
  </conditionalFormatting>
  <conditionalFormatting sqref="J36">
    <cfRule type="top10" dxfId="167" priority="8" bottom="1" rank="1"/>
  </conditionalFormatting>
  <conditionalFormatting sqref="K36">
    <cfRule type="top10" dxfId="166" priority="9" bottom="1" rank="1"/>
  </conditionalFormatting>
  <conditionalFormatting sqref="L36">
    <cfRule type="top10" dxfId="165" priority="10" bottom="1" rank="1"/>
  </conditionalFormatting>
  <conditionalFormatting sqref="M36">
    <cfRule type="top10" dxfId="164" priority="11" bottom="1" rank="1"/>
  </conditionalFormatting>
  <conditionalFormatting sqref="N36">
    <cfRule type="top10" dxfId="163" priority="12" bottom="1" rank="1"/>
  </conditionalFormatting>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CD29"/>
  <sheetViews>
    <sheetView zoomScaleNormal="100" workbookViewId="0">
      <pane xSplit="1" topLeftCell="B1" activePane="topRight" state="frozen"/>
      <selection activeCell="I19" sqref="I19"/>
      <selection pane="topRight" activeCell="I19" sqref="I19"/>
    </sheetView>
  </sheetViews>
  <sheetFormatPr defaultColWidth="9.140625" defaultRowHeight="15" x14ac:dyDescent="0.25"/>
  <cols>
    <col min="1" max="1" width="42.28515625" style="46" customWidth="1"/>
    <col min="2" max="2" width="10.5703125" style="44" customWidth="1"/>
    <col min="3" max="3" width="10.5703125" style="45" customWidth="1"/>
    <col min="4" max="4" width="15" style="87" customWidth="1"/>
    <col min="5" max="5" width="12.28515625" style="119" customWidth="1"/>
    <col min="6" max="7" width="10.42578125" style="87" customWidth="1"/>
    <col min="8" max="8" width="14" style="87" hidden="1" customWidth="1"/>
    <col min="9" max="9" width="11.28515625" style="87" hidden="1" customWidth="1"/>
    <col min="10" max="10" width="13.7109375" style="87" hidden="1" customWidth="1"/>
    <col min="11" max="11" width="11" style="87" hidden="1" customWidth="1"/>
    <col min="12" max="12" width="13.7109375" style="87" hidden="1" customWidth="1"/>
    <col min="13" max="13" width="13.85546875" style="87" hidden="1" customWidth="1"/>
    <col min="14" max="14" width="10.85546875" style="87" hidden="1" customWidth="1"/>
    <col min="15" max="15" width="12.85546875" style="87" hidden="1" customWidth="1"/>
    <col min="16" max="17" width="10.42578125" style="87" hidden="1" customWidth="1"/>
    <col min="18" max="18" width="10.42578125" style="87" customWidth="1"/>
    <col min="19" max="20" width="10.42578125" style="87" hidden="1" customWidth="1"/>
    <col min="21" max="21" width="11.5703125" style="87" hidden="1" customWidth="1"/>
    <col min="22" max="22" width="12.85546875" style="87" hidden="1" customWidth="1"/>
    <col min="23" max="23" width="10.42578125" style="87" hidden="1" customWidth="1"/>
    <col min="24" max="27" width="9.140625" style="119" hidden="1" customWidth="1"/>
    <col min="28" max="29" width="9.140625" style="45" customWidth="1"/>
    <col min="30" max="35" width="9.140625" style="45" hidden="1" customWidth="1"/>
    <col min="36" max="36" width="11.28515625" style="45" hidden="1" customWidth="1"/>
    <col min="37" max="37" width="11.42578125" style="45" hidden="1" customWidth="1"/>
    <col min="38" max="38" width="11.28515625" style="45" hidden="1" customWidth="1"/>
    <col min="39" max="41" width="11.140625" style="45" hidden="1" customWidth="1"/>
    <col min="42" max="42" width="11.42578125" style="45" hidden="1" customWidth="1"/>
    <col min="43" max="43" width="11.28515625" style="45" hidden="1" customWidth="1"/>
    <col min="44" max="44" width="9.140625" style="45" customWidth="1"/>
    <col min="45" max="45" width="9.5703125" style="45" customWidth="1"/>
    <col min="46" max="48" width="9.140625" style="45" customWidth="1"/>
    <col min="49" max="49" width="10.42578125" style="45" customWidth="1"/>
    <col min="50" max="50" width="9.5703125" style="45" customWidth="1"/>
    <col min="51" max="51" width="10.42578125" style="45" customWidth="1"/>
    <col min="52" max="55" width="9.140625" style="45" hidden="1" customWidth="1"/>
    <col min="56" max="58" width="9.140625" style="45" customWidth="1"/>
    <col min="59" max="59" width="10.5703125" style="45" customWidth="1"/>
    <col min="60" max="60" width="9.5703125" style="45" customWidth="1"/>
    <col min="61" max="63" width="9.140625" style="45" customWidth="1"/>
    <col min="64" max="64" width="9.5703125" style="45" customWidth="1"/>
    <col min="65" max="66" width="9.140625" style="45" customWidth="1"/>
    <col min="67" max="67" width="9.140625" style="2" customWidth="1"/>
    <col min="68" max="68" width="11.28515625" style="2" customWidth="1"/>
    <col min="69" max="69" width="9.85546875" style="2" customWidth="1"/>
    <col min="70" max="70" width="9.140625" style="2" customWidth="1"/>
    <col min="71" max="71" width="9" style="2" customWidth="1"/>
    <col min="72" max="72" width="9.7109375" style="2" customWidth="1"/>
    <col min="73" max="73" width="9.28515625" style="2" customWidth="1"/>
    <col min="74" max="74" width="9.85546875" style="2" customWidth="1"/>
    <col min="75" max="77" width="9.140625" style="4" customWidth="1"/>
    <col min="78" max="16384" width="9.140625" style="4"/>
  </cols>
  <sheetData>
    <row r="1" spans="1:82" s="1" customFormat="1" ht="109.5" customHeight="1" x14ac:dyDescent="0.25">
      <c r="A1" s="152" t="s">
        <v>2</v>
      </c>
      <c r="B1" s="153" t="s">
        <v>0</v>
      </c>
      <c r="C1" s="154" t="s">
        <v>1</v>
      </c>
      <c r="D1" s="153" t="s">
        <v>3</v>
      </c>
      <c r="E1" s="153" t="s">
        <v>888</v>
      </c>
      <c r="F1" s="153" t="s">
        <v>1007</v>
      </c>
      <c r="G1" s="154" t="s">
        <v>4</v>
      </c>
      <c r="H1" s="155" t="s">
        <v>912</v>
      </c>
      <c r="I1" s="156" t="s">
        <v>913</v>
      </c>
      <c r="J1" s="156" t="s">
        <v>914</v>
      </c>
      <c r="K1" s="156" t="s">
        <v>915</v>
      </c>
      <c r="L1" s="156" t="s">
        <v>916</v>
      </c>
      <c r="M1" s="156" t="s">
        <v>917</v>
      </c>
      <c r="N1" s="157" t="s">
        <v>918</v>
      </c>
      <c r="O1" s="158" t="s">
        <v>358</v>
      </c>
      <c r="P1" s="159" t="s">
        <v>1008</v>
      </c>
      <c r="Q1" s="158" t="s">
        <v>911</v>
      </c>
      <c r="R1" s="186" t="s">
        <v>909</v>
      </c>
      <c r="S1" s="187" t="s">
        <v>1053</v>
      </c>
      <c r="T1" s="188" t="s">
        <v>1054</v>
      </c>
      <c r="U1" s="158" t="s">
        <v>886</v>
      </c>
      <c r="V1" s="158" t="s">
        <v>358</v>
      </c>
      <c r="W1" s="160" t="s">
        <v>910</v>
      </c>
      <c r="X1" s="160" t="s">
        <v>5</v>
      </c>
      <c r="Y1" s="161" t="s">
        <v>6</v>
      </c>
      <c r="Z1" s="161" t="s">
        <v>7</v>
      </c>
      <c r="AA1" s="161" t="s">
        <v>8</v>
      </c>
      <c r="AB1" s="161" t="s">
        <v>9</v>
      </c>
      <c r="AC1" s="162" t="s">
        <v>10</v>
      </c>
      <c r="AD1" s="160" t="s">
        <v>352</v>
      </c>
      <c r="AE1" s="161" t="s">
        <v>353</v>
      </c>
      <c r="AF1" s="161" t="s">
        <v>354</v>
      </c>
      <c r="AG1" s="161" t="s">
        <v>355</v>
      </c>
      <c r="AH1" s="161" t="s">
        <v>356</v>
      </c>
      <c r="AI1" s="162" t="s">
        <v>357</v>
      </c>
      <c r="AJ1" s="163" t="s">
        <v>1043</v>
      </c>
      <c r="AK1" s="164" t="s">
        <v>1044</v>
      </c>
      <c r="AL1" s="164" t="s">
        <v>1045</v>
      </c>
      <c r="AM1" s="164" t="s">
        <v>1046</v>
      </c>
      <c r="AN1" s="164" t="s">
        <v>1047</v>
      </c>
      <c r="AO1" s="164" t="s">
        <v>1048</v>
      </c>
      <c r="AP1" s="164" t="s">
        <v>1049</v>
      </c>
      <c r="AQ1" s="165" t="s">
        <v>1050</v>
      </c>
      <c r="AR1" s="166" t="s">
        <v>11</v>
      </c>
      <c r="AS1" s="167" t="s">
        <v>12</v>
      </c>
      <c r="AT1" s="167" t="s">
        <v>13</v>
      </c>
      <c r="AU1" s="167" t="s">
        <v>14</v>
      </c>
      <c r="AV1" s="167" t="s">
        <v>15</v>
      </c>
      <c r="AW1" s="167" t="s">
        <v>16</v>
      </c>
      <c r="AX1" s="167" t="s">
        <v>17</v>
      </c>
      <c r="AY1" s="168" t="s">
        <v>18</v>
      </c>
      <c r="AZ1" s="169" t="s">
        <v>24</v>
      </c>
      <c r="BA1" s="170" t="s">
        <v>25</v>
      </c>
      <c r="BB1" s="170" t="s">
        <v>26</v>
      </c>
      <c r="BC1" s="170" t="s">
        <v>27</v>
      </c>
      <c r="BD1" s="170" t="s">
        <v>28</v>
      </c>
      <c r="BE1" s="171" t="s">
        <v>29</v>
      </c>
      <c r="BF1" s="172" t="s">
        <v>19</v>
      </c>
      <c r="BG1" s="173" t="s">
        <v>20</v>
      </c>
      <c r="BH1" s="173" t="s">
        <v>21</v>
      </c>
      <c r="BI1" s="173" t="s">
        <v>22</v>
      </c>
      <c r="BJ1" s="174" t="s">
        <v>23</v>
      </c>
      <c r="BK1" s="175" t="s">
        <v>264</v>
      </c>
      <c r="BL1" s="176" t="s">
        <v>265</v>
      </c>
      <c r="BM1" s="176" t="s">
        <v>359</v>
      </c>
      <c r="BN1" s="176" t="s">
        <v>266</v>
      </c>
      <c r="BO1" s="177" t="s">
        <v>31</v>
      </c>
      <c r="BP1" s="178" t="s">
        <v>32</v>
      </c>
      <c r="BQ1" s="178" t="s">
        <v>33</v>
      </c>
      <c r="BR1" s="178" t="s">
        <v>34</v>
      </c>
      <c r="BS1" s="178" t="s">
        <v>267</v>
      </c>
      <c r="BT1" s="178" t="s">
        <v>268</v>
      </c>
      <c r="BU1" s="179" t="s">
        <v>30</v>
      </c>
      <c r="BV1" s="180" t="s">
        <v>361</v>
      </c>
    </row>
    <row r="2" spans="1:82" x14ac:dyDescent="0.25">
      <c r="A2" s="76" t="s">
        <v>628</v>
      </c>
      <c r="B2" s="14" t="s">
        <v>1074</v>
      </c>
      <c r="C2" s="71" t="s">
        <v>145</v>
      </c>
      <c r="D2" s="11" t="s">
        <v>826</v>
      </c>
      <c r="E2" s="59">
        <f t="shared" ref="E2:E28" si="0">IF(R2=0,"",RANK($R2,$R$2:$R$28,0))</f>
        <v>1</v>
      </c>
      <c r="F2" s="59">
        <f t="shared" ref="F2:F28" si="1">COUNT($AH2:$AI2,$AR2:$AY2)</f>
        <v>10</v>
      </c>
      <c r="G2" s="65">
        <f t="shared" ref="G2:G28" si="2">IF($F2&lt;=1,"",STDEV($AB2:$AC2,$AJ2:$AQ2))</f>
        <v>0</v>
      </c>
      <c r="H2" s="98" t="b">
        <f t="shared" ref="H2:H28" si="3">IF($Q2=0,FALSE,IF(OR($V2=TRUE,AVERAGE($AJ2:$AQ2)=100),TRUE,FALSE))</f>
        <v>1</v>
      </c>
      <c r="I2" s="108">
        <f t="shared" ref="I2:I28" si="4">IF($H2=TRUE,IF(ISBLANK(AZ2),10000,AZ2),10000)</f>
        <v>8.0000000000000002E-3</v>
      </c>
      <c r="J2" s="108">
        <f t="shared" ref="J2:J28" si="5">IF($H2=TRUE,IF(ISBLANK(BA2),10000,BA2),10000)</f>
        <v>2.1</v>
      </c>
      <c r="K2" s="108">
        <f t="shared" ref="K2:K28" si="6">IF($H2=TRUE,IF(ISBLANK(BB2),10000,BB2),10000)</f>
        <v>48</v>
      </c>
      <c r="L2" s="108">
        <f t="shared" ref="L2:L28" si="7">IF($H2=TRUE,IF(ISBLANK(BC2),10000,BC2),10000)</f>
        <v>4.4089999999999998</v>
      </c>
      <c r="M2" s="108">
        <f t="shared" ref="M2:M28" si="8">IF($H2=TRUE,IF(ISBLANK(BD2),10000,BD2),10000)</f>
        <v>3.327</v>
      </c>
      <c r="N2" s="108">
        <f t="shared" ref="N2:N28" si="9">IF($H2=TRUE,IF(ISBLANK(BE2),10000,BE2),10000)</f>
        <v>2.9849999999999999</v>
      </c>
      <c r="O2" s="98" t="b">
        <f t="shared" ref="O2:O28" si="10">$V2</f>
        <v>1</v>
      </c>
      <c r="P2" s="59">
        <f t="shared" ref="P2:P28" si="11">COUNT($AH2:$AI2)</f>
        <v>2</v>
      </c>
      <c r="Q2" s="59">
        <f t="shared" ref="Q2:Q28" si="12">COUNT($AR2:$AY2)</f>
        <v>8</v>
      </c>
      <c r="R2" s="149">
        <f t="shared" ref="R2:R28" si="13">IF($F2=0,0,AVERAGE($AB2:$AC2,$AR2:$AY2))</f>
        <v>75.364227811495454</v>
      </c>
      <c r="S2" s="66">
        <f t="shared" ref="S2:S28" si="14">IF($P2=0,0,(AVERAGE($AB2:$AC2)))</f>
        <v>100</v>
      </c>
      <c r="T2" s="65">
        <f t="shared" ref="T2:T28" si="15">IF($Q2=0,0,(AVERAGE($AR2:$AY2)))</f>
        <v>69.205284764369324</v>
      </c>
      <c r="U2" s="62">
        <f t="shared" ref="U2:U28" si="16">IF(F2=0,"",(AVERAGE($AH2:$AI2,$AR2:$AY2)))</f>
        <v>75.364227811495454</v>
      </c>
      <c r="V2" s="62" t="b">
        <f t="shared" ref="V2:V28" si="17">IF($Q2=0,FALSE,IF(OR(MAX($U$2:$U$28)=$U2,LARGE($U$2:$U$28,2)=$U2),TRUE,FALSE))</f>
        <v>1</v>
      </c>
      <c r="W2" s="143">
        <f t="shared" ref="W2:W28" si="18">IF($F2=0,0,AVERAGE($AB2:$AC2,$AJ2:$AQ2))</f>
        <v>100</v>
      </c>
      <c r="X2" s="66">
        <f t="shared" ref="X2:X28" si="19">IF(AZ2="","",IF(((AZ2/MIN(I$2:I$28))*100)&gt;=100,100,(AZ2/MIN(I$2:I$28))*100))</f>
        <v>100</v>
      </c>
      <c r="Y2" s="62">
        <f t="shared" ref="Y2:Y28" si="20">IF(BA2="","",IF(((BA2/MIN(J$2:J$28))*100)&gt;=100,100,(BA2/MIN(J$2:J$28))*100))</f>
        <v>100</v>
      </c>
      <c r="Z2" s="62">
        <f t="shared" ref="Z2:Z28" si="21">IF(BB2="","",IF(((BB2/MIN(K$2:K$28))*100)&gt;=100,100,(BB2/MIN(K$2:K$28))*100))</f>
        <v>100</v>
      </c>
      <c r="AA2" s="62">
        <f t="shared" ref="AA2:AA28" si="22">IF(BC2="","",IF(((BC2/MIN(L$2:L$28))*100)&gt;=100,100,(BC2/MIN(L$2:L$28))*100))</f>
        <v>100</v>
      </c>
      <c r="AB2" s="64">
        <f t="shared" ref="AB2:AB28" si="23">IF(BD2="","",IF(((BD2/MIN(M$2:M$28))*100)&gt;=100,100,(BD2/MIN(M$2:M$28))*100))</f>
        <v>100</v>
      </c>
      <c r="AC2" s="65">
        <f t="shared" ref="AC2:AC28" si="24">IF(BE2="","",IF(((BE2/MIN(N$2:N$28))*100)&gt;=100,100,(BE2/MIN(N$2:N$28))*100))</f>
        <v>100</v>
      </c>
      <c r="AD2" s="62">
        <f t="shared" ref="AD2:AD28" si="25">IF(ISBLANK(AZ2),"",PERCENTRANK(AZ$2:AZ$28,AZ2,)*100)</f>
        <v>100</v>
      </c>
      <c r="AE2" s="62">
        <f t="shared" ref="AE2:AE28" si="26">IF(ISBLANK(BA2),"",PERCENTRANK(BA$2:BA$28,BA2,)*100)</f>
        <v>87.5</v>
      </c>
      <c r="AF2" s="62">
        <f t="shared" ref="AF2:AF28" si="27">IF(ISBLANK(BB2),"",PERCENTRANK(BB$2:BB$28,BB2,)*100)</f>
        <v>100</v>
      </c>
      <c r="AG2" s="62">
        <f t="shared" ref="AG2:AG28" si="28">IF(ISBLANK(BC2),"",PERCENTRANK(BC$2:BC$28,BC2,)*100)</f>
        <v>100</v>
      </c>
      <c r="AH2" s="62">
        <f t="shared" ref="AH2:AH28" si="29">IF(ISBLANK(BD2),"",PERCENTRANK(BD$2:BD$28,BD2,)*100)</f>
        <v>100</v>
      </c>
      <c r="AI2" s="62">
        <f t="shared" ref="AI2:AI28" si="30">IF(ISBLANK(BE2),"",PERCENTRANK(BE$2:BE$28,BE2,)*100)</f>
        <v>100</v>
      </c>
      <c r="AJ2" s="66">
        <f>IF(VLOOKUP(TRUE,$V$2:$AY$28,COUNTA($V$1:AR$1),FALSE)="",AR2,IF(AR2="","",(AR2/VLOOKUP(TRUE,$V$2:$AY$28,COUNTA($V$1:AR$1),FALSE))*100))</f>
        <v>100</v>
      </c>
      <c r="AK2" s="62">
        <f>IF(VLOOKUP(TRUE,$V$2:$AY$28,COUNTA($V$1:AS$1),FALSE)="",AS2,IF(AS2="","",(AS2/VLOOKUP(TRUE,$V$2:$AY$28,COUNTA($V$1:AS$1),FALSE))*100))</f>
        <v>100</v>
      </c>
      <c r="AL2" s="62">
        <f>IF(VLOOKUP(TRUE,$V$2:$AY$28,COUNTA($V$1:AT$1),FALSE)="",AT2,IF(AT2="","",(AT2/VLOOKUP(TRUE,$V$2:$AY$28,COUNTA($V$1:AT$1),FALSE))*100))</f>
        <v>100</v>
      </c>
      <c r="AM2" s="62">
        <f>IF(VLOOKUP(TRUE,$V$2:$AY$28,COUNTA($V$1:AU$1),FALSE)="",AU2,IF(AU2="","",(AU2/VLOOKUP(TRUE,$V$2:$AY$28,COUNTA($V$1:AU$1),FALSE))*100))</f>
        <v>100</v>
      </c>
      <c r="AN2" s="62">
        <f>IF(VLOOKUP(TRUE,$V$2:$AY$28,COUNTA($V$1:AV$1),FALSE)="",AV2,IF(AV2="","",(AV2/VLOOKUP(TRUE,$V$2:$AY$28,COUNTA($V$1:AV$1),FALSE))*100))</f>
        <v>100</v>
      </c>
      <c r="AO2" s="62">
        <f>IF(VLOOKUP(TRUE,$V$2:$AY$28,COUNTA($V$1:AW$1),FALSE)="",AW2,IF(AW2="","",(AW2/VLOOKUP(TRUE,$V$2:$AY$28,COUNTA($V$1:AW$1),FALSE))*100))</f>
        <v>100</v>
      </c>
      <c r="AP2" s="111">
        <f>IF(VLOOKUP(TRUE,$V$2:$AY$28,COUNTA($V$1:AX$1),FALSE)="",AX2,IF(AX2="","",(AX2/VLOOKUP(TRUE,$V$2:$AY$28,COUNTA($V$1:AX$1),FALSE))*100))</f>
        <v>100</v>
      </c>
      <c r="AQ2" s="65">
        <f>IF(VLOOKUP(TRUE,$V$2:$AY$28,COUNTA($V$1:AY$1),FALSE)="",AY2,IF(AY2="","",(AY2/VLOOKUP(TRUE,$V$2:$AY$28,COUNTA($V$1:AY$1),FALSE))*100))</f>
        <v>100</v>
      </c>
      <c r="AR2" s="70">
        <f>IF(BS2="","",BS2*VLOOKUP("UQ",IndexCalc[],3,FALSE))</f>
        <v>100</v>
      </c>
      <c r="AS2" s="62">
        <f>IF(BT2="","",BT2*VLOOKUP("Fneg",IndexCalc[],3,FALSE))</f>
        <v>52.854841947555542</v>
      </c>
      <c r="AT2" s="62">
        <f>IF(BU2="","",BU2*VLOOKUP("ABS",IndexCalc[],3,FALSE))</f>
        <v>58.442635536193848</v>
      </c>
      <c r="AU2" s="62">
        <f>IF(BV2="","",BV2*VLOOKUP("Cnrs",IndexCalc[],3,FALSE))</f>
        <v>48.736333847045898</v>
      </c>
      <c r="AV2" s="62">
        <f>IF(BO2="","",BO2*VLOOKUP("HEC",IndexCalc[],3,FALSE))</f>
        <v>71.980834007263184</v>
      </c>
      <c r="AW2" s="62">
        <f>IF(BP2="","",BP2*VLOOKUP("Aeres",IndexCalc[],3,FALSE))</f>
        <v>79.960966110229492</v>
      </c>
      <c r="AX2" s="62">
        <f>IF(BQ2="","",BQ2*VLOOKUP("Abdc",IndexCalc[],3,FALSE))</f>
        <v>75</v>
      </c>
      <c r="AY2" s="65">
        <f>IF(BR2="","",BR2*VLOOKUP("Vhb",IndexCalc[],3,FALSE))</f>
        <v>66.666666666666671</v>
      </c>
      <c r="AZ2" s="25">
        <v>8.0000000000000002E-3</v>
      </c>
      <c r="BA2" s="16">
        <v>2.1</v>
      </c>
      <c r="BB2" s="12">
        <v>48</v>
      </c>
      <c r="BC2" s="25">
        <v>4.4089999999999998</v>
      </c>
      <c r="BD2" s="25">
        <v>3.327</v>
      </c>
      <c r="BE2" s="83">
        <v>2.9849999999999999</v>
      </c>
      <c r="BF2" s="18"/>
      <c r="BG2" s="12"/>
      <c r="BH2" s="181" t="s">
        <v>127</v>
      </c>
      <c r="BI2" s="12"/>
      <c r="BJ2" s="19"/>
      <c r="BK2" s="18">
        <v>1</v>
      </c>
      <c r="BL2" s="12"/>
      <c r="BM2" s="12"/>
      <c r="BN2" s="12"/>
      <c r="BO2" s="257">
        <v>2.8792333602905273</v>
      </c>
      <c r="BP2" s="258">
        <v>2.3988289833068848</v>
      </c>
      <c r="BQ2" s="92">
        <v>3</v>
      </c>
      <c r="BR2" s="258">
        <v>4</v>
      </c>
      <c r="BS2" s="5">
        <v>4</v>
      </c>
      <c r="BT2" s="258">
        <v>2.1141936779022217</v>
      </c>
      <c r="BU2" s="258">
        <v>2.9221317768096924</v>
      </c>
      <c r="BV2" s="261">
        <v>1.9494533538818359</v>
      </c>
    </row>
    <row r="3" spans="1:82" x14ac:dyDescent="0.25">
      <c r="A3" s="76" t="s">
        <v>1089</v>
      </c>
      <c r="B3" s="14" t="s">
        <v>821</v>
      </c>
      <c r="C3" s="147" t="s">
        <v>239</v>
      </c>
      <c r="D3" s="11" t="s">
        <v>826</v>
      </c>
      <c r="E3" s="59">
        <f t="shared" si="0"/>
        <v>2</v>
      </c>
      <c r="F3" s="59">
        <f t="shared" si="1"/>
        <v>10</v>
      </c>
      <c r="G3" s="65">
        <f t="shared" si="2"/>
        <v>11.020149757307836</v>
      </c>
      <c r="H3" s="98" t="b">
        <f t="shared" si="3"/>
        <v>1</v>
      </c>
      <c r="I3" s="108">
        <f t="shared" si="4"/>
        <v>10000</v>
      </c>
      <c r="J3" s="108">
        <f t="shared" si="5"/>
        <v>10000</v>
      </c>
      <c r="K3" s="108">
        <f t="shared" si="6"/>
        <v>10000</v>
      </c>
      <c r="L3" s="108">
        <f t="shared" si="7"/>
        <v>10000</v>
      </c>
      <c r="M3" s="108">
        <f t="shared" si="8"/>
        <v>2.1989999999999998</v>
      </c>
      <c r="N3" s="108">
        <f t="shared" si="9"/>
        <v>2.1230000000000002</v>
      </c>
      <c r="O3" s="98" t="b">
        <f t="shared" si="10"/>
        <v>1</v>
      </c>
      <c r="P3" s="59">
        <f t="shared" si="11"/>
        <v>2</v>
      </c>
      <c r="Q3" s="59">
        <f t="shared" si="12"/>
        <v>8</v>
      </c>
      <c r="R3" s="149">
        <f t="shared" si="13"/>
        <v>72.869942506154388</v>
      </c>
      <c r="S3" s="66">
        <f t="shared" si="14"/>
        <v>100</v>
      </c>
      <c r="T3" s="65">
        <f t="shared" si="15"/>
        <v>66.087428132692978</v>
      </c>
      <c r="U3" s="62">
        <f t="shared" si="16"/>
        <v>68.249942506154383</v>
      </c>
      <c r="V3" s="62" t="b">
        <f t="shared" si="17"/>
        <v>1</v>
      </c>
      <c r="W3" s="143">
        <f t="shared" si="18"/>
        <v>96.040919264829924</v>
      </c>
      <c r="X3" s="66" t="str">
        <f t="shared" si="19"/>
        <v/>
      </c>
      <c r="Y3" s="62" t="str">
        <f t="shared" si="20"/>
        <v/>
      </c>
      <c r="Z3" s="62" t="str">
        <f t="shared" si="21"/>
        <v/>
      </c>
      <c r="AA3" s="62" t="str">
        <f t="shared" si="22"/>
        <v/>
      </c>
      <c r="AB3" s="62">
        <f t="shared" si="23"/>
        <v>100</v>
      </c>
      <c r="AC3" s="65">
        <f t="shared" si="24"/>
        <v>100</v>
      </c>
      <c r="AD3" s="62" t="str">
        <f t="shared" si="25"/>
        <v/>
      </c>
      <c r="AE3" s="62" t="str">
        <f t="shared" si="26"/>
        <v/>
      </c>
      <c r="AF3" s="62" t="str">
        <f t="shared" si="27"/>
        <v/>
      </c>
      <c r="AG3" s="62" t="str">
        <f t="shared" si="28"/>
        <v/>
      </c>
      <c r="AH3" s="62">
        <f t="shared" si="29"/>
        <v>76.900000000000006</v>
      </c>
      <c r="AI3" s="62">
        <f t="shared" si="30"/>
        <v>76.900000000000006</v>
      </c>
      <c r="AJ3" s="66">
        <f>IF(VLOOKUP(TRUE,$V$2:$AY$28,COUNTA($V$1:AR$1),FALSE)="",AR3,IF(AR3="","",(AR3/VLOOKUP(TRUE,$V$2:$AY$28,COUNTA($V$1:AR$1),FALSE))*100))</f>
        <v>100</v>
      </c>
      <c r="AK3" s="62">
        <f>IF(VLOOKUP(TRUE,$V$2:$AY$28,COUNTA($V$1:AS$1),FALSE)="",AS3,IF(AS3="","",(AS3/VLOOKUP(TRUE,$V$2:$AY$28,COUNTA($V$1:AS$1),FALSE))*100))</f>
        <v>88.231275509381319</v>
      </c>
      <c r="AL3" s="62">
        <f>IF(VLOOKUP(TRUE,$V$2:$AY$28,COUNTA($V$1:AT$1),FALSE)="",AT3,IF(AT3="","",(AT3/VLOOKUP(TRUE,$V$2:$AY$28,COUNTA($V$1:AT$1),FALSE))*100))</f>
        <v>95.93327811823282</v>
      </c>
      <c r="AM3" s="62">
        <f>IF(VLOOKUP(TRUE,$V$2:$AY$28,COUNTA($V$1:AU$1),FALSE)="",AU3,IF(AU3="","",(AU3/VLOOKUP(TRUE,$V$2:$AY$28,COUNTA($V$1:AU$1),FALSE))*100))</f>
        <v>104.82463371083335</v>
      </c>
      <c r="AN3" s="62">
        <f>IF(VLOOKUP(TRUE,$V$2:$AY$28,COUNTA($V$1:AV$1),FALSE)="",AV3,IF(AV3="","",(AV3/VLOOKUP(TRUE,$V$2:$AY$28,COUNTA($V$1:AV$1),FALSE))*100))</f>
        <v>102.24517612065867</v>
      </c>
      <c r="AO3" s="62">
        <f>IF(VLOOKUP(TRUE,$V$2:$AY$28,COUNTA($V$1:AW$1),FALSE)="",AW3,IF(AW3="","",(AW3/VLOOKUP(TRUE,$V$2:$AY$28,COUNTA($V$1:AW$1),FALSE))*100))</f>
        <v>101.78162759960874</v>
      </c>
      <c r="AP3" s="111">
        <f>IF(VLOOKUP(TRUE,$V$2:$AY$28,COUNTA($V$1:AX$1),FALSE)="",AX3,IF(AX3="","",(AX3/VLOOKUP(TRUE,$V$2:$AY$28,COUNTA($V$1:AX$1),FALSE))*100))</f>
        <v>100</v>
      </c>
      <c r="AQ3" s="65">
        <f>IF(VLOOKUP(TRUE,$V$2:$AY$28,COUNTA($V$1:AY$1),FALSE)="",AY3,IF(AY3="","",(AY3/VLOOKUP(TRUE,$V$2:$AY$28,COUNTA($V$1:AY$1),FALSE))*100))</f>
        <v>67.393201589584351</v>
      </c>
      <c r="AR3" s="66">
        <f>IF(BS3="","",BS3*VLOOKUP("UQ",IndexCalc[],3,FALSE))</f>
        <v>100</v>
      </c>
      <c r="AS3" s="62">
        <f>IF(BT3="","",BT3*VLOOKUP("Fneg",IndexCalc[],3,FALSE))</f>
        <v>46.634501218795776</v>
      </c>
      <c r="AT3" s="62">
        <f>IF(BU3="","",BU3*VLOOKUP("ABS",IndexCalc[],3,FALSE))</f>
        <v>56.065936088562012</v>
      </c>
      <c r="AU3" s="62">
        <f>IF(BV3="","",BV3*VLOOKUP("Cnrs",IndexCalc[],3,FALSE))</f>
        <v>51.087683439254761</v>
      </c>
      <c r="AV3" s="62">
        <f>IF(BO3="","",BO3*VLOOKUP("HEC",IndexCalc[],3,FALSE))</f>
        <v>73.596930503845215</v>
      </c>
      <c r="AW3" s="62">
        <f>IF(BP3="","",BP3*VLOOKUP("Aeres",IndexCalc[],3,FALSE))</f>
        <v>81.385572751363128</v>
      </c>
      <c r="AX3" s="62">
        <f>IF(BQ3="","",BQ3*VLOOKUP("Abdc",IndexCalc[],3,FALSE))</f>
        <v>75</v>
      </c>
      <c r="AY3" s="65">
        <f>IF(BR3="","",BR3*VLOOKUP("Vhb",IndexCalc[],3,FALSE))</f>
        <v>44.9288010597229</v>
      </c>
      <c r="AZ3" s="25"/>
      <c r="BA3" s="16"/>
      <c r="BB3" s="12"/>
      <c r="BC3" s="25"/>
      <c r="BD3" s="25">
        <v>2.1989999999999998</v>
      </c>
      <c r="BE3" s="83">
        <v>2.1230000000000002</v>
      </c>
      <c r="BF3" s="18"/>
      <c r="BG3" s="12"/>
      <c r="BH3" s="181" t="s">
        <v>127</v>
      </c>
      <c r="BI3" s="12"/>
      <c r="BJ3" s="19">
        <v>1</v>
      </c>
      <c r="BK3" s="18"/>
      <c r="BL3" s="12"/>
      <c r="BM3" s="12"/>
      <c r="BN3" s="12"/>
      <c r="BO3" s="257">
        <v>2.9438772201538086</v>
      </c>
      <c r="BP3" s="258">
        <v>2.4415671825408936</v>
      </c>
      <c r="BQ3" s="92">
        <v>3</v>
      </c>
      <c r="BR3" s="258">
        <v>2.695728063583374</v>
      </c>
      <c r="BS3" s="258">
        <v>4</v>
      </c>
      <c r="BT3" s="258">
        <v>1.8653800487518311</v>
      </c>
      <c r="BU3" s="258">
        <v>2.8032968044281006</v>
      </c>
      <c r="BV3" s="261">
        <v>2.0435073375701904</v>
      </c>
    </row>
    <row r="4" spans="1:82" x14ac:dyDescent="0.25">
      <c r="A4" s="76" t="s">
        <v>629</v>
      </c>
      <c r="B4" s="14" t="s">
        <v>821</v>
      </c>
      <c r="C4" s="71" t="s">
        <v>146</v>
      </c>
      <c r="D4" s="11" t="s">
        <v>826</v>
      </c>
      <c r="E4" s="61">
        <f t="shared" si="0"/>
        <v>2</v>
      </c>
      <c r="F4" s="61">
        <f t="shared" si="1"/>
        <v>10</v>
      </c>
      <c r="G4" s="65">
        <f t="shared" si="2"/>
        <v>11.020149757307836</v>
      </c>
      <c r="H4" s="98" t="b">
        <f t="shared" si="3"/>
        <v>1</v>
      </c>
      <c r="I4" s="108">
        <f t="shared" si="4"/>
        <v>3.0000000000000001E-3</v>
      </c>
      <c r="J4" s="108">
        <f t="shared" si="5"/>
        <v>1.6</v>
      </c>
      <c r="K4" s="108">
        <f t="shared" si="6"/>
        <v>24</v>
      </c>
      <c r="L4" s="108">
        <f t="shared" si="7"/>
        <v>3.7130000000000001</v>
      </c>
      <c r="M4" s="108">
        <f t="shared" si="8"/>
        <v>2.1989999999999998</v>
      </c>
      <c r="N4" s="108">
        <f t="shared" si="9"/>
        <v>2.1230000000000002</v>
      </c>
      <c r="O4" s="99" t="b">
        <f t="shared" si="10"/>
        <v>1</v>
      </c>
      <c r="P4" s="61">
        <f t="shared" si="11"/>
        <v>2</v>
      </c>
      <c r="Q4" s="61">
        <f t="shared" si="12"/>
        <v>8</v>
      </c>
      <c r="R4" s="150">
        <f t="shared" si="13"/>
        <v>72.869942506154388</v>
      </c>
      <c r="S4" s="66">
        <f t="shared" si="14"/>
        <v>100</v>
      </c>
      <c r="T4" s="68">
        <f t="shared" si="15"/>
        <v>66.087428132692978</v>
      </c>
      <c r="U4" s="63">
        <f t="shared" si="16"/>
        <v>68.249942506154383</v>
      </c>
      <c r="V4" s="68" t="b">
        <f t="shared" si="17"/>
        <v>1</v>
      </c>
      <c r="W4" s="122">
        <f t="shared" si="18"/>
        <v>96.040919264829924</v>
      </c>
      <c r="X4" s="69">
        <f t="shared" si="19"/>
        <v>100</v>
      </c>
      <c r="Y4" s="63">
        <f t="shared" si="20"/>
        <v>100</v>
      </c>
      <c r="Z4" s="63">
        <f t="shared" si="21"/>
        <v>100</v>
      </c>
      <c r="AA4" s="63">
        <f t="shared" si="22"/>
        <v>100</v>
      </c>
      <c r="AB4" s="63">
        <f t="shared" si="23"/>
        <v>100</v>
      </c>
      <c r="AC4" s="68">
        <f t="shared" si="24"/>
        <v>100</v>
      </c>
      <c r="AD4" s="63">
        <f t="shared" si="25"/>
        <v>50</v>
      </c>
      <c r="AE4" s="63">
        <f t="shared" si="26"/>
        <v>50</v>
      </c>
      <c r="AF4" s="63">
        <f t="shared" si="27"/>
        <v>37.5</v>
      </c>
      <c r="AG4" s="63">
        <f t="shared" si="28"/>
        <v>75</v>
      </c>
      <c r="AH4" s="63">
        <f t="shared" si="29"/>
        <v>76.900000000000006</v>
      </c>
      <c r="AI4" s="63">
        <f t="shared" si="30"/>
        <v>76.900000000000006</v>
      </c>
      <c r="AJ4" s="69">
        <f>IF(VLOOKUP(TRUE,$V$2:$AY$28,COUNTA($V$1:AR$1),FALSE)="",AR4,IF(AR4="","",(AR4/VLOOKUP(TRUE,$V$2:$AY$28,COUNTA($V$1:AR$1),FALSE))*100))</f>
        <v>100</v>
      </c>
      <c r="AK4" s="63">
        <f>IF(VLOOKUP(TRUE,$V$2:$AY$28,COUNTA($V$1:AS$1),FALSE)="",AS4,IF(AS4="","",(AS4/VLOOKUP(TRUE,$V$2:$AY$28,COUNTA($V$1:AS$1),FALSE))*100))</f>
        <v>88.231275509381319</v>
      </c>
      <c r="AL4" s="63">
        <f>IF(VLOOKUP(TRUE,$V$2:$AY$28,COUNTA($V$1:AT$1),FALSE)="",AT4,IF(AT4="","",(AT4/VLOOKUP(TRUE,$V$2:$AY$28,COUNTA($V$1:AT$1),FALSE))*100))</f>
        <v>95.93327811823282</v>
      </c>
      <c r="AM4" s="63">
        <f>IF(VLOOKUP(TRUE,$V$2:$AY$28,COUNTA($V$1:AU$1),FALSE)="",AU4,IF(AU4="","",(AU4/VLOOKUP(TRUE,$V$2:$AY$28,COUNTA($V$1:AU$1),FALSE))*100))</f>
        <v>104.82463371083335</v>
      </c>
      <c r="AN4" s="63">
        <f>IF(VLOOKUP(TRUE,$V$2:$AY$28,COUNTA($V$1:AV$1),FALSE)="",AV4,IF(AV4="","",(AV4/VLOOKUP(TRUE,$V$2:$AY$28,COUNTA($V$1:AV$1),FALSE))*100))</f>
        <v>102.24517612065867</v>
      </c>
      <c r="AO4" s="63">
        <f>IF(VLOOKUP(TRUE,$V$2:$AY$28,COUNTA($V$1:AW$1),FALSE)="",AW4,IF(AW4="","",(AW4/VLOOKUP(TRUE,$V$2:$AY$28,COUNTA($V$1:AW$1),FALSE))*100))</f>
        <v>101.78162759960874</v>
      </c>
      <c r="AP4" s="112">
        <f>IF(VLOOKUP(TRUE,$V$2:$AY$28,COUNTA($V$1:AX$1),FALSE)="",AX4,IF(AX4="","",(AX4/VLOOKUP(TRUE,$V$2:$AY$28,COUNTA($V$1:AX$1),FALSE))*100))</f>
        <v>100</v>
      </c>
      <c r="AQ4" s="68">
        <f>IF(VLOOKUP(TRUE,$V$2:$AY$28,COUNTA($V$1:AY$1),FALSE)="",AY4,IF(AY4="","",(AY4/VLOOKUP(TRUE,$V$2:$AY$28,COUNTA($V$1:AY$1),FALSE))*100))</f>
        <v>67.393201589584351</v>
      </c>
      <c r="AR4" s="69">
        <f>IF(BS4="","",BS4*VLOOKUP("UQ",IndexCalc[],3,FALSE))</f>
        <v>100</v>
      </c>
      <c r="AS4" s="63">
        <f>IF(BT4="","",BT4*VLOOKUP("Fneg",IndexCalc[],3,FALSE))</f>
        <v>46.634501218795776</v>
      </c>
      <c r="AT4" s="63">
        <f>IF(BU4="","",BU4*VLOOKUP("ABS",IndexCalc[],3,FALSE))</f>
        <v>56.065936088562012</v>
      </c>
      <c r="AU4" s="63">
        <f>IF(BV4="","",BV4*VLOOKUP("Cnrs",IndexCalc[],3,FALSE))</f>
        <v>51.087683439254761</v>
      </c>
      <c r="AV4" s="63">
        <f>IF(BO4="","",BO4*VLOOKUP("HEC",IndexCalc[],3,FALSE))</f>
        <v>73.596930503845215</v>
      </c>
      <c r="AW4" s="63">
        <f>IF(BP4="","",BP4*VLOOKUP("Aeres",IndexCalc[],3,FALSE))</f>
        <v>81.385572751363128</v>
      </c>
      <c r="AX4" s="63">
        <f>IF(BQ4="","",BQ4*VLOOKUP("Abdc",IndexCalc[],3,FALSE))</f>
        <v>75</v>
      </c>
      <c r="AY4" s="68">
        <f>IF(BR4="","",BR4*VLOOKUP("Vhb",IndexCalc[],3,FALSE))</f>
        <v>44.9288010597229</v>
      </c>
      <c r="AZ4" s="36">
        <v>3.0000000000000001E-3</v>
      </c>
      <c r="BA4" s="32">
        <v>1.6</v>
      </c>
      <c r="BB4" s="29">
        <v>24</v>
      </c>
      <c r="BC4" s="36">
        <v>3.7130000000000001</v>
      </c>
      <c r="BD4" s="36">
        <v>2.1989999999999998</v>
      </c>
      <c r="BE4" s="84">
        <v>2.1230000000000002</v>
      </c>
      <c r="BF4" s="34"/>
      <c r="BG4" s="29"/>
      <c r="BH4" s="182" t="s">
        <v>127</v>
      </c>
      <c r="BI4" s="29"/>
      <c r="BJ4" s="35"/>
      <c r="BK4" s="34">
        <v>1</v>
      </c>
      <c r="BL4" s="29"/>
      <c r="BM4" s="29"/>
      <c r="BN4" s="29"/>
      <c r="BO4" s="259">
        <v>2.9438772201538086</v>
      </c>
      <c r="BP4" s="260">
        <v>2.4415671825408936</v>
      </c>
      <c r="BQ4" s="93">
        <v>3</v>
      </c>
      <c r="BR4" s="260">
        <v>2.695728063583374</v>
      </c>
      <c r="BS4" s="6">
        <v>4</v>
      </c>
      <c r="BT4" s="260">
        <v>1.8653800487518311</v>
      </c>
      <c r="BU4" s="260">
        <v>2.8032968044281006</v>
      </c>
      <c r="BV4" s="262">
        <v>2.0435073375701904</v>
      </c>
    </row>
    <row r="5" spans="1:82" x14ac:dyDescent="0.25">
      <c r="A5" s="77" t="s">
        <v>1085</v>
      </c>
      <c r="B5" s="38" t="s">
        <v>1402</v>
      </c>
      <c r="C5" s="212" t="s">
        <v>234</v>
      </c>
      <c r="D5" s="38" t="s">
        <v>826</v>
      </c>
      <c r="E5" s="59">
        <f t="shared" si="0"/>
        <v>4</v>
      </c>
      <c r="F5" s="59">
        <f t="shared" si="1"/>
        <v>10</v>
      </c>
      <c r="G5" s="67">
        <f t="shared" si="2"/>
        <v>14.85034206355402</v>
      </c>
      <c r="H5" s="100" t="b">
        <f t="shared" si="3"/>
        <v>0</v>
      </c>
      <c r="I5" s="108">
        <f t="shared" si="4"/>
        <v>10000</v>
      </c>
      <c r="J5" s="108">
        <f t="shared" si="5"/>
        <v>10000</v>
      </c>
      <c r="K5" s="108">
        <f t="shared" si="6"/>
        <v>10000</v>
      </c>
      <c r="L5" s="108">
        <f t="shared" si="7"/>
        <v>10000</v>
      </c>
      <c r="M5" s="108">
        <f t="shared" si="8"/>
        <v>10000</v>
      </c>
      <c r="N5" s="108">
        <f t="shared" si="9"/>
        <v>10000</v>
      </c>
      <c r="O5" s="98" t="b">
        <f t="shared" si="10"/>
        <v>0</v>
      </c>
      <c r="P5" s="59">
        <f t="shared" si="11"/>
        <v>2</v>
      </c>
      <c r="Q5" s="59">
        <f t="shared" si="12"/>
        <v>8</v>
      </c>
      <c r="R5" s="149">
        <f t="shared" si="13"/>
        <v>69.076179981231689</v>
      </c>
      <c r="S5" s="70">
        <f t="shared" si="14"/>
        <v>100</v>
      </c>
      <c r="T5" s="65">
        <f t="shared" si="15"/>
        <v>61.345224976539619</v>
      </c>
      <c r="U5" s="62">
        <f t="shared" si="16"/>
        <v>66.756179981231682</v>
      </c>
      <c r="V5" s="62" t="b">
        <f t="shared" si="17"/>
        <v>0</v>
      </c>
      <c r="W5" s="143">
        <f t="shared" si="18"/>
        <v>91.589881843617462</v>
      </c>
      <c r="X5" s="66" t="str">
        <f t="shared" si="19"/>
        <v/>
      </c>
      <c r="Y5" s="62" t="str">
        <f t="shared" si="20"/>
        <v/>
      </c>
      <c r="Z5" s="62" t="str">
        <f t="shared" si="21"/>
        <v/>
      </c>
      <c r="AA5" s="62" t="str">
        <f t="shared" si="22"/>
        <v/>
      </c>
      <c r="AB5" s="64">
        <f t="shared" si="23"/>
        <v>100</v>
      </c>
      <c r="AC5" s="65">
        <f t="shared" si="24"/>
        <v>100</v>
      </c>
      <c r="AD5" s="64" t="str">
        <f t="shared" si="25"/>
        <v/>
      </c>
      <c r="AE5" s="64" t="str">
        <f t="shared" si="26"/>
        <v/>
      </c>
      <c r="AF5" s="64" t="str">
        <f t="shared" si="27"/>
        <v/>
      </c>
      <c r="AG5" s="64" t="str">
        <f t="shared" si="28"/>
        <v/>
      </c>
      <c r="AH5" s="64">
        <f t="shared" si="29"/>
        <v>88.4</v>
      </c>
      <c r="AI5" s="64">
        <f t="shared" si="30"/>
        <v>88.4</v>
      </c>
      <c r="AJ5" s="70">
        <f>IF(VLOOKUP(TRUE,$V$2:$AY$28,COUNTA($V$1:AR$1),FALSE)="",AR5,IF(AR5="","",(AR5/VLOOKUP(TRUE,$V$2:$AY$28,COUNTA($V$1:AR$1),FALSE))*100))</f>
        <v>75</v>
      </c>
      <c r="AK5" s="64">
        <f>IF(VLOOKUP(TRUE,$V$2:$AY$28,COUNTA($V$1:AS$1),FALSE)="",AS5,IF(AS5="","",(AS5/VLOOKUP(TRUE,$V$2:$AY$28,COUNTA($V$1:AS$1),FALSE))*100))</f>
        <v>79.692590000125179</v>
      </c>
      <c r="AL5" s="64">
        <f>IF(VLOOKUP(TRUE,$V$2:$AY$28,COUNTA($V$1:AT$1),FALSE)="",AT5,IF(AT5="","",(AT5/VLOOKUP(TRUE,$V$2:$AY$28,COUNTA($V$1:AT$1),FALSE))*100))</f>
        <v>95.917163968369266</v>
      </c>
      <c r="AM5" s="64">
        <f>IF(VLOOKUP(TRUE,$V$2:$AY$28,COUNTA($V$1:AU$1),FALSE)="",AU5,IF(AU5="","",(AU5/VLOOKUP(TRUE,$V$2:$AY$28,COUNTA($V$1:AU$1),FALSE))*100))</f>
        <v>108.80704693882544</v>
      </c>
      <c r="AN5" s="64">
        <f>IF(VLOOKUP(TRUE,$V$2:$AY$28,COUNTA($V$1:AV$1),FALSE)="",AV5,IF(AV5="","",(AV5/VLOOKUP(TRUE,$V$2:$AY$28,COUNTA($V$1:AV$1),FALSE))*100))</f>
        <v>92.459213771014163</v>
      </c>
      <c r="AO5" s="64">
        <f>IF(VLOOKUP(TRUE,$V$2:$AY$28,COUNTA($V$1:AW$1),FALSE)="",AW5,IF(AW5="","",(AW5/VLOOKUP(TRUE,$V$2:$AY$28,COUNTA($V$1:AW$1),FALSE))*100))</f>
        <v>102.70472810094959</v>
      </c>
      <c r="AP5" s="111">
        <f>IF(VLOOKUP(TRUE,$V$2:$AY$28,COUNTA($V$1:AX$1),FALSE)="",AX5,IF(AX5="","",(AX5/VLOOKUP(TRUE,$V$2:$AY$28,COUNTA($V$1:AX$1),FALSE))*100))</f>
        <v>100</v>
      </c>
      <c r="AQ5" s="67">
        <f>IF(VLOOKUP(TRUE,$V$2:$AY$28,COUNTA($V$1:AY$1),FALSE)="",AY5,IF(AY5="","",(AY5/VLOOKUP(TRUE,$V$2:$AY$28,COUNTA($V$1:AY$1),FALSE))*100))</f>
        <v>61.318075656890869</v>
      </c>
      <c r="AR5" s="66">
        <f>IF(BS5="","",BS5*VLOOKUP("UQ",IndexCalc[],3,FALSE))</f>
        <v>75</v>
      </c>
      <c r="AS5" s="62">
        <f>IF(BT5="","",BT5*VLOOKUP("Fneg",IndexCalc[],3,FALSE))</f>
        <v>42.121392488479614</v>
      </c>
      <c r="AT5" s="62">
        <f>IF(BU5="","",BU5*VLOOKUP("ABS",IndexCalc[],3,FALSE))</f>
        <v>56.0565185546875</v>
      </c>
      <c r="AU5" s="62">
        <f>IF(BV5="","",BV5*VLOOKUP("Cnrs",IndexCalc[],3,FALSE))</f>
        <v>53.028565645217896</v>
      </c>
      <c r="AV5" s="62">
        <f>IF(BO5="","",BO5*VLOOKUP("HEC",IndexCalc[],3,FALSE))</f>
        <v>66.552913188934326</v>
      </c>
      <c r="AW5" s="62">
        <f>IF(BP5="","",BP5*VLOOKUP("Aeres",IndexCalc[],3,FALSE))</f>
        <v>82.123692830403655</v>
      </c>
      <c r="AX5" s="62">
        <f>IF(BQ5="","",BQ5*VLOOKUP("Abdc",IndexCalc[],3,FALSE))</f>
        <v>75</v>
      </c>
      <c r="AY5" s="65">
        <f>IF(BR5="","",BR5*VLOOKUP("Vhb",IndexCalc[],3,FALSE))</f>
        <v>40.878717104593917</v>
      </c>
      <c r="AZ5" s="20"/>
      <c r="BA5" s="21"/>
      <c r="BB5" s="22"/>
      <c r="BC5" s="20"/>
      <c r="BD5" s="20">
        <v>2.62</v>
      </c>
      <c r="BE5" s="82">
        <v>2.6930000000000001</v>
      </c>
      <c r="BF5" s="24"/>
      <c r="BG5" s="22"/>
      <c r="BH5" s="183" t="s">
        <v>127</v>
      </c>
      <c r="BI5" s="22"/>
      <c r="BJ5" s="40">
        <v>2</v>
      </c>
      <c r="BK5" s="24"/>
      <c r="BL5" s="22"/>
      <c r="BM5" s="22"/>
      <c r="BN5" s="22"/>
      <c r="BO5" s="257">
        <v>2.662116527557373</v>
      </c>
      <c r="BP5" s="258">
        <v>2.4637107849121094</v>
      </c>
      <c r="BQ5" s="92">
        <v>3</v>
      </c>
      <c r="BR5" s="258">
        <v>2.4527230262756348</v>
      </c>
      <c r="BS5" s="258">
        <v>3</v>
      </c>
      <c r="BT5" s="258">
        <v>1.6848556995391846</v>
      </c>
      <c r="BU5" s="258">
        <v>2.802825927734375</v>
      </c>
      <c r="BV5" s="261">
        <v>2.1211426258087158</v>
      </c>
    </row>
    <row r="6" spans="1:82" x14ac:dyDescent="0.25">
      <c r="A6" s="76" t="s">
        <v>630</v>
      </c>
      <c r="B6" s="11" t="s">
        <v>822</v>
      </c>
      <c r="C6" s="73" t="s">
        <v>158</v>
      </c>
      <c r="D6" s="11" t="s">
        <v>826</v>
      </c>
      <c r="E6" s="59">
        <f t="shared" si="0"/>
        <v>4</v>
      </c>
      <c r="F6" s="59">
        <f t="shared" si="1"/>
        <v>10</v>
      </c>
      <c r="G6" s="65">
        <f t="shared" si="2"/>
        <v>14.85034206355402</v>
      </c>
      <c r="H6" s="98" t="b">
        <f t="shared" si="3"/>
        <v>0</v>
      </c>
      <c r="I6" s="108">
        <f t="shared" si="4"/>
        <v>10000</v>
      </c>
      <c r="J6" s="108">
        <f t="shared" si="5"/>
        <v>10000</v>
      </c>
      <c r="K6" s="108">
        <f t="shared" si="6"/>
        <v>10000</v>
      </c>
      <c r="L6" s="108">
        <f t="shared" si="7"/>
        <v>10000</v>
      </c>
      <c r="M6" s="108">
        <f t="shared" si="8"/>
        <v>10000</v>
      </c>
      <c r="N6" s="108">
        <f t="shared" si="9"/>
        <v>10000</v>
      </c>
      <c r="O6" s="98" t="b">
        <f t="shared" si="10"/>
        <v>0</v>
      </c>
      <c r="P6" s="59">
        <f t="shared" si="11"/>
        <v>2</v>
      </c>
      <c r="Q6" s="59">
        <f t="shared" si="12"/>
        <v>8</v>
      </c>
      <c r="R6" s="149">
        <f t="shared" si="13"/>
        <v>69.076179981231689</v>
      </c>
      <c r="S6" s="66">
        <f t="shared" si="14"/>
        <v>100</v>
      </c>
      <c r="T6" s="65">
        <f t="shared" si="15"/>
        <v>61.345224976539619</v>
      </c>
      <c r="U6" s="62">
        <f t="shared" si="16"/>
        <v>66.756179981231682</v>
      </c>
      <c r="V6" s="62" t="b">
        <f t="shared" si="17"/>
        <v>0</v>
      </c>
      <c r="W6" s="143">
        <f t="shared" si="18"/>
        <v>91.589881843617462</v>
      </c>
      <c r="X6" s="66">
        <f t="shared" si="19"/>
        <v>66.666666666666657</v>
      </c>
      <c r="Y6" s="62">
        <f t="shared" si="20"/>
        <v>56.25</v>
      </c>
      <c r="Z6" s="62">
        <f t="shared" si="21"/>
        <v>100</v>
      </c>
      <c r="AA6" s="62">
        <f t="shared" si="22"/>
        <v>61.729060059251275</v>
      </c>
      <c r="AB6" s="62">
        <f t="shared" si="23"/>
        <v>100</v>
      </c>
      <c r="AC6" s="65">
        <f t="shared" si="24"/>
        <v>100</v>
      </c>
      <c r="AD6" s="62">
        <f t="shared" si="25"/>
        <v>25</v>
      </c>
      <c r="AE6" s="62">
        <f t="shared" si="26"/>
        <v>37.5</v>
      </c>
      <c r="AF6" s="62">
        <f t="shared" si="27"/>
        <v>37.5</v>
      </c>
      <c r="AG6" s="62">
        <f t="shared" si="28"/>
        <v>50</v>
      </c>
      <c r="AH6" s="62">
        <f t="shared" si="29"/>
        <v>88.4</v>
      </c>
      <c r="AI6" s="62">
        <f t="shared" si="30"/>
        <v>88.4</v>
      </c>
      <c r="AJ6" s="66">
        <f>IF(VLOOKUP(TRUE,$V$2:$AY$28,COUNTA($V$1:AR$1),FALSE)="",AR6,IF(AR6="","",(AR6/VLOOKUP(TRUE,$V$2:$AY$28,COUNTA($V$1:AR$1),FALSE))*100))</f>
        <v>75</v>
      </c>
      <c r="AK6" s="62">
        <f>IF(VLOOKUP(TRUE,$V$2:$AY$28,COUNTA($V$1:AS$1),FALSE)="",AS6,IF(AS6="","",(AS6/VLOOKUP(TRUE,$V$2:$AY$28,COUNTA($V$1:AS$1),FALSE))*100))</f>
        <v>79.692590000125179</v>
      </c>
      <c r="AL6" s="62">
        <f>IF(VLOOKUP(TRUE,$V$2:$AY$28,COUNTA($V$1:AT$1),FALSE)="",AT6,IF(AT6="","",(AT6/VLOOKUP(TRUE,$V$2:$AY$28,COUNTA($V$1:AT$1),FALSE))*100))</f>
        <v>95.917163968369266</v>
      </c>
      <c r="AM6" s="62">
        <f>IF(VLOOKUP(TRUE,$V$2:$AY$28,COUNTA($V$1:AU$1),FALSE)="",AU6,IF(AU6="","",(AU6/VLOOKUP(TRUE,$V$2:$AY$28,COUNTA($V$1:AU$1),FALSE))*100))</f>
        <v>108.80704693882544</v>
      </c>
      <c r="AN6" s="62">
        <f>IF(VLOOKUP(TRUE,$V$2:$AY$28,COUNTA($V$1:AV$1),FALSE)="",AV6,IF(AV6="","",(AV6/VLOOKUP(TRUE,$V$2:$AY$28,COUNTA($V$1:AV$1),FALSE))*100))</f>
        <v>92.459213771014163</v>
      </c>
      <c r="AO6" s="62">
        <f>IF(VLOOKUP(TRUE,$V$2:$AY$28,COUNTA($V$1:AW$1),FALSE)="",AW6,IF(AW6="","",(AW6/VLOOKUP(TRUE,$V$2:$AY$28,COUNTA($V$1:AW$1),FALSE))*100))</f>
        <v>102.70472810094959</v>
      </c>
      <c r="AP6" s="111">
        <f>IF(VLOOKUP(TRUE,$V$2:$AY$28,COUNTA($V$1:AX$1),FALSE)="",AX6,IF(AX6="","",(AX6/VLOOKUP(TRUE,$V$2:$AY$28,COUNTA($V$1:AX$1),FALSE))*100))</f>
        <v>100</v>
      </c>
      <c r="AQ6" s="65">
        <f>IF(VLOOKUP(TRUE,$V$2:$AY$28,COUNTA($V$1:AY$1),FALSE)="",AY6,IF(AY6="","",(AY6/VLOOKUP(TRUE,$V$2:$AY$28,COUNTA($V$1:AY$1),FALSE))*100))</f>
        <v>61.318075656890869</v>
      </c>
      <c r="AR6" s="66">
        <f>IF(BS6="","",BS6*VLOOKUP("UQ",IndexCalc[],3,FALSE))</f>
        <v>75</v>
      </c>
      <c r="AS6" s="62">
        <f>IF(BT6="","",BT6*VLOOKUP("Fneg",IndexCalc[],3,FALSE))</f>
        <v>42.121392488479614</v>
      </c>
      <c r="AT6" s="62">
        <f>IF(BU6="","",BU6*VLOOKUP("ABS",IndexCalc[],3,FALSE))</f>
        <v>56.0565185546875</v>
      </c>
      <c r="AU6" s="62">
        <f>IF(BV6="","",BV6*VLOOKUP("Cnrs",IndexCalc[],3,FALSE))</f>
        <v>53.028565645217896</v>
      </c>
      <c r="AV6" s="62">
        <f>IF(BO6="","",BO6*VLOOKUP("HEC",IndexCalc[],3,FALSE))</f>
        <v>66.552913188934326</v>
      </c>
      <c r="AW6" s="62">
        <f>IF(BP6="","",BP6*VLOOKUP("Aeres",IndexCalc[],3,FALSE))</f>
        <v>82.123692830403655</v>
      </c>
      <c r="AX6" s="62">
        <f>IF(BQ6="","",BQ6*VLOOKUP("Abdc",IndexCalc[],3,FALSE))</f>
        <v>75</v>
      </c>
      <c r="AY6" s="65">
        <f>IF(BR6="","",BR6*VLOOKUP("Vhb",IndexCalc[],3,FALSE))</f>
        <v>40.878717104593917</v>
      </c>
      <c r="AZ6" s="25">
        <v>2E-3</v>
      </c>
      <c r="BA6" s="16">
        <v>0.9</v>
      </c>
      <c r="BB6" s="12">
        <v>24</v>
      </c>
      <c r="BC6" s="25">
        <v>2.2919999999999998</v>
      </c>
      <c r="BD6" s="25">
        <v>2.62</v>
      </c>
      <c r="BE6" s="83">
        <v>2.6930000000000001</v>
      </c>
      <c r="BF6" s="18"/>
      <c r="BG6" s="12"/>
      <c r="BH6" s="181" t="s">
        <v>127</v>
      </c>
      <c r="BI6" s="12"/>
      <c r="BJ6" s="19"/>
      <c r="BK6" s="18">
        <v>2</v>
      </c>
      <c r="BL6" s="12"/>
      <c r="BM6" s="12"/>
      <c r="BN6" s="12"/>
      <c r="BO6" s="257">
        <v>2.662116527557373</v>
      </c>
      <c r="BP6" s="258">
        <v>2.4637107849121094</v>
      </c>
      <c r="BQ6" s="92">
        <v>3</v>
      </c>
      <c r="BR6" s="258">
        <v>2.4527230262756348</v>
      </c>
      <c r="BS6" s="5">
        <v>3</v>
      </c>
      <c r="BT6" s="258">
        <v>1.6848556995391846</v>
      </c>
      <c r="BU6" s="258">
        <v>2.802825927734375</v>
      </c>
      <c r="BV6" s="261">
        <v>2.1211426258087158</v>
      </c>
    </row>
    <row r="7" spans="1:82" x14ac:dyDescent="0.25">
      <c r="A7" s="76" t="s">
        <v>631</v>
      </c>
      <c r="B7" s="11" t="s">
        <v>1073</v>
      </c>
      <c r="C7" s="73" t="s">
        <v>159</v>
      </c>
      <c r="D7" s="11" t="s">
        <v>826</v>
      </c>
      <c r="E7" s="59">
        <f t="shared" si="0"/>
        <v>6</v>
      </c>
      <c r="F7" s="59">
        <f t="shared" si="1"/>
        <v>10</v>
      </c>
      <c r="G7" s="65">
        <f t="shared" si="2"/>
        <v>14.175229454322812</v>
      </c>
      <c r="H7" s="98" t="b">
        <f t="shared" si="3"/>
        <v>0</v>
      </c>
      <c r="I7" s="108">
        <f t="shared" si="4"/>
        <v>10000</v>
      </c>
      <c r="J7" s="108">
        <f t="shared" si="5"/>
        <v>10000</v>
      </c>
      <c r="K7" s="108">
        <f t="shared" si="6"/>
        <v>10000</v>
      </c>
      <c r="L7" s="108">
        <f t="shared" si="7"/>
        <v>10000</v>
      </c>
      <c r="M7" s="108">
        <f t="shared" si="8"/>
        <v>10000</v>
      </c>
      <c r="N7" s="108">
        <f t="shared" si="9"/>
        <v>10000</v>
      </c>
      <c r="O7" s="98" t="b">
        <f t="shared" si="10"/>
        <v>0</v>
      </c>
      <c r="P7" s="59">
        <f t="shared" si="11"/>
        <v>2</v>
      </c>
      <c r="Q7" s="59">
        <f t="shared" si="12"/>
        <v>8</v>
      </c>
      <c r="R7" s="149">
        <f t="shared" si="13"/>
        <v>68.662320613861084</v>
      </c>
      <c r="S7" s="66">
        <f t="shared" si="14"/>
        <v>100</v>
      </c>
      <c r="T7" s="65">
        <f t="shared" si="15"/>
        <v>60.827900767326355</v>
      </c>
      <c r="U7" s="62">
        <f t="shared" si="16"/>
        <v>67.882320613861083</v>
      </c>
      <c r="V7" s="62" t="b">
        <f t="shared" si="17"/>
        <v>0</v>
      </c>
      <c r="W7" s="143">
        <f t="shared" si="18"/>
        <v>91.54922968880598</v>
      </c>
      <c r="X7" s="66">
        <f t="shared" si="19"/>
        <v>100</v>
      </c>
      <c r="Y7" s="62">
        <f t="shared" si="20"/>
        <v>100</v>
      </c>
      <c r="Z7" s="62">
        <f t="shared" si="21"/>
        <v>100</v>
      </c>
      <c r="AA7" s="62">
        <f t="shared" si="22"/>
        <v>100</v>
      </c>
      <c r="AB7" s="62">
        <f t="shared" si="23"/>
        <v>100</v>
      </c>
      <c r="AC7" s="65">
        <f t="shared" si="24"/>
        <v>100</v>
      </c>
      <c r="AD7" s="62">
        <f t="shared" si="25"/>
        <v>62.5</v>
      </c>
      <c r="AE7" s="62">
        <f t="shared" si="26"/>
        <v>50</v>
      </c>
      <c r="AF7" s="62">
        <f t="shared" si="27"/>
        <v>87.5</v>
      </c>
      <c r="AG7" s="62">
        <f t="shared" si="28"/>
        <v>87.5</v>
      </c>
      <c r="AH7" s="62">
        <f t="shared" si="29"/>
        <v>96.1</v>
      </c>
      <c r="AI7" s="62">
        <f t="shared" si="30"/>
        <v>96.1</v>
      </c>
      <c r="AJ7" s="66">
        <f>IF(VLOOKUP(TRUE,$V$2:$AY$28,COUNTA($V$1:AR$1),FALSE)="",AR7,IF(AR7="","",(AR7/VLOOKUP(TRUE,$V$2:$AY$28,COUNTA($V$1:AR$1),FALSE))*100))</f>
        <v>69.690078496932983</v>
      </c>
      <c r="AK7" s="62">
        <f>IF(VLOOKUP(TRUE,$V$2:$AY$28,COUNTA($V$1:AS$1),FALSE)="",AS7,IF(AS7="","",(AS7/VLOOKUP(TRUE,$V$2:$AY$28,COUNTA($V$1:AS$1),FALSE))*100))</f>
        <v>93.913226068333714</v>
      </c>
      <c r="AL7" s="62">
        <f>IF(VLOOKUP(TRUE,$V$2:$AY$28,COUNTA($V$1:AT$1),FALSE)="",AT7,IF(AT7="","",(AT7/VLOOKUP(TRUE,$V$2:$AY$28,COUNTA($V$1:AT$1),FALSE))*100))</f>
        <v>80.327960073460943</v>
      </c>
      <c r="AM7" s="62">
        <f>IF(VLOOKUP(TRUE,$V$2:$AY$28,COUNTA($V$1:AU$1),FALSE)="",AU7,IF(AU7="","",(AU7/VLOOKUP(TRUE,$V$2:$AY$28,COUNTA($V$1:AU$1),FALSE))*100))</f>
        <v>111.45589853973534</v>
      </c>
      <c r="AN7" s="62">
        <f>IF(VLOOKUP(TRUE,$V$2:$AY$28,COUNTA($V$1:AV$1),FALSE)="",AV7,IF(AV7="","",(AV7/VLOOKUP(TRUE,$V$2:$AY$28,COUNTA($V$1:AV$1),FALSE))*100))</f>
        <v>77.634729943907033</v>
      </c>
      <c r="AO7" s="62">
        <f>IF(VLOOKUP(TRUE,$V$2:$AY$28,COUNTA($V$1:AW$1),FALSE)="",AW7,IF(AW7="","",(AW7/VLOOKUP(TRUE,$V$2:$AY$28,COUNTA($V$1:AW$1),FALSE))*100))</f>
        <v>111.34590571627182</v>
      </c>
      <c r="AP7" s="111">
        <f>IF(VLOOKUP(TRUE,$V$2:$AY$28,COUNTA($V$1:AX$1),FALSE)="",AX7,IF(AX7="","",(AX7/VLOOKUP(TRUE,$V$2:$AY$28,COUNTA($V$1:AX$1),FALSE))*100))</f>
        <v>84.38109556833902</v>
      </c>
      <c r="AQ7" s="65">
        <f>IF(VLOOKUP(TRUE,$V$2:$AY$28,COUNTA($V$1:AY$1),FALSE)="",AY7,IF(AY7="","",(AY7/VLOOKUP(TRUE,$V$2:$AY$28,COUNTA($V$1:AY$1),FALSE))*100))</f>
        <v>86.743402481079102</v>
      </c>
      <c r="AR7" s="66">
        <f>IF(BS7="","",BS7*VLOOKUP("UQ",IndexCalc[],3,FALSE))</f>
        <v>69.690078496932983</v>
      </c>
      <c r="AS7" s="62">
        <f>IF(BT7="","",BT7*VLOOKUP("Fneg",IndexCalc[],3,FALSE))</f>
        <v>49.637687206268311</v>
      </c>
      <c r="AT7" s="62">
        <f>IF(BU7="","",BU7*VLOOKUP("ABS",IndexCalc[],3,FALSE))</f>
        <v>46.94577693939209</v>
      </c>
      <c r="AU7" s="62">
        <f>IF(BV7="","",BV7*VLOOKUP("Cnrs",IndexCalc[],3,FALSE))</f>
        <v>54.319518804550171</v>
      </c>
      <c r="AV7" s="62">
        <f>IF(BO7="","",BO7*VLOOKUP("HEC",IndexCalc[],3,FALSE))</f>
        <v>55.882126092910767</v>
      </c>
      <c r="AW7" s="62">
        <f>IF(BP7="","",BP7*VLOOKUP("Aeres",IndexCalc[],3,FALSE))</f>
        <v>89.033261934916183</v>
      </c>
      <c r="AX7" s="62">
        <f>IF(BQ7="","",BQ7*VLOOKUP("Abdc",IndexCalc[],3,FALSE))</f>
        <v>63.285821676254272</v>
      </c>
      <c r="AY7" s="65">
        <f>IF(BR7="","",BR7*VLOOKUP("Vhb",IndexCalc[],3,FALSE))</f>
        <v>57.82893498738607</v>
      </c>
      <c r="AZ7" s="25">
        <v>4.0000000000000001E-3</v>
      </c>
      <c r="BA7" s="16">
        <v>1.6</v>
      </c>
      <c r="BB7" s="12">
        <v>37</v>
      </c>
      <c r="BC7" s="25">
        <v>3.895</v>
      </c>
      <c r="BD7" s="25">
        <v>2.8780000000000001</v>
      </c>
      <c r="BE7" s="83">
        <v>2.9830000000000001</v>
      </c>
      <c r="BF7" s="18"/>
      <c r="BG7" s="12"/>
      <c r="BH7" s="181"/>
      <c r="BI7" s="12"/>
      <c r="BJ7" s="19"/>
      <c r="BK7" s="18"/>
      <c r="BL7" s="12"/>
      <c r="BM7" s="12"/>
      <c r="BN7" s="12"/>
      <c r="BO7" s="257">
        <v>2.2352850437164307</v>
      </c>
      <c r="BP7" s="258">
        <v>2.6709978580474854</v>
      </c>
      <c r="BQ7" s="258">
        <v>2.5314328670501709</v>
      </c>
      <c r="BR7" s="258">
        <v>3.4697360992431641</v>
      </c>
      <c r="BS7" s="258">
        <v>2.7876031398773193</v>
      </c>
      <c r="BT7" s="258">
        <v>1.9855074882507324</v>
      </c>
      <c r="BU7" s="258">
        <v>2.3472888469696045</v>
      </c>
      <c r="BV7" s="261">
        <v>2.1727807521820068</v>
      </c>
    </row>
    <row r="8" spans="1:82" x14ac:dyDescent="0.25">
      <c r="A8" s="78" t="s">
        <v>1094</v>
      </c>
      <c r="B8" s="28"/>
      <c r="C8" s="211" t="s">
        <v>244</v>
      </c>
      <c r="D8" s="28" t="s">
        <v>826</v>
      </c>
      <c r="E8" s="61">
        <f t="shared" si="0"/>
        <v>7</v>
      </c>
      <c r="F8" s="61">
        <f t="shared" si="1"/>
        <v>10</v>
      </c>
      <c r="G8" s="68">
        <f t="shared" si="2"/>
        <v>14.692090180452018</v>
      </c>
      <c r="H8" s="98" t="b">
        <f t="shared" si="3"/>
        <v>0</v>
      </c>
      <c r="I8" s="108">
        <f t="shared" si="4"/>
        <v>10000</v>
      </c>
      <c r="J8" s="108">
        <f t="shared" si="5"/>
        <v>10000</v>
      </c>
      <c r="K8" s="108">
        <f t="shared" si="6"/>
        <v>10000</v>
      </c>
      <c r="L8" s="108">
        <f t="shared" si="7"/>
        <v>10000</v>
      </c>
      <c r="M8" s="108">
        <f t="shared" si="8"/>
        <v>10000</v>
      </c>
      <c r="N8" s="108">
        <f t="shared" si="9"/>
        <v>10000</v>
      </c>
      <c r="O8" s="99" t="b">
        <f t="shared" si="10"/>
        <v>0</v>
      </c>
      <c r="P8" s="61">
        <f t="shared" si="11"/>
        <v>2</v>
      </c>
      <c r="Q8" s="61">
        <f t="shared" si="12"/>
        <v>8</v>
      </c>
      <c r="R8" s="150">
        <f t="shared" si="13"/>
        <v>67.635659242550418</v>
      </c>
      <c r="S8" s="66">
        <f t="shared" si="14"/>
        <v>91.12105511069241</v>
      </c>
      <c r="T8" s="68">
        <f t="shared" si="15"/>
        <v>61.764310275514923</v>
      </c>
      <c r="U8" s="63">
        <f t="shared" si="16"/>
        <v>64.401448220411936</v>
      </c>
      <c r="V8" s="68" t="b">
        <f t="shared" si="17"/>
        <v>0</v>
      </c>
      <c r="W8" s="122">
        <f t="shared" si="18"/>
        <v>90.454130660926012</v>
      </c>
      <c r="X8" s="69" t="str">
        <f t="shared" si="19"/>
        <v/>
      </c>
      <c r="Y8" s="63" t="str">
        <f t="shared" si="20"/>
        <v/>
      </c>
      <c r="Z8" s="63" t="str">
        <f t="shared" si="21"/>
        <v/>
      </c>
      <c r="AA8" s="63" t="str">
        <f t="shared" si="22"/>
        <v/>
      </c>
      <c r="AB8" s="63">
        <f t="shared" si="23"/>
        <v>100</v>
      </c>
      <c r="AC8" s="68">
        <f t="shared" si="24"/>
        <v>82.24211022138482</v>
      </c>
      <c r="AD8" s="63" t="str">
        <f t="shared" si="25"/>
        <v/>
      </c>
      <c r="AE8" s="63" t="str">
        <f t="shared" si="26"/>
        <v/>
      </c>
      <c r="AF8" s="63" t="str">
        <f t="shared" si="27"/>
        <v/>
      </c>
      <c r="AG8" s="63" t="str">
        <f t="shared" si="28"/>
        <v/>
      </c>
      <c r="AH8" s="63">
        <f t="shared" si="29"/>
        <v>84.6</v>
      </c>
      <c r="AI8" s="63">
        <f t="shared" si="30"/>
        <v>65.3</v>
      </c>
      <c r="AJ8" s="69">
        <f>IF(VLOOKUP(TRUE,$V$2:$AY$28,COUNTA($V$1:AR$1),FALSE)="",AR8,IF(AR8="","",(AR8/VLOOKUP(TRUE,$V$2:$AY$28,COUNTA($V$1:AR$1),FALSE))*100))</f>
        <v>75</v>
      </c>
      <c r="AK8" s="63">
        <f>IF(VLOOKUP(TRUE,$V$2:$AY$28,COUNTA($V$1:AS$1),FALSE)="",AS8,IF(AS8="","",(AS8/VLOOKUP(TRUE,$V$2:$AY$28,COUNTA($V$1:AS$1),FALSE))*100))</f>
        <v>77.300463678272209</v>
      </c>
      <c r="AL8" s="63">
        <f>IF(VLOOKUP(TRUE,$V$2:$AY$28,COUNTA($V$1:AT$1),FALSE)="",AT8,IF(AT8="","",(AT8/VLOOKUP(TRUE,$V$2:$AY$28,COUNTA($V$1:AT$1),FALSE))*100))</f>
        <v>90.587680189851611</v>
      </c>
      <c r="AM8" s="63">
        <f>IF(VLOOKUP(TRUE,$V$2:$AY$28,COUNTA($V$1:AU$1),FALSE)="",AU8,IF(AU8="","",(AU8/VLOOKUP(TRUE,$V$2:$AY$28,COUNTA($V$1:AU$1),FALSE))*100))</f>
        <v>115.876158794609</v>
      </c>
      <c r="AN8" s="63">
        <f>IF(VLOOKUP(TRUE,$V$2:$AY$28,COUNTA($V$1:AV$1),FALSE)="",AV8,IF(AV8="","",(AV8/VLOOKUP(TRUE,$V$2:$AY$28,COUNTA($V$1:AV$1),FALSE))*100))</f>
        <v>98.89161321521847</v>
      </c>
      <c r="AO8" s="63">
        <f>IF(VLOOKUP(TRUE,$V$2:$AY$28,COUNTA($V$1:AW$1),FALSE)="",AW8,IF(AW8="","",(AW8/VLOOKUP(TRUE,$V$2:$AY$28,COUNTA($V$1:AW$1),FALSE))*100))</f>
        <v>97.0087218322507</v>
      </c>
      <c r="AP8" s="112">
        <f>IF(VLOOKUP(TRUE,$V$2:$AY$28,COUNTA($V$1:AX$1),FALSE)="",AX8,IF(AX8="","",(AX8/VLOOKUP(TRUE,$V$2:$AY$28,COUNTA($V$1:AX$1),FALSE))*100))</f>
        <v>100</v>
      </c>
      <c r="AQ8" s="68">
        <f>IF(VLOOKUP(TRUE,$V$2:$AY$28,COUNTA($V$1:AY$1),FALSE)="",AY8,IF(AY8="","",(AY8/VLOOKUP(TRUE,$V$2:$AY$28,COUNTA($V$1:AY$1),FALSE))*100))</f>
        <v>67.63455867767334</v>
      </c>
      <c r="AR8" s="69">
        <f>IF(BS8="","",BS8*VLOOKUP("UQ",IndexCalc[],3,FALSE))</f>
        <v>75</v>
      </c>
      <c r="AS8" s="63">
        <f>IF(BT8="","",BT8*VLOOKUP("Fneg",IndexCalc[],3,FALSE))</f>
        <v>40.857037901878357</v>
      </c>
      <c r="AT8" s="63">
        <f>IF(BU8="","",BU8*VLOOKUP("ABS",IndexCalc[],3,FALSE))</f>
        <v>52.941827774047852</v>
      </c>
      <c r="AU8" s="63">
        <f>IF(BV8="","",BV8*VLOOKUP("Cnrs",IndexCalc[],3,FALSE))</f>
        <v>56.473791599273682</v>
      </c>
      <c r="AV8" s="63">
        <f>IF(BO8="","",BO8*VLOOKUP("HEC",IndexCalc[],3,FALSE))</f>
        <v>71.183007955551147</v>
      </c>
      <c r="AW8" s="63">
        <f>IF(BP8="","",BP8*VLOOKUP("Aeres",IndexCalc[],3,FALSE))</f>
        <v>77.569111188252776</v>
      </c>
      <c r="AX8" s="63">
        <f>IF(BQ8="","",BQ8*VLOOKUP("Abdc",IndexCalc[],3,FALSE))</f>
        <v>75</v>
      </c>
      <c r="AY8" s="68">
        <f>IF(BR8="","",BR8*VLOOKUP("Vhb",IndexCalc[],3,FALSE))</f>
        <v>45.089705785115562</v>
      </c>
      <c r="AZ8" s="36"/>
      <c r="BA8" s="32"/>
      <c r="BB8" s="29"/>
      <c r="BC8" s="36"/>
      <c r="BD8" s="36">
        <v>2.2109999999999999</v>
      </c>
      <c r="BE8" s="84">
        <v>1.746</v>
      </c>
      <c r="BF8" s="34"/>
      <c r="BG8" s="29"/>
      <c r="BH8" s="182" t="s">
        <v>127</v>
      </c>
      <c r="BI8" s="29"/>
      <c r="BJ8" s="35"/>
      <c r="BK8" s="34">
        <v>2</v>
      </c>
      <c r="BL8" s="29"/>
      <c r="BM8" s="29"/>
      <c r="BN8" s="29"/>
      <c r="BO8" s="259">
        <v>2.8473203182220459</v>
      </c>
      <c r="BP8" s="260">
        <v>2.327073335647583</v>
      </c>
      <c r="BQ8" s="93">
        <v>3</v>
      </c>
      <c r="BR8" s="260">
        <v>2.7053823471069336</v>
      </c>
      <c r="BS8" s="6">
        <v>3</v>
      </c>
      <c r="BT8" s="260">
        <v>1.6342815160751343</v>
      </c>
      <c r="BU8" s="260">
        <v>2.6470913887023926</v>
      </c>
      <c r="BV8" s="262">
        <v>2.2589516639709473</v>
      </c>
    </row>
    <row r="9" spans="1:82" x14ac:dyDescent="0.25">
      <c r="A9" s="77" t="s">
        <v>632</v>
      </c>
      <c r="B9" s="38" t="s">
        <v>823</v>
      </c>
      <c r="C9" s="72" t="s">
        <v>160</v>
      </c>
      <c r="D9" s="38" t="s">
        <v>826</v>
      </c>
      <c r="E9" s="59">
        <f t="shared" si="0"/>
        <v>8</v>
      </c>
      <c r="F9" s="59">
        <f t="shared" si="1"/>
        <v>10</v>
      </c>
      <c r="G9" s="67">
        <f t="shared" si="2"/>
        <v>14.515335334395463</v>
      </c>
      <c r="H9" s="100" t="b">
        <f t="shared" si="3"/>
        <v>0</v>
      </c>
      <c r="I9" s="108">
        <f t="shared" si="4"/>
        <v>10000</v>
      </c>
      <c r="J9" s="108">
        <f t="shared" si="5"/>
        <v>10000</v>
      </c>
      <c r="K9" s="108">
        <f t="shared" si="6"/>
        <v>10000</v>
      </c>
      <c r="L9" s="108">
        <f t="shared" si="7"/>
        <v>10000</v>
      </c>
      <c r="M9" s="108">
        <f t="shared" si="8"/>
        <v>10000</v>
      </c>
      <c r="N9" s="108">
        <f t="shared" si="9"/>
        <v>10000</v>
      </c>
      <c r="O9" s="98" t="b">
        <f t="shared" si="10"/>
        <v>0</v>
      </c>
      <c r="P9" s="59">
        <f t="shared" si="11"/>
        <v>2</v>
      </c>
      <c r="Q9" s="59">
        <f t="shared" si="12"/>
        <v>8</v>
      </c>
      <c r="R9" s="149">
        <f t="shared" si="13"/>
        <v>66.870329301938426</v>
      </c>
      <c r="S9" s="70">
        <f t="shared" si="14"/>
        <v>88.391995933577476</v>
      </c>
      <c r="T9" s="65">
        <f t="shared" si="15"/>
        <v>61.489912644028664</v>
      </c>
      <c r="U9" s="62">
        <f t="shared" si="16"/>
        <v>63.411930115222937</v>
      </c>
      <c r="V9" s="62" t="b">
        <f t="shared" si="17"/>
        <v>0</v>
      </c>
      <c r="W9" s="143">
        <f t="shared" si="18"/>
        <v>89.558650884476236</v>
      </c>
      <c r="X9" s="66">
        <f t="shared" si="19"/>
        <v>100</v>
      </c>
      <c r="Y9" s="62">
        <f t="shared" si="20"/>
        <v>100</v>
      </c>
      <c r="Z9" s="62">
        <f t="shared" si="21"/>
        <v>100</v>
      </c>
      <c r="AA9" s="62">
        <f t="shared" si="22"/>
        <v>93.347697279827628</v>
      </c>
      <c r="AB9" s="62">
        <f t="shared" si="23"/>
        <v>87.994542974079138</v>
      </c>
      <c r="AC9" s="65">
        <f t="shared" si="24"/>
        <v>88.789448893075829</v>
      </c>
      <c r="AD9" s="64">
        <f t="shared" si="25"/>
        <v>87.5</v>
      </c>
      <c r="AE9" s="64">
        <f t="shared" si="26"/>
        <v>75</v>
      </c>
      <c r="AF9" s="64">
        <f t="shared" si="27"/>
        <v>75</v>
      </c>
      <c r="AG9" s="64">
        <f t="shared" si="28"/>
        <v>62.5</v>
      </c>
      <c r="AH9" s="64">
        <f t="shared" si="29"/>
        <v>73</v>
      </c>
      <c r="AI9" s="64">
        <f t="shared" si="30"/>
        <v>69.199999999999989</v>
      </c>
      <c r="AJ9" s="70">
        <f>IF(VLOOKUP(TRUE,$V$2:$AY$28,COUNTA($V$1:AR$1),FALSE)="",AR9,IF(AR9="","",(AR9/VLOOKUP(TRUE,$V$2:$AY$28,COUNTA($V$1:AR$1),FALSE))*100))</f>
        <v>75</v>
      </c>
      <c r="AK9" s="64">
        <f>IF(VLOOKUP(TRUE,$V$2:$AY$28,COUNTA($V$1:AS$1),FALSE)="",AS9,IF(AS9="","",(AS9/VLOOKUP(TRUE,$V$2:$AY$28,COUNTA($V$1:AS$1),FALSE))*100))</f>
        <v>79.787976887921161</v>
      </c>
      <c r="AL9" s="64">
        <f>IF(VLOOKUP(TRUE,$V$2:$AY$28,COUNTA($V$1:AT$1),FALSE)="",AT9,IF(AT9="","",(AT9/VLOOKUP(TRUE,$V$2:$AY$28,COUNTA($V$1:AT$1),FALSE))*100))</f>
        <v>91.543049379711292</v>
      </c>
      <c r="AM9" s="64">
        <f>IF(VLOOKUP(TRUE,$V$2:$AY$28,COUNTA($V$1:AU$1),FALSE)="",AU9,IF(AU9="","",(AU9/VLOOKUP(TRUE,$V$2:$AY$28,COUNTA($V$1:AU$1),FALSE))*100))</f>
        <v>113.66885991732505</v>
      </c>
      <c r="AN9" s="64">
        <f>IF(VLOOKUP(TRUE,$V$2:$AY$28,COUNTA($V$1:AV$1),FALSE)="",AV9,IF(AV9="","",(AV9/VLOOKUP(TRUE,$V$2:$AY$28,COUNTA($V$1:AV$1),FALSE))*100))</f>
        <v>97.791349725662826</v>
      </c>
      <c r="AO9" s="64">
        <f>IF(VLOOKUP(TRUE,$V$2:$AY$28,COUNTA($V$1:AW$1),FALSE)="",AW9,IF(AW9="","",(AW9/VLOOKUP(TRUE,$V$2:$AY$28,COUNTA($V$1:AW$1),FALSE))*100))</f>
        <v>98.669382387253961</v>
      </c>
      <c r="AP9" s="111">
        <f>IF(VLOOKUP(TRUE,$V$2:$AY$28,COUNTA($V$1:AX$1),FALSE)="",AX9,IF(AX9="","",(AX9/VLOOKUP(TRUE,$V$2:$AY$28,COUNTA($V$1:AX$1),FALSE))*100))</f>
        <v>100</v>
      </c>
      <c r="AQ9" s="67">
        <f>IF(VLOOKUP(TRUE,$V$2:$AY$28,COUNTA($V$1:AY$1),FALSE)="",AY9,IF(AY9="","",(AY9/VLOOKUP(TRUE,$V$2:$AY$28,COUNTA($V$1:AY$1),FALSE))*100))</f>
        <v>62.341898679733276</v>
      </c>
      <c r="AR9" s="66">
        <f>IF(BS9="","",BS9*VLOOKUP("UQ",IndexCalc[],3,FALSE))</f>
        <v>75</v>
      </c>
      <c r="AS9" s="62">
        <f>IF(BT9="","",BT9*VLOOKUP("Fneg",IndexCalc[],3,FALSE))</f>
        <v>42.171809077262878</v>
      </c>
      <c r="AT9" s="62">
        <f>IF(BU9="","",BU9*VLOOKUP("ABS",IndexCalc[],3,FALSE))</f>
        <v>53.500170707702637</v>
      </c>
      <c r="AU9" s="62">
        <f>IF(BV9="","",BV9*VLOOKUP("Cnrs",IndexCalc[],3,FALSE))</f>
        <v>55.398035049438477</v>
      </c>
      <c r="AV9" s="62">
        <f>IF(BO9="","",BO9*VLOOKUP("HEC",IndexCalc[],3,FALSE))</f>
        <v>70.391029119491577</v>
      </c>
      <c r="AW9" s="62">
        <f>IF(BP9="","",BP9*VLOOKUP("Aeres",IndexCalc[],3,FALSE))</f>
        <v>78.896991411844894</v>
      </c>
      <c r="AX9" s="62">
        <f>IF(BQ9="","",BQ9*VLOOKUP("Abdc",IndexCalc[],3,FALSE))</f>
        <v>75</v>
      </c>
      <c r="AY9" s="65">
        <f>IF(BR9="","",BR9*VLOOKUP("Vhb",IndexCalc[],3,FALSE))</f>
        <v>41.561265786488853</v>
      </c>
      <c r="AZ9" s="20">
        <v>5.0000000000000001E-3</v>
      </c>
      <c r="BA9" s="21">
        <v>1.9</v>
      </c>
      <c r="BB9" s="22">
        <v>33</v>
      </c>
      <c r="BC9" s="20">
        <v>3.4660000000000002</v>
      </c>
      <c r="BD9" s="20">
        <v>1.9350000000000001</v>
      </c>
      <c r="BE9" s="82">
        <v>1.885</v>
      </c>
      <c r="BF9" s="24"/>
      <c r="BG9" s="22"/>
      <c r="BH9" s="183" t="s">
        <v>127</v>
      </c>
      <c r="BI9" s="22"/>
      <c r="BJ9" s="40" t="s">
        <v>298</v>
      </c>
      <c r="BK9" s="24">
        <v>2</v>
      </c>
      <c r="BL9" s="22"/>
      <c r="BM9" s="22"/>
      <c r="BN9" s="22"/>
      <c r="BO9" s="257">
        <v>2.8156411647796631</v>
      </c>
      <c r="BP9" s="258">
        <v>2.3669097423553467</v>
      </c>
      <c r="BQ9" s="92">
        <v>3</v>
      </c>
      <c r="BR9" s="258">
        <v>2.4936759471893311</v>
      </c>
      <c r="BS9" s="5">
        <v>3</v>
      </c>
      <c r="BT9" s="258">
        <v>1.6868723630905151</v>
      </c>
      <c r="BU9" s="258">
        <v>2.6750085353851318</v>
      </c>
      <c r="BV9" s="261">
        <v>2.2159214019775391</v>
      </c>
    </row>
    <row r="10" spans="1:82" x14ac:dyDescent="0.25">
      <c r="A10" s="76" t="s">
        <v>627</v>
      </c>
      <c r="B10" s="11" t="s">
        <v>820</v>
      </c>
      <c r="C10" s="71" t="s">
        <v>144</v>
      </c>
      <c r="D10" s="11" t="s">
        <v>826</v>
      </c>
      <c r="E10" s="59">
        <f t="shared" si="0"/>
        <v>9</v>
      </c>
      <c r="F10" s="59">
        <f t="shared" si="1"/>
        <v>10</v>
      </c>
      <c r="G10" s="65">
        <f t="shared" si="2"/>
        <v>22.652019415294742</v>
      </c>
      <c r="H10" s="98" t="b">
        <f t="shared" si="3"/>
        <v>0</v>
      </c>
      <c r="I10" s="108">
        <f t="shared" si="4"/>
        <v>10000</v>
      </c>
      <c r="J10" s="108">
        <f t="shared" si="5"/>
        <v>10000</v>
      </c>
      <c r="K10" s="108">
        <f t="shared" si="6"/>
        <v>10000</v>
      </c>
      <c r="L10" s="108">
        <f t="shared" si="7"/>
        <v>10000</v>
      </c>
      <c r="M10" s="108">
        <f t="shared" si="8"/>
        <v>10000</v>
      </c>
      <c r="N10" s="108">
        <f t="shared" si="9"/>
        <v>10000</v>
      </c>
      <c r="O10" s="98" t="b">
        <f t="shared" si="10"/>
        <v>0</v>
      </c>
      <c r="P10" s="59">
        <f t="shared" si="11"/>
        <v>2</v>
      </c>
      <c r="Q10" s="59">
        <f t="shared" si="12"/>
        <v>8</v>
      </c>
      <c r="R10" s="149">
        <f t="shared" si="13"/>
        <v>62.333256318817369</v>
      </c>
      <c r="S10" s="66">
        <f t="shared" si="14"/>
        <v>67.397311799972456</v>
      </c>
      <c r="T10" s="65">
        <f t="shared" si="15"/>
        <v>61.06724244852861</v>
      </c>
      <c r="U10" s="62">
        <f t="shared" si="16"/>
        <v>61.533793958822876</v>
      </c>
      <c r="V10" s="62" t="b">
        <f t="shared" si="17"/>
        <v>0</v>
      </c>
      <c r="W10" s="143">
        <f t="shared" si="18"/>
        <v>84.822149877903485</v>
      </c>
      <c r="X10" s="66">
        <f t="shared" si="19"/>
        <v>100</v>
      </c>
      <c r="Y10" s="62">
        <f t="shared" si="20"/>
        <v>100</v>
      </c>
      <c r="Z10" s="62">
        <f t="shared" si="21"/>
        <v>75</v>
      </c>
      <c r="AA10" s="62">
        <f t="shared" si="22"/>
        <v>45.838944249932666</v>
      </c>
      <c r="AB10" s="62">
        <f t="shared" si="23"/>
        <v>39.881764438381083</v>
      </c>
      <c r="AC10" s="65">
        <f t="shared" si="24"/>
        <v>94.91285916156383</v>
      </c>
      <c r="AD10" s="62">
        <f t="shared" si="25"/>
        <v>62.5</v>
      </c>
      <c r="AE10" s="62">
        <f t="shared" si="26"/>
        <v>87.5</v>
      </c>
      <c r="AF10" s="62">
        <f t="shared" si="27"/>
        <v>12.5</v>
      </c>
      <c r="AG10" s="62">
        <f t="shared" si="28"/>
        <v>25</v>
      </c>
      <c r="AH10" s="62">
        <f t="shared" si="29"/>
        <v>53.800000000000004</v>
      </c>
      <c r="AI10" s="62">
        <f t="shared" si="30"/>
        <v>73</v>
      </c>
      <c r="AJ10" s="66">
        <f>IF(VLOOKUP(TRUE,$V$2:$AY$28,COUNTA($V$1:AR$1),FALSE)="",AR10,IF(AR10="","",(AR10/VLOOKUP(TRUE,$V$2:$AY$28,COUNTA($V$1:AR$1),FALSE))*100))</f>
        <v>75</v>
      </c>
      <c r="AK10" s="62">
        <f>IF(VLOOKUP(TRUE,$V$2:$AY$28,COUNTA($V$1:AS$1),FALSE)="",AS10,IF(AS10="","",(AS10/VLOOKUP(TRUE,$V$2:$AY$28,COUNTA($V$1:AS$1),FALSE))*100))</f>
        <v>86.143415147169392</v>
      </c>
      <c r="AL10" s="62">
        <f>IF(VLOOKUP(TRUE,$V$2:$AY$28,COUNTA($V$1:AT$1),FALSE)="",AT10,IF(AT10="","",(AT10/VLOOKUP(TRUE,$V$2:$AY$28,COUNTA($V$1:AT$1),FALSE))*100))</f>
        <v>92.592672067912133</v>
      </c>
      <c r="AM10" s="62">
        <f>IF(VLOOKUP(TRUE,$V$2:$AY$28,COUNTA($V$1:AU$1),FALSE)="",AU10,IF(AU10="","",(AU10/VLOOKUP(TRUE,$V$2:$AY$28,COUNTA($V$1:AU$1),FALSE))*100))</f>
        <v>109.29792334222049</v>
      </c>
      <c r="AN10" s="62">
        <f>IF(VLOOKUP(TRUE,$V$2:$AY$28,COUNTA($V$1:AV$1),FALSE)="",AV10,IF(AV10="","",(AV10/VLOOKUP(TRUE,$V$2:$AY$28,COUNTA($V$1:AV$1),FALSE))*100))</f>
        <v>96.217384679846106</v>
      </c>
      <c r="AO10" s="62">
        <f>IF(VLOOKUP(TRUE,$V$2:$AY$28,COUNTA($V$1:AW$1),FALSE)="",AW10,IF(AW10="","",(AW10/VLOOKUP(TRUE,$V$2:$AY$28,COUNTA($V$1:AW$1),FALSE))*100))</f>
        <v>102.17797332344207</v>
      </c>
      <c r="AP10" s="111">
        <f>IF(VLOOKUP(TRUE,$V$2:$AY$28,COUNTA($V$1:AX$1),FALSE)="",AX10,IF(AX10="","",(AX10/VLOOKUP(TRUE,$V$2:$AY$28,COUNTA($V$1:AX$1),FALSE))*100))</f>
        <v>100</v>
      </c>
      <c r="AQ10" s="65">
        <f>IF(VLOOKUP(TRUE,$V$2:$AY$28,COUNTA($V$1:AY$1),FALSE)="",AY10,IF(AY10="","",(AY10/VLOOKUP(TRUE,$V$2:$AY$28,COUNTA($V$1:AY$1),FALSE))*100))</f>
        <v>51.997506618499756</v>
      </c>
      <c r="AR10" s="66">
        <f>IF(BS10="","",BS10*VLOOKUP("UQ",IndexCalc[],3,FALSE))</f>
        <v>75</v>
      </c>
      <c r="AS10" s="62">
        <f>IF(BT10="","",BT10*VLOOKUP("Fneg",IndexCalc[],3,FALSE))</f>
        <v>45.530965924263</v>
      </c>
      <c r="AT10" s="62">
        <f>IF(BU10="","",BU10*VLOOKUP("ABS",IndexCalc[],3,FALSE))</f>
        <v>54.113597869873047</v>
      </c>
      <c r="AU10" s="62">
        <f>IF(BV10="","",BV10*VLOOKUP("Cnrs",IndexCalc[],3,FALSE))</f>
        <v>53.267800807952881</v>
      </c>
      <c r="AV10" s="62">
        <f>IF(BO10="","",BO10*VLOOKUP("HEC",IndexCalc[],3,FALSE))</f>
        <v>69.258075952529907</v>
      </c>
      <c r="AW10" s="62">
        <f>IF(BP10="","",BP10*VLOOKUP("Aeres",IndexCalc[],3,FALSE))</f>
        <v>81.702494621276855</v>
      </c>
      <c r="AX10" s="62">
        <f>IF(BQ10="","",BQ10*VLOOKUP("Abdc",IndexCalc[],3,FALSE))</f>
        <v>75</v>
      </c>
      <c r="AY10" s="65">
        <f>IF(BR10="","",BR10*VLOOKUP("Vhb",IndexCalc[],3,FALSE))</f>
        <v>34.665004412333175</v>
      </c>
      <c r="AZ10" s="25">
        <v>4.0000000000000001E-3</v>
      </c>
      <c r="BA10" s="16">
        <v>2.1</v>
      </c>
      <c r="BB10" s="27">
        <v>18</v>
      </c>
      <c r="BC10" s="25">
        <v>1.702</v>
      </c>
      <c r="BD10" s="25">
        <v>0.877</v>
      </c>
      <c r="BE10" s="83">
        <v>2.0150000000000001</v>
      </c>
      <c r="BF10" s="18"/>
      <c r="BG10" s="12"/>
      <c r="BH10" s="181" t="s">
        <v>127</v>
      </c>
      <c r="BI10" s="12"/>
      <c r="BJ10" s="19"/>
      <c r="BK10" s="18">
        <v>2</v>
      </c>
      <c r="BL10" s="12"/>
      <c r="BM10" s="12"/>
      <c r="BN10" s="12"/>
      <c r="BO10" s="257">
        <v>2.7703230381011963</v>
      </c>
      <c r="BP10" s="258">
        <v>2.4510748386383057</v>
      </c>
      <c r="BQ10" s="92">
        <v>3</v>
      </c>
      <c r="BR10" s="258">
        <v>2.0799002647399902</v>
      </c>
      <c r="BS10" s="5">
        <v>3</v>
      </c>
      <c r="BT10" s="258">
        <v>1.82123863697052</v>
      </c>
      <c r="BU10" s="258">
        <v>2.7056798934936523</v>
      </c>
      <c r="BV10" s="261">
        <v>2.1307120323181152</v>
      </c>
      <c r="BW10" s="3"/>
      <c r="BX10" s="3"/>
      <c r="BY10" s="3"/>
    </row>
    <row r="11" spans="1:82" x14ac:dyDescent="0.25">
      <c r="A11" s="76" t="s">
        <v>1096</v>
      </c>
      <c r="B11" s="11"/>
      <c r="C11" s="147" t="s">
        <v>246</v>
      </c>
      <c r="D11" s="11" t="s">
        <v>826</v>
      </c>
      <c r="E11" s="59">
        <f t="shared" si="0"/>
        <v>10</v>
      </c>
      <c r="F11" s="59">
        <f t="shared" si="1"/>
        <v>10</v>
      </c>
      <c r="G11" s="65">
        <f t="shared" si="2"/>
        <v>20.424940712096888</v>
      </c>
      <c r="H11" s="98" t="b">
        <f t="shared" si="3"/>
        <v>0</v>
      </c>
      <c r="I11" s="108">
        <f t="shared" si="4"/>
        <v>10000</v>
      </c>
      <c r="J11" s="108">
        <f t="shared" si="5"/>
        <v>10000</v>
      </c>
      <c r="K11" s="108">
        <f t="shared" si="6"/>
        <v>10000</v>
      </c>
      <c r="L11" s="108">
        <f t="shared" si="7"/>
        <v>10000</v>
      </c>
      <c r="M11" s="108">
        <f t="shared" si="8"/>
        <v>10000</v>
      </c>
      <c r="N11" s="108">
        <f t="shared" si="9"/>
        <v>10000</v>
      </c>
      <c r="O11" s="98" t="b">
        <f t="shared" si="10"/>
        <v>0</v>
      </c>
      <c r="P11" s="59">
        <f t="shared" si="11"/>
        <v>2</v>
      </c>
      <c r="Q11" s="59">
        <f t="shared" si="12"/>
        <v>8</v>
      </c>
      <c r="R11" s="149">
        <f t="shared" si="13"/>
        <v>60.852789212327615</v>
      </c>
      <c r="S11" s="66">
        <f t="shared" si="14"/>
        <v>58.764689212349126</v>
      </c>
      <c r="T11" s="65">
        <f t="shared" si="15"/>
        <v>61.374814212322235</v>
      </c>
      <c r="U11" s="62">
        <f t="shared" si="16"/>
        <v>60.249851369857787</v>
      </c>
      <c r="V11" s="62" t="b">
        <f t="shared" si="17"/>
        <v>0</v>
      </c>
      <c r="W11" s="143">
        <f t="shared" si="18"/>
        <v>83.573460542074912</v>
      </c>
      <c r="X11" s="66" t="str">
        <f t="shared" si="19"/>
        <v/>
      </c>
      <c r="Y11" s="62" t="str">
        <f t="shared" si="20"/>
        <v/>
      </c>
      <c r="Z11" s="62" t="str">
        <f t="shared" si="21"/>
        <v/>
      </c>
      <c r="AA11" s="62" t="str">
        <f t="shared" si="22"/>
        <v/>
      </c>
      <c r="AB11" s="62">
        <f t="shared" si="23"/>
        <v>53.751705320600273</v>
      </c>
      <c r="AC11" s="65">
        <f t="shared" si="24"/>
        <v>63.777673104097978</v>
      </c>
      <c r="AD11" s="62" t="str">
        <f t="shared" si="25"/>
        <v/>
      </c>
      <c r="AE11" s="62" t="str">
        <f t="shared" si="26"/>
        <v/>
      </c>
      <c r="AF11" s="62" t="str">
        <f t="shared" si="27"/>
        <v/>
      </c>
      <c r="AG11" s="62" t="str">
        <f t="shared" si="28"/>
        <v/>
      </c>
      <c r="AH11" s="62">
        <f t="shared" si="29"/>
        <v>69.199999999999989</v>
      </c>
      <c r="AI11" s="62">
        <f t="shared" si="30"/>
        <v>42.3</v>
      </c>
      <c r="AJ11" s="66">
        <f>IF(VLOOKUP(TRUE,$V$2:$AY$28,COUNTA($V$1:AR$1),FALSE)="",AR11,IF(AR11="","",(AR11/VLOOKUP(TRUE,$V$2:$AY$28,COUNTA($V$1:AR$1),FALSE))*100))</f>
        <v>75</v>
      </c>
      <c r="AK11" s="62">
        <f>IF(VLOOKUP(TRUE,$V$2:$AY$28,COUNTA($V$1:AS$1),FALSE)="",AS11,IF(AS11="","",(AS11/VLOOKUP(TRUE,$V$2:$AY$28,COUNTA($V$1:AS$1),FALSE))*100))</f>
        <v>81.660738887796896</v>
      </c>
      <c r="AL11" s="62">
        <f>IF(VLOOKUP(TRUE,$V$2:$AY$28,COUNTA($V$1:AT$1),FALSE)="",AT11,IF(AT11="","",(AT11/VLOOKUP(TRUE,$V$2:$AY$28,COUNTA($V$1:AT$1),FALSE))*100))</f>
        <v>88.227532448798414</v>
      </c>
      <c r="AM11" s="62">
        <f>IF(VLOOKUP(TRUE,$V$2:$AY$28,COUNTA($V$1:AU$1),FALSE)="",AU11,IF(AU11="","",(AU11/VLOOKUP(TRUE,$V$2:$AY$28,COUNTA($V$1:AU$1),FALSE))*100))</f>
        <v>116.13515397598024</v>
      </c>
      <c r="AN11" s="62">
        <f>IF(VLOOKUP(TRUE,$V$2:$AY$28,COUNTA($V$1:AV$1),FALSE)="",AV11,IF(AV11="","",(AV11/VLOOKUP(TRUE,$V$2:$AY$28,COUNTA($V$1:AV$1),FALSE))*100))</f>
        <v>100.80751847821946</v>
      </c>
      <c r="AO11" s="62">
        <f>IF(VLOOKUP(TRUE,$V$2:$AY$28,COUNTA($V$1:AW$1),FALSE)="",AW11,IF(AW11="","",(AW11/VLOOKUP(TRUE,$V$2:$AY$28,COUNTA($V$1:AW$1),FALSE))*100))</f>
        <v>96.753747831568077</v>
      </c>
      <c r="AP11" s="111">
        <f>IF(VLOOKUP(TRUE,$V$2:$AY$28,COUNTA($V$1:AX$1),FALSE)="",AX11,IF(AX11="","",(AX11/VLOOKUP(TRUE,$V$2:$AY$28,COUNTA($V$1:AX$1),FALSE))*100))</f>
        <v>100</v>
      </c>
      <c r="AQ11" s="65">
        <f>IF(VLOOKUP(TRUE,$V$2:$AY$28,COUNTA($V$1:AY$1),FALSE)="",AY11,IF(AY11="","",(AY11/VLOOKUP(TRUE,$V$2:$AY$28,COUNTA($V$1:AY$1),FALSE))*100))</f>
        <v>59.620535373687744</v>
      </c>
      <c r="AR11" s="66">
        <f>IF(BS11="","",BS11*VLOOKUP("UQ",IndexCalc[],3,FALSE))</f>
        <v>75</v>
      </c>
      <c r="AS11" s="62">
        <f>IF(BT11="","",BT11*VLOOKUP("Fneg",IndexCalc[],3,FALSE))</f>
        <v>43.161654472351074</v>
      </c>
      <c r="AT11" s="62">
        <f>IF(BU11="","",BU11*VLOOKUP("ABS",IndexCalc[],3,FALSE))</f>
        <v>51.562495231628418</v>
      </c>
      <c r="AU11" s="62">
        <f>IF(BV11="","",BV11*VLOOKUP("Cnrs",IndexCalc[],3,FALSE))</f>
        <v>56.600016355514526</v>
      </c>
      <c r="AV11" s="62">
        <f>IF(BO11="","",BO11*VLOOKUP("HEC",IndexCalc[],3,FALSE))</f>
        <v>72.562092542648315</v>
      </c>
      <c r="AW11" s="62">
        <f>IF(BP11="","",BP11*VLOOKUP("Aeres",IndexCalc[],3,FALSE))</f>
        <v>77.365231513977051</v>
      </c>
      <c r="AX11" s="62">
        <f>IF(BQ11="","",BQ11*VLOOKUP("Abdc",IndexCalc[],3,FALSE))</f>
        <v>75</v>
      </c>
      <c r="AY11" s="65">
        <f>IF(BR11="","",BR11*VLOOKUP("Vhb",IndexCalc[],3,FALSE))</f>
        <v>39.747023582458496</v>
      </c>
      <c r="AZ11" s="25"/>
      <c r="BA11" s="16"/>
      <c r="BB11" s="12"/>
      <c r="BC11" s="25"/>
      <c r="BD11" s="25">
        <v>1.1819999999999999</v>
      </c>
      <c r="BE11" s="83">
        <v>1.3540000000000001</v>
      </c>
      <c r="BF11" s="18"/>
      <c r="BG11" s="12"/>
      <c r="BH11" s="181" t="s">
        <v>127</v>
      </c>
      <c r="BI11" s="12"/>
      <c r="BJ11" s="19"/>
      <c r="BK11" s="18">
        <v>2</v>
      </c>
      <c r="BL11" s="12"/>
      <c r="BM11" s="12"/>
      <c r="BN11" s="12"/>
      <c r="BO11" s="257">
        <v>2.9024837017059326</v>
      </c>
      <c r="BP11" s="258">
        <v>2.3209569454193115</v>
      </c>
      <c r="BQ11" s="92">
        <v>3</v>
      </c>
      <c r="BR11" s="258">
        <v>2.3848214149475098</v>
      </c>
      <c r="BS11" s="5">
        <v>3</v>
      </c>
      <c r="BT11" s="258">
        <v>1.726466178894043</v>
      </c>
      <c r="BU11" s="258">
        <v>2.5781247615814209</v>
      </c>
      <c r="BV11" s="261">
        <v>2.2640006542205811</v>
      </c>
      <c r="CA11" s="3"/>
      <c r="CB11" s="3"/>
      <c r="CC11" s="3"/>
      <c r="CD11" s="3"/>
    </row>
    <row r="12" spans="1:82" x14ac:dyDescent="0.25">
      <c r="A12" s="76" t="s">
        <v>1087</v>
      </c>
      <c r="B12" s="11"/>
      <c r="C12" s="147" t="s">
        <v>237</v>
      </c>
      <c r="D12" s="11" t="s">
        <v>826</v>
      </c>
      <c r="E12" s="59">
        <f t="shared" si="0"/>
        <v>11</v>
      </c>
      <c r="F12" s="59">
        <f t="shared" si="1"/>
        <v>10</v>
      </c>
      <c r="G12" s="65">
        <f t="shared" si="2"/>
        <v>24.0366669423356</v>
      </c>
      <c r="H12" s="98" t="b">
        <f t="shared" si="3"/>
        <v>0</v>
      </c>
      <c r="I12" s="108">
        <f t="shared" si="4"/>
        <v>10000</v>
      </c>
      <c r="J12" s="108">
        <f t="shared" si="5"/>
        <v>10000</v>
      </c>
      <c r="K12" s="108">
        <f t="shared" si="6"/>
        <v>10000</v>
      </c>
      <c r="L12" s="108">
        <f t="shared" si="7"/>
        <v>10000</v>
      </c>
      <c r="M12" s="108">
        <f t="shared" si="8"/>
        <v>10000</v>
      </c>
      <c r="N12" s="108">
        <f t="shared" si="9"/>
        <v>10000</v>
      </c>
      <c r="O12" s="98" t="b">
        <f t="shared" si="10"/>
        <v>0</v>
      </c>
      <c r="P12" s="59">
        <f t="shared" si="11"/>
        <v>2</v>
      </c>
      <c r="Q12" s="59">
        <f t="shared" si="12"/>
        <v>8</v>
      </c>
      <c r="R12" s="149">
        <f t="shared" si="13"/>
        <v>60.186060809394732</v>
      </c>
      <c r="S12" s="66">
        <f t="shared" si="14"/>
        <v>56.502966599171415</v>
      </c>
      <c r="T12" s="65">
        <f t="shared" si="15"/>
        <v>61.106834361950554</v>
      </c>
      <c r="U12" s="62">
        <f t="shared" si="16"/>
        <v>59.265467489560443</v>
      </c>
      <c r="V12" s="62" t="b">
        <f t="shared" si="17"/>
        <v>0</v>
      </c>
      <c r="W12" s="143">
        <f t="shared" si="18"/>
        <v>82.735297893432033</v>
      </c>
      <c r="X12" s="66" t="str">
        <f t="shared" si="19"/>
        <v/>
      </c>
      <c r="Y12" s="62" t="str">
        <f t="shared" si="20"/>
        <v/>
      </c>
      <c r="Z12" s="62" t="str">
        <f t="shared" si="21"/>
        <v/>
      </c>
      <c r="AA12" s="62" t="str">
        <f t="shared" si="22"/>
        <v/>
      </c>
      <c r="AB12" s="62">
        <f t="shared" si="23"/>
        <v>32.742155525238751</v>
      </c>
      <c r="AC12" s="65">
        <f t="shared" si="24"/>
        <v>80.263777673104087</v>
      </c>
      <c r="AD12" s="62" t="str">
        <f t="shared" si="25"/>
        <v/>
      </c>
      <c r="AE12" s="62" t="str">
        <f t="shared" si="26"/>
        <v/>
      </c>
      <c r="AF12" s="62" t="str">
        <f t="shared" si="27"/>
        <v/>
      </c>
      <c r="AG12" s="62" t="str">
        <f t="shared" si="28"/>
        <v/>
      </c>
      <c r="AH12" s="62">
        <f t="shared" si="29"/>
        <v>42.3</v>
      </c>
      <c r="AI12" s="62">
        <f t="shared" si="30"/>
        <v>61.5</v>
      </c>
      <c r="AJ12" s="66">
        <f>IF(VLOOKUP(TRUE,$V$2:$AY$28,COUNTA($V$1:AR$1),FALSE)="",AR12,IF(AR12="","",(AR12/VLOOKUP(TRUE,$V$2:$AY$28,COUNTA($V$1:AR$1),FALSE))*100))</f>
        <v>75</v>
      </c>
      <c r="AK12" s="62">
        <f>IF(VLOOKUP(TRUE,$V$2:$AY$28,COUNTA($V$1:AS$1),FALSE)="",AS12,IF(AS12="","",(AS12/VLOOKUP(TRUE,$V$2:$AY$28,COUNTA($V$1:AS$1),FALSE))*100))</f>
        <v>85.662578850510471</v>
      </c>
      <c r="AL12" s="62">
        <f>IF(VLOOKUP(TRUE,$V$2:$AY$28,COUNTA($V$1:AT$1),FALSE)="",AT12,IF(AT12="","",(AT12/VLOOKUP(TRUE,$V$2:$AY$28,COUNTA($V$1:AT$1),FALSE))*100))</f>
        <v>90.692010131271985</v>
      </c>
      <c r="AM12" s="62">
        <f>IF(VLOOKUP(TRUE,$V$2:$AY$28,COUNTA($V$1:AU$1),FALSE)="",AU12,IF(AU12="","",(AU12/VLOOKUP(TRUE,$V$2:$AY$28,COUNTA($V$1:AU$1),FALSE))*100))</f>
        <v>111.45281657412616</v>
      </c>
      <c r="AN12" s="62">
        <f>IF(VLOOKUP(TRUE,$V$2:$AY$28,COUNTA($V$1:AV$1),FALSE)="",AV12,IF(AV12="","",(AV12/VLOOKUP(TRUE,$V$2:$AY$28,COUNTA($V$1:AV$1),FALSE))*100))</f>
        <v>98.246179732668239</v>
      </c>
      <c r="AO12" s="62">
        <f>IF(VLOOKUP(TRUE,$V$2:$AY$28,COUNTA($V$1:AW$1),FALSE)="",AW12,IF(AW12="","",(AW12/VLOOKUP(TRUE,$V$2:$AY$28,COUNTA($V$1:AW$1),FALSE))*100))</f>
        <v>100.36615117272734</v>
      </c>
      <c r="AP12" s="111">
        <f>IF(VLOOKUP(TRUE,$V$2:$AY$28,COUNTA($V$1:AX$1),FALSE)="",AX12,IF(AX12="","",(AX12/VLOOKUP(TRUE,$V$2:$AY$28,COUNTA($V$1:AX$1),FALSE))*100))</f>
        <v>100</v>
      </c>
      <c r="AQ12" s="65">
        <f>IF(VLOOKUP(TRUE,$V$2:$AY$28,COUNTA($V$1:AY$1),FALSE)="",AY12,IF(AY12="","",(AY12/VLOOKUP(TRUE,$V$2:$AY$28,COUNTA($V$1:AY$1),FALSE))*100))</f>
        <v>52.927309274673462</v>
      </c>
      <c r="AR12" s="66">
        <f>IF(BS12="","",BS12*VLOOKUP("UQ",IndexCalc[],3,FALSE))</f>
        <v>75</v>
      </c>
      <c r="AS12" s="62">
        <f>IF(BT12="","",BT12*VLOOKUP("Fneg",IndexCalc[],3,FALSE))</f>
        <v>45.276820659637451</v>
      </c>
      <c r="AT12" s="62">
        <f>IF(BU12="","",BU12*VLOOKUP("ABS",IndexCalc[],3,FALSE))</f>
        <v>53.002800941467285</v>
      </c>
      <c r="AU12" s="62">
        <f>IF(BV12="","",BV12*VLOOKUP("Cnrs",IndexCalc[],3,FALSE))</f>
        <v>54.318016767501831</v>
      </c>
      <c r="AV12" s="62">
        <f>IF(BO12="","",BO12*VLOOKUP("HEC",IndexCalc[],3,FALSE))</f>
        <v>70.718419551849365</v>
      </c>
      <c r="AW12" s="62">
        <f>IF(BP12="","",BP12*VLOOKUP("Aeres",IndexCalc[],3,FALSE))</f>
        <v>80.253744125366211</v>
      </c>
      <c r="AX12" s="62">
        <f>IF(BQ12="","",BQ12*VLOOKUP("Abdc",IndexCalc[],3,FALSE))</f>
        <v>75</v>
      </c>
      <c r="AY12" s="65">
        <f>IF(BR12="","",BR12*VLOOKUP("Vhb",IndexCalc[],3,FALSE))</f>
        <v>35.28487284978231</v>
      </c>
      <c r="AZ12" s="25"/>
      <c r="BA12" s="16"/>
      <c r="BB12" s="12"/>
      <c r="BC12" s="25"/>
      <c r="BD12" s="25">
        <v>0.72</v>
      </c>
      <c r="BE12" s="83">
        <v>1.704</v>
      </c>
      <c r="BF12" s="18"/>
      <c r="BG12" s="12"/>
      <c r="BH12" s="181" t="s">
        <v>127</v>
      </c>
      <c r="BI12" s="12"/>
      <c r="BJ12" s="19">
        <v>2</v>
      </c>
      <c r="BK12" s="18"/>
      <c r="BL12" s="12"/>
      <c r="BM12" s="12"/>
      <c r="BN12" s="12"/>
      <c r="BO12" s="257">
        <v>2.8287367820739746</v>
      </c>
      <c r="BP12" s="258">
        <v>2.4076123237609863</v>
      </c>
      <c r="BQ12" s="92">
        <v>3</v>
      </c>
      <c r="BR12" s="258">
        <v>2.1170923709869385</v>
      </c>
      <c r="BS12" s="258">
        <v>3</v>
      </c>
      <c r="BT12" s="258">
        <v>1.811072826385498</v>
      </c>
      <c r="BU12" s="258">
        <v>2.6501400470733643</v>
      </c>
      <c r="BV12" s="261">
        <v>2.1727206707000732</v>
      </c>
    </row>
    <row r="13" spans="1:82" s="3" customFormat="1" x14ac:dyDescent="0.25">
      <c r="A13" s="78" t="s">
        <v>1088</v>
      </c>
      <c r="B13" s="28"/>
      <c r="C13" s="211" t="s">
        <v>238</v>
      </c>
      <c r="D13" s="28" t="s">
        <v>826</v>
      </c>
      <c r="E13" s="61">
        <f t="shared" si="0"/>
        <v>12</v>
      </c>
      <c r="F13" s="61">
        <f t="shared" si="1"/>
        <v>10</v>
      </c>
      <c r="G13" s="68">
        <f t="shared" si="2"/>
        <v>16.488147820215755</v>
      </c>
      <c r="H13" s="99" t="b">
        <f t="shared" si="3"/>
        <v>0</v>
      </c>
      <c r="I13" s="108">
        <f t="shared" si="4"/>
        <v>10000</v>
      </c>
      <c r="J13" s="108">
        <f t="shared" si="5"/>
        <v>10000</v>
      </c>
      <c r="K13" s="108">
        <f t="shared" si="6"/>
        <v>10000</v>
      </c>
      <c r="L13" s="108">
        <f t="shared" si="7"/>
        <v>10000</v>
      </c>
      <c r="M13" s="108">
        <f t="shared" si="8"/>
        <v>10000</v>
      </c>
      <c r="N13" s="108">
        <f t="shared" si="9"/>
        <v>10000</v>
      </c>
      <c r="O13" s="99" t="b">
        <f t="shared" si="10"/>
        <v>0</v>
      </c>
      <c r="P13" s="61">
        <f t="shared" si="11"/>
        <v>2</v>
      </c>
      <c r="Q13" s="61">
        <f t="shared" si="12"/>
        <v>8</v>
      </c>
      <c r="R13" s="150">
        <f t="shared" si="13"/>
        <v>57.293868697575057</v>
      </c>
      <c r="S13" s="69">
        <f t="shared" si="14"/>
        <v>58.527759695506695</v>
      </c>
      <c r="T13" s="68">
        <f t="shared" si="15"/>
        <v>56.98539594809214</v>
      </c>
      <c r="U13" s="63">
        <f t="shared" si="16"/>
        <v>57.118316758473711</v>
      </c>
      <c r="V13" s="68" t="b">
        <f t="shared" si="17"/>
        <v>0</v>
      </c>
      <c r="W13" s="122">
        <f t="shared" si="18"/>
        <v>77.037625511160826</v>
      </c>
      <c r="X13" s="69" t="str">
        <f t="shared" si="19"/>
        <v/>
      </c>
      <c r="Y13" s="63" t="str">
        <f t="shared" si="20"/>
        <v/>
      </c>
      <c r="Z13" s="63" t="str">
        <f t="shared" si="21"/>
        <v/>
      </c>
      <c r="AA13" s="63" t="str">
        <f t="shared" si="22"/>
        <v/>
      </c>
      <c r="AB13" s="63">
        <f t="shared" si="23"/>
        <v>48.567530695770813</v>
      </c>
      <c r="AC13" s="68">
        <f t="shared" si="24"/>
        <v>68.487988695242578</v>
      </c>
      <c r="AD13" s="63" t="str">
        <f t="shared" si="25"/>
        <v/>
      </c>
      <c r="AE13" s="63" t="str">
        <f t="shared" si="26"/>
        <v/>
      </c>
      <c r="AF13" s="63" t="str">
        <f t="shared" si="27"/>
        <v/>
      </c>
      <c r="AG13" s="63" t="str">
        <f t="shared" si="28"/>
        <v/>
      </c>
      <c r="AH13" s="63">
        <f t="shared" si="29"/>
        <v>61.5</v>
      </c>
      <c r="AI13" s="63">
        <f t="shared" si="30"/>
        <v>53.800000000000004</v>
      </c>
      <c r="AJ13" s="69">
        <f>IF(VLOOKUP(TRUE,$V$2:$AY$28,COUNTA($V$1:AR$1),FALSE)="",AR13,IF(AR13="","",(AR13/VLOOKUP(TRUE,$V$2:$AY$28,COUNTA($V$1:AR$1),FALSE))*100))</f>
        <v>100</v>
      </c>
      <c r="AK13" s="63">
        <f>IF(VLOOKUP(TRUE,$V$2:$AY$28,COUNTA($V$1:AS$1),FALSE)="",AS13,IF(AS13="","",(AS13/VLOOKUP(TRUE,$V$2:$AY$28,COUNTA($V$1:AS$1),FALSE))*100))</f>
        <v>88.056357259502079</v>
      </c>
      <c r="AL13" s="63">
        <f>IF(VLOOKUP(TRUE,$V$2:$AY$28,COUNTA($V$1:AT$1),FALSE)="",AT13,IF(AT13="","",(AT13/VLOOKUP(TRUE,$V$2:$AY$28,COUNTA($V$1:AT$1),FALSE))*100))</f>
        <v>76.423889117025368</v>
      </c>
      <c r="AM13" s="63">
        <f>IF(VLOOKUP(TRUE,$V$2:$AY$28,COUNTA($V$1:AU$1),FALSE)="",AU13,IF(AU13="","",(AU13/VLOOKUP(TRUE,$V$2:$AY$28,COUNTA($V$1:AU$1),FALSE))*100))</f>
        <v>89.099943741897619</v>
      </c>
      <c r="AN13" s="63">
        <f>IF(VLOOKUP(TRUE,$V$2:$AY$28,COUNTA($V$1:AV$1),FALSE)="",AV13,IF(AV13="","",(AV13/VLOOKUP(TRUE,$V$2:$AY$28,COUNTA($V$1:AV$1),FALSE))*100))</f>
        <v>93.238039876188054</v>
      </c>
      <c r="AO13" s="63">
        <f>IF(VLOOKUP(TRUE,$V$2:$AY$28,COUNTA($V$1:AW$1),FALSE)="",AW13,IF(AW13="","",(AW13/VLOOKUP(TRUE,$V$2:$AY$28,COUNTA($V$1:AW$1),FALSE))*100))</f>
        <v>82.106821324787418</v>
      </c>
      <c r="AP13" s="112">
        <f>IF(VLOOKUP(TRUE,$V$2:$AY$28,COUNTA($V$1:AX$1),FALSE)="",AX13,IF(AX13="","",(AX13/VLOOKUP(TRUE,$V$2:$AY$28,COUNTA($V$1:AX$1),FALSE))*100))</f>
        <v>66.666666666666657</v>
      </c>
      <c r="AQ13" s="68">
        <f>IF(VLOOKUP(TRUE,$V$2:$AY$28,COUNTA($V$1:AY$1),FALSE)="",AY13,IF(AY13="","",(AY13/VLOOKUP(TRUE,$V$2:$AY$28,COUNTA($V$1:AY$1),FALSE))*100))</f>
        <v>57.729017734527588</v>
      </c>
      <c r="AR13" s="69">
        <f>IF(BS13="","",BS13*VLOOKUP("UQ",IndexCalc[],3,FALSE))</f>
        <v>100</v>
      </c>
      <c r="AS13" s="63">
        <f>IF(BT13="","",BT13*VLOOKUP("Fneg",IndexCalc[],3,FALSE))</f>
        <v>46.542048454284668</v>
      </c>
      <c r="AT13" s="63">
        <f>IF(BU13="","",BU13*VLOOKUP("ABS",IndexCalc[],3,FALSE))</f>
        <v>44.664134979248047</v>
      </c>
      <c r="AU13" s="63">
        <f>IF(BV13="","",BV13*VLOOKUP("Cnrs",IndexCalc[],3,FALSE))</f>
        <v>43.424046039581299</v>
      </c>
      <c r="AV13" s="63">
        <f>IF(BO13="","",BO13*VLOOKUP("HEC",IndexCalc[],3,FALSE))</f>
        <v>67.113518714904785</v>
      </c>
      <c r="AW13" s="63">
        <f>IF(BP13="","",BP13*VLOOKUP("Aeres",IndexCalc[],3,FALSE))</f>
        <v>65.653407573699951</v>
      </c>
      <c r="AX13" s="63">
        <f>IF(BQ13="","",BQ13*VLOOKUP("Abdc",IndexCalc[],3,FALSE))</f>
        <v>50</v>
      </c>
      <c r="AY13" s="68">
        <f>IF(BR13="","",BR13*VLOOKUP("Vhb",IndexCalc[],3,FALSE))</f>
        <v>38.486011823018394</v>
      </c>
      <c r="AZ13" s="36"/>
      <c r="BA13" s="32"/>
      <c r="BB13" s="29"/>
      <c r="BC13" s="36"/>
      <c r="BD13" s="36">
        <v>1.0680000000000001</v>
      </c>
      <c r="BE13" s="84">
        <v>1.454</v>
      </c>
      <c r="BF13" s="265"/>
      <c r="BG13" s="267"/>
      <c r="BH13" s="269" t="s">
        <v>133</v>
      </c>
      <c r="BI13" s="267"/>
      <c r="BJ13" s="272">
        <v>1</v>
      </c>
      <c r="BK13" s="274"/>
      <c r="BL13" s="267"/>
      <c r="BM13" s="267"/>
      <c r="BN13" s="272"/>
      <c r="BO13" s="259">
        <v>2.6845407485961914</v>
      </c>
      <c r="BP13" s="260">
        <v>1.9696022272109985</v>
      </c>
      <c r="BQ13" s="93">
        <v>2</v>
      </c>
      <c r="BR13" s="260">
        <v>2.3091607093811035</v>
      </c>
      <c r="BS13" s="260">
        <v>4</v>
      </c>
      <c r="BT13" s="260">
        <v>1.8616819381713867</v>
      </c>
      <c r="BU13" s="260">
        <v>2.2332067489624023</v>
      </c>
      <c r="BV13" s="262">
        <v>1.736961841583252</v>
      </c>
      <c r="BW13" s="4"/>
      <c r="BX13" s="4"/>
      <c r="BY13" s="4"/>
      <c r="BZ13" s="4"/>
      <c r="CA13" s="4"/>
      <c r="CB13" s="4"/>
      <c r="CC13" s="4"/>
      <c r="CD13" s="4"/>
    </row>
    <row r="14" spans="1:82" x14ac:dyDescent="0.25">
      <c r="A14" s="76" t="s">
        <v>638</v>
      </c>
      <c r="B14" s="11" t="s">
        <v>1075</v>
      </c>
      <c r="C14" s="75" t="s">
        <v>212</v>
      </c>
      <c r="D14" s="11" t="s">
        <v>826</v>
      </c>
      <c r="E14" s="59">
        <f t="shared" si="0"/>
        <v>13</v>
      </c>
      <c r="F14" s="59">
        <f t="shared" si="1"/>
        <v>10</v>
      </c>
      <c r="G14" s="65">
        <f t="shared" si="2"/>
        <v>26.033774984227112</v>
      </c>
      <c r="H14" s="98" t="b">
        <f t="shared" si="3"/>
        <v>0</v>
      </c>
      <c r="I14" s="108">
        <f t="shared" si="4"/>
        <v>10000</v>
      </c>
      <c r="J14" s="108">
        <f t="shared" si="5"/>
        <v>10000</v>
      </c>
      <c r="K14" s="108">
        <f t="shared" si="6"/>
        <v>10000</v>
      </c>
      <c r="L14" s="108">
        <f t="shared" si="7"/>
        <v>10000</v>
      </c>
      <c r="M14" s="108">
        <f t="shared" si="8"/>
        <v>10000</v>
      </c>
      <c r="N14" s="108">
        <f t="shared" si="9"/>
        <v>10000</v>
      </c>
      <c r="O14" s="98" t="b">
        <f t="shared" si="10"/>
        <v>0</v>
      </c>
      <c r="P14" s="59">
        <f t="shared" si="11"/>
        <v>2</v>
      </c>
      <c r="Q14" s="59">
        <f t="shared" si="12"/>
        <v>8</v>
      </c>
      <c r="R14" s="149">
        <f t="shared" si="13"/>
        <v>55.575771824281922</v>
      </c>
      <c r="S14" s="66">
        <f t="shared" si="14"/>
        <v>45.875721354094708</v>
      </c>
      <c r="T14" s="65">
        <f t="shared" si="15"/>
        <v>58.000784441828728</v>
      </c>
      <c r="U14" s="62">
        <f t="shared" si="16"/>
        <v>54.080627553462989</v>
      </c>
      <c r="V14" s="62" t="b">
        <f t="shared" si="17"/>
        <v>0</v>
      </c>
      <c r="W14" s="143">
        <f t="shared" si="18"/>
        <v>77.971826244860537</v>
      </c>
      <c r="X14" s="66">
        <f t="shared" si="19"/>
        <v>30</v>
      </c>
      <c r="Y14" s="62">
        <f t="shared" si="20"/>
        <v>12.5</v>
      </c>
      <c r="Z14" s="62">
        <f t="shared" si="21"/>
        <v>62.5</v>
      </c>
      <c r="AA14" s="62">
        <f t="shared" si="22"/>
        <v>18.287099380554807</v>
      </c>
      <c r="AB14" s="62">
        <f t="shared" si="23"/>
        <v>27.785356980445659</v>
      </c>
      <c r="AC14" s="65">
        <f t="shared" si="24"/>
        <v>63.96608572774376</v>
      </c>
      <c r="AD14" s="62">
        <f t="shared" si="25"/>
        <v>0</v>
      </c>
      <c r="AE14" s="62">
        <f t="shared" si="26"/>
        <v>0</v>
      </c>
      <c r="AF14" s="62">
        <f t="shared" si="27"/>
        <v>0</v>
      </c>
      <c r="AG14" s="62">
        <f t="shared" si="28"/>
        <v>0</v>
      </c>
      <c r="AH14" s="62">
        <f t="shared" si="29"/>
        <v>30.7</v>
      </c>
      <c r="AI14" s="62">
        <f t="shared" si="30"/>
        <v>46.1</v>
      </c>
      <c r="AJ14" s="66">
        <f>IF(VLOOKUP(TRUE,$V$2:$AY$28,COUNTA($V$1:AR$1),FALSE)="",AR14,IF(AR14="","",(AR14/VLOOKUP(TRUE,$V$2:$AY$28,COUNTA($V$1:AR$1),FALSE))*100))</f>
        <v>65.536141395568848</v>
      </c>
      <c r="AK14" s="62">
        <f>IF(VLOOKUP(TRUE,$V$2:$AY$28,COUNTA($V$1:AS$1),FALSE)="",AS14,IF(AS14="","",(AS14/VLOOKUP(TRUE,$V$2:$AY$28,COUNTA($V$1:AS$1),FALSE))*100))</f>
        <v>96.768246907749599</v>
      </c>
      <c r="AL14" s="62">
        <f>IF(VLOOKUP(TRUE,$V$2:$AY$28,COUNTA($V$1:AT$1),FALSE)="",AT14,IF(AT14="","",(AT14/VLOOKUP(TRUE,$V$2:$AY$28,COUNTA($V$1:AT$1),FALSE))*100))</f>
        <v>71.21028035438728</v>
      </c>
      <c r="AM14" s="62">
        <f>IF(VLOOKUP(TRUE,$V$2:$AY$28,COUNTA($V$1:AU$1),FALSE)="",AU14,IF(AU14="","",(AU14/VLOOKUP(TRUE,$V$2:$AY$28,COUNTA($V$1:AU$1),FALSE))*100))</f>
        <v>119.17381307633981</v>
      </c>
      <c r="AN14" s="62">
        <f>IF(VLOOKUP(TRUE,$V$2:$AY$28,COUNTA($V$1:AV$1),FALSE)="",AV14,IF(AV14="","",(AV14/VLOOKUP(TRUE,$V$2:$AY$28,COUNTA($V$1:AV$1),FALSE))*100))</f>
        <v>89.080154814605038</v>
      </c>
      <c r="AO14" s="62">
        <f>IF(VLOOKUP(TRUE,$V$2:$AY$28,COUNTA($V$1:AW$1),FALSE)="",AW14,IF(AW14="","",(AW14/VLOOKUP(TRUE,$V$2:$AY$28,COUNTA($V$1:AW$1),FALSE))*100))</f>
        <v>106.09962730899363</v>
      </c>
      <c r="AP14" s="111">
        <f>IF(VLOOKUP(TRUE,$V$2:$AY$28,COUNTA($V$1:AX$1),FALSE)="",AX14,IF(AX14="","",(AX14/VLOOKUP(TRUE,$V$2:$AY$28,COUNTA($V$1:AX$1),FALSE))*100))</f>
        <v>63.208266099294029</v>
      </c>
      <c r="AQ14" s="65">
        <f>IF(VLOOKUP(TRUE,$V$2:$AY$28,COUNTA($V$1:AY$1),FALSE)="",AY14,IF(AY14="","",(AY14/VLOOKUP(TRUE,$V$2:$AY$28,COUNTA($V$1:AY$1),FALSE))*100))</f>
        <v>76.890289783477783</v>
      </c>
      <c r="AR14" s="66">
        <f>IF(BS14="","",BS14*VLOOKUP("UQ",IndexCalc[],3,FALSE))</f>
        <v>65.536141395568848</v>
      </c>
      <c r="AS14" s="62">
        <f>IF(BT14="","",BT14*VLOOKUP("Fneg",IndexCalc[],3,FALSE))</f>
        <v>51.146703958511353</v>
      </c>
      <c r="AT14" s="62">
        <f>IF(BU14="","",BU14*VLOOKUP("ABS",IndexCalc[],3,FALSE))</f>
        <v>41.617164611816406</v>
      </c>
      <c r="AU14" s="62">
        <f>IF(BV14="","",BV14*VLOOKUP("Cnrs",IndexCalc[],3,FALSE))</f>
        <v>58.080947399139404</v>
      </c>
      <c r="AV14" s="62">
        <f>IF(BO14="","",BO14*VLOOKUP("HEC",IndexCalc[],3,FALSE))</f>
        <v>64.120638370513916</v>
      </c>
      <c r="AW14" s="62">
        <f>IF(BP14="","",BP14*VLOOKUP("Aeres",IndexCalc[],3,FALSE))</f>
        <v>84.838287035624191</v>
      </c>
      <c r="AX14" s="62">
        <f>IF(BQ14="","",BQ14*VLOOKUP("Abdc",IndexCalc[],3,FALSE))</f>
        <v>47.40619957447052</v>
      </c>
      <c r="AY14" s="65">
        <f>IF(BR14="","",BR14*VLOOKUP("Vhb",IndexCalc[],3,FALSE))</f>
        <v>51.260193188985191</v>
      </c>
      <c r="AZ14" s="95">
        <v>8.9999999999999998E-4</v>
      </c>
      <c r="BA14" s="16">
        <v>0.2</v>
      </c>
      <c r="BB14" s="12">
        <v>15</v>
      </c>
      <c r="BC14" s="25">
        <v>0.67900000000000005</v>
      </c>
      <c r="BD14" s="25">
        <v>0.61099999999999999</v>
      </c>
      <c r="BE14" s="83">
        <v>1.3580000000000001</v>
      </c>
      <c r="BF14" s="18"/>
      <c r="BG14" s="12"/>
      <c r="BH14" s="181"/>
      <c r="BI14" s="12"/>
      <c r="BJ14" s="19"/>
      <c r="BK14" s="18"/>
      <c r="BL14" s="12"/>
      <c r="BM14" s="12"/>
      <c r="BN14" s="12"/>
      <c r="BO14" s="257">
        <v>2.5648255348205566</v>
      </c>
      <c r="BP14" s="258">
        <v>2.5451486110687256</v>
      </c>
      <c r="BQ14" s="258">
        <v>1.8962479829788208</v>
      </c>
      <c r="BR14" s="258">
        <v>3.0756115913391113</v>
      </c>
      <c r="BS14" s="258">
        <v>2.6214456558227539</v>
      </c>
      <c r="BT14" s="258">
        <v>2.0458681583404541</v>
      </c>
      <c r="BU14" s="258">
        <v>2.0808582305908203</v>
      </c>
      <c r="BV14" s="261">
        <v>2.3232378959655762</v>
      </c>
    </row>
    <row r="15" spans="1:82" x14ac:dyDescent="0.25">
      <c r="A15" s="76" t="s">
        <v>1097</v>
      </c>
      <c r="B15" s="11" t="s">
        <v>1403</v>
      </c>
      <c r="C15" s="147" t="s">
        <v>247</v>
      </c>
      <c r="D15" s="11" t="s">
        <v>826</v>
      </c>
      <c r="E15" s="59">
        <f t="shared" si="0"/>
        <v>14</v>
      </c>
      <c r="F15" s="59">
        <f t="shared" si="1"/>
        <v>10</v>
      </c>
      <c r="G15" s="65">
        <f t="shared" si="2"/>
        <v>17.099847649532592</v>
      </c>
      <c r="H15" s="98" t="b">
        <f t="shared" si="3"/>
        <v>0</v>
      </c>
      <c r="I15" s="108">
        <f t="shared" si="4"/>
        <v>10000</v>
      </c>
      <c r="J15" s="108">
        <f t="shared" si="5"/>
        <v>10000</v>
      </c>
      <c r="K15" s="108">
        <f t="shared" si="6"/>
        <v>10000</v>
      </c>
      <c r="L15" s="108">
        <f t="shared" si="7"/>
        <v>10000</v>
      </c>
      <c r="M15" s="108">
        <f t="shared" si="8"/>
        <v>10000</v>
      </c>
      <c r="N15" s="108">
        <f t="shared" si="9"/>
        <v>10000</v>
      </c>
      <c r="O15" s="98" t="b">
        <f t="shared" si="10"/>
        <v>0</v>
      </c>
      <c r="P15" s="59">
        <f t="shared" si="11"/>
        <v>2</v>
      </c>
      <c r="Q15" s="59">
        <f t="shared" si="12"/>
        <v>8</v>
      </c>
      <c r="R15" s="149">
        <f t="shared" si="13"/>
        <v>52.320165009051905</v>
      </c>
      <c r="S15" s="66">
        <f t="shared" si="14"/>
        <v>74.693042291950889</v>
      </c>
      <c r="T15" s="65">
        <f t="shared" si="15"/>
        <v>46.726945688327149</v>
      </c>
      <c r="U15" s="62">
        <f t="shared" si="16"/>
        <v>52.371556550661715</v>
      </c>
      <c r="V15" s="62" t="b">
        <f t="shared" si="17"/>
        <v>0</v>
      </c>
      <c r="W15" s="143">
        <f t="shared" si="18"/>
        <v>70.149811917470345</v>
      </c>
      <c r="X15" s="66" t="str">
        <f t="shared" si="19"/>
        <v/>
      </c>
      <c r="Y15" s="62" t="str">
        <f t="shared" si="20"/>
        <v/>
      </c>
      <c r="Z15" s="62" t="str">
        <f t="shared" si="21"/>
        <v/>
      </c>
      <c r="AA15" s="62" t="str">
        <f t="shared" si="22"/>
        <v/>
      </c>
      <c r="AB15" s="62">
        <f t="shared" si="23"/>
        <v>49.386084583901777</v>
      </c>
      <c r="AC15" s="65">
        <f t="shared" si="24"/>
        <v>100</v>
      </c>
      <c r="AD15" s="62" t="str">
        <f t="shared" si="25"/>
        <v/>
      </c>
      <c r="AE15" s="62" t="str">
        <f t="shared" si="26"/>
        <v/>
      </c>
      <c r="AF15" s="62" t="str">
        <f t="shared" si="27"/>
        <v/>
      </c>
      <c r="AG15" s="62" t="str">
        <f t="shared" si="28"/>
        <v/>
      </c>
      <c r="AH15" s="62">
        <f t="shared" si="29"/>
        <v>65.3</v>
      </c>
      <c r="AI15" s="62">
        <f t="shared" si="30"/>
        <v>84.6</v>
      </c>
      <c r="AJ15" s="66">
        <f>IF(VLOOKUP(TRUE,$V$2:$AY$28,COUNTA($V$1:AR$1),FALSE)="",AR15,IF(AR15="","",(AR15/VLOOKUP(TRUE,$V$2:$AY$28,COUNTA($V$1:AR$1),FALSE))*100))</f>
        <v>50</v>
      </c>
      <c r="AK15" s="62">
        <f>IF(VLOOKUP(TRUE,$V$2:$AY$28,COUNTA($V$1:AS$1),FALSE)="",AS15,IF(AS15="","",(AS15/VLOOKUP(TRUE,$V$2:$AY$28,COUNTA($V$1:AS$1),FALSE))*100))</f>
        <v>70.749560392581017</v>
      </c>
      <c r="AL15" s="62">
        <f>IF(VLOOKUP(TRUE,$V$2:$AY$28,COUNTA($V$1:AT$1),FALSE)="",AT15,IF(AT15="","",(AT15/VLOOKUP(TRUE,$V$2:$AY$28,COUNTA($V$1:AT$1),FALSE))*100))</f>
        <v>70.887320154868817</v>
      </c>
      <c r="AM15" s="62">
        <f>IF(VLOOKUP(TRUE,$V$2:$AY$28,COUNTA($V$1:AU$1),FALSE)="",AU15,IF(AU15="","",(AU15/VLOOKUP(TRUE,$V$2:$AY$28,COUNTA($V$1:AU$1),FALSE))*100))</f>
        <v>85.620887655015537</v>
      </c>
      <c r="AN15" s="62">
        <f>IF(VLOOKUP(TRUE,$V$2:$AY$28,COUNTA($V$1:AV$1),FALSE)="",AV15,IF(AV15="","",(AV15/VLOOKUP(TRUE,$V$2:$AY$28,COUNTA($V$1:AV$1),FALSE))*100))</f>
        <v>83.61851813208925</v>
      </c>
      <c r="AO15" s="62">
        <f>IF(VLOOKUP(TRUE,$V$2:$AY$28,COUNTA($V$1:AW$1),FALSE)="",AW15,IF(AW15="","",(AW15/VLOOKUP(TRUE,$V$2:$AY$28,COUNTA($V$1:AW$1),FALSE))*100))</f>
        <v>75.436364933849291</v>
      </c>
      <c r="AP15" s="111">
        <f>IF(VLOOKUP(TRUE,$V$2:$AY$28,COUNTA($V$1:AX$1),FALSE)="",AX15,IF(AX15="","",(AX15/VLOOKUP(TRUE,$V$2:$AY$28,COUNTA($V$1:AX$1),FALSE))*100))</f>
        <v>66.666666666666657</v>
      </c>
      <c r="AQ15" s="65">
        <f>IF(VLOOKUP(TRUE,$V$2:$AY$28,COUNTA($V$1:AY$1),FALSE)="",AY15,IF(AY15="","",(AY15/VLOOKUP(TRUE,$V$2:$AY$28,COUNTA($V$1:AY$1),FALSE))*100))</f>
        <v>49.132716655731201</v>
      </c>
      <c r="AR15" s="66">
        <f>IF(BS15="","",BS15*VLOOKUP("UQ",IndexCalc[],3,FALSE))</f>
        <v>50</v>
      </c>
      <c r="AS15" s="62">
        <f>IF(BT15="","",BT15*VLOOKUP("Fneg",IndexCalc[],3,FALSE))</f>
        <v>37.39456832408905</v>
      </c>
      <c r="AT15" s="62">
        <f>IF(BU15="","",BU15*VLOOKUP("ABS",IndexCalc[],3,FALSE))</f>
        <v>41.428418159484863</v>
      </c>
      <c r="AU15" s="62">
        <f>IF(BV15="","",BV15*VLOOKUP("Cnrs",IndexCalc[],3,FALSE))</f>
        <v>41.728481650352478</v>
      </c>
      <c r="AV15" s="62">
        <f>IF(BO15="","",BO15*VLOOKUP("HEC",IndexCalc[],3,FALSE))</f>
        <v>60.189306735992432</v>
      </c>
      <c r="AW15" s="62">
        <f>IF(BP15="","",BP15*VLOOKUP("Aeres",IndexCalc[],3,FALSE))</f>
        <v>60.319646199544273</v>
      </c>
      <c r="AX15" s="62">
        <f>IF(BQ15="","",BQ15*VLOOKUP("Abdc",IndexCalc[],3,FALSE))</f>
        <v>50</v>
      </c>
      <c r="AY15" s="65">
        <f>IF(BR15="","",BR15*VLOOKUP("Vhb",IndexCalc[],3,FALSE))</f>
        <v>32.755144437154136</v>
      </c>
      <c r="AZ15" s="25"/>
      <c r="BA15" s="16"/>
      <c r="BB15" s="12"/>
      <c r="BC15" s="25"/>
      <c r="BD15" s="25">
        <v>1.0860000000000001</v>
      </c>
      <c r="BE15" s="83">
        <v>2.4180000000000001</v>
      </c>
      <c r="BF15" s="18"/>
      <c r="BG15" s="12"/>
      <c r="BH15" s="181" t="s">
        <v>133</v>
      </c>
      <c r="BI15" s="12"/>
      <c r="BJ15" s="19"/>
      <c r="BK15" s="18">
        <v>3</v>
      </c>
      <c r="BL15" s="12"/>
      <c r="BM15" s="12"/>
      <c r="BN15" s="12"/>
      <c r="BO15" s="257">
        <v>2.4075722694396973</v>
      </c>
      <c r="BP15" s="258">
        <v>1.8095893859863281</v>
      </c>
      <c r="BQ15" s="92">
        <v>2</v>
      </c>
      <c r="BR15" s="258">
        <v>1.965308666229248</v>
      </c>
      <c r="BS15" s="5">
        <v>2</v>
      </c>
      <c r="BT15" s="258">
        <v>1.495782732963562</v>
      </c>
      <c r="BU15" s="258">
        <v>2.0714209079742432</v>
      </c>
      <c r="BV15" s="261">
        <v>1.6691392660140991</v>
      </c>
    </row>
    <row r="16" spans="1:82" x14ac:dyDescent="0.25">
      <c r="A16" s="76" t="s">
        <v>637</v>
      </c>
      <c r="B16" s="11"/>
      <c r="C16" s="75" t="s">
        <v>211</v>
      </c>
      <c r="D16" s="11" t="s">
        <v>826</v>
      </c>
      <c r="E16" s="59">
        <f t="shared" si="0"/>
        <v>15</v>
      </c>
      <c r="F16" s="59">
        <f t="shared" si="1"/>
        <v>10</v>
      </c>
      <c r="G16" s="65">
        <f t="shared" si="2"/>
        <v>31.622568417032493</v>
      </c>
      <c r="H16" s="98" t="b">
        <f t="shared" si="3"/>
        <v>0</v>
      </c>
      <c r="I16" s="108">
        <f t="shared" si="4"/>
        <v>10000</v>
      </c>
      <c r="J16" s="108">
        <f t="shared" si="5"/>
        <v>10000</v>
      </c>
      <c r="K16" s="108">
        <f t="shared" si="6"/>
        <v>10000</v>
      </c>
      <c r="L16" s="108">
        <f t="shared" si="7"/>
        <v>10000</v>
      </c>
      <c r="M16" s="108">
        <f t="shared" si="8"/>
        <v>10000</v>
      </c>
      <c r="N16" s="108">
        <f t="shared" si="9"/>
        <v>10000</v>
      </c>
      <c r="O16" s="98" t="b">
        <f t="shared" si="10"/>
        <v>0</v>
      </c>
      <c r="P16" s="59">
        <f t="shared" si="11"/>
        <v>2</v>
      </c>
      <c r="Q16" s="59">
        <f t="shared" si="12"/>
        <v>8</v>
      </c>
      <c r="R16" s="149">
        <f t="shared" si="13"/>
        <v>51.853235044115102</v>
      </c>
      <c r="S16" s="66">
        <f t="shared" si="14"/>
        <v>28.937842041419501</v>
      </c>
      <c r="T16" s="65">
        <f t="shared" si="15"/>
        <v>57.582083294789001</v>
      </c>
      <c r="U16" s="62">
        <f t="shared" si="16"/>
        <v>48.745666635831199</v>
      </c>
      <c r="V16" s="62" t="b">
        <f t="shared" si="17"/>
        <v>0</v>
      </c>
      <c r="W16" s="143">
        <f t="shared" si="18"/>
        <v>74.282722133117161</v>
      </c>
      <c r="X16" s="66" t="str">
        <f t="shared" si="19"/>
        <v/>
      </c>
      <c r="Y16" s="62" t="str">
        <f t="shared" si="20"/>
        <v/>
      </c>
      <c r="Z16" s="62" t="str">
        <f t="shared" si="21"/>
        <v/>
      </c>
      <c r="AA16" s="62" t="str">
        <f t="shared" si="22"/>
        <v/>
      </c>
      <c r="AB16" s="62">
        <f t="shared" si="23"/>
        <v>13.551614370168258</v>
      </c>
      <c r="AC16" s="65">
        <f t="shared" si="24"/>
        <v>44.324069712670742</v>
      </c>
      <c r="AD16" s="62" t="str">
        <f t="shared" si="25"/>
        <v/>
      </c>
      <c r="AE16" s="62" t="str">
        <f t="shared" si="26"/>
        <v/>
      </c>
      <c r="AF16" s="62" t="str">
        <f t="shared" si="27"/>
        <v/>
      </c>
      <c r="AG16" s="62" t="str">
        <f t="shared" si="28"/>
        <v/>
      </c>
      <c r="AH16" s="62">
        <f t="shared" si="29"/>
        <v>7.6</v>
      </c>
      <c r="AI16" s="62">
        <f t="shared" si="30"/>
        <v>19.2</v>
      </c>
      <c r="AJ16" s="66">
        <f>IF(VLOOKUP(TRUE,$V$2:$AY$28,COUNTA($V$1:AR$1),FALSE)="",AR16,IF(AR16="","",(AR16/VLOOKUP(TRUE,$V$2:$AY$28,COUNTA($V$1:AR$1),FALSE))*100))</f>
        <v>64.3138587474823</v>
      </c>
      <c r="AK16" s="62">
        <f>IF(VLOOKUP(TRUE,$V$2:$AY$28,COUNTA($V$1:AS$1),FALSE)="",AS16,IF(AS16="","",(AS16/VLOOKUP(TRUE,$V$2:$AY$28,COUNTA($V$1:AS$1),FALSE))*100))</f>
        <v>96.663663589499322</v>
      </c>
      <c r="AL16" s="62">
        <f>IF(VLOOKUP(TRUE,$V$2:$AY$28,COUNTA($V$1:AT$1),FALSE)="",AT16,IF(AT16="","",(AT16/VLOOKUP(TRUE,$V$2:$AY$28,COUNTA($V$1:AT$1),FALSE))*100))</f>
        <v>69.194746966643876</v>
      </c>
      <c r="AM16" s="62">
        <f>IF(VLOOKUP(TRUE,$V$2:$AY$28,COUNTA($V$1:AU$1),FALSE)="",AU16,IF(AU16="","",(AU16/VLOOKUP(TRUE,$V$2:$AY$28,COUNTA($V$1:AU$1),FALSE))*100))</f>
        <v>122.36094464691926</v>
      </c>
      <c r="AN16" s="62">
        <f>IF(VLOOKUP(TRUE,$V$2:$AY$28,COUNTA($V$1:AV$1),FALSE)="",AV16,IF(AV16="","",(AV16/VLOOKUP(TRUE,$V$2:$AY$28,COUNTA($V$1:AV$1),FALSE))*100))</f>
        <v>92.103063997654928</v>
      </c>
      <c r="AO16" s="62">
        <f>IF(VLOOKUP(TRUE,$V$2:$AY$28,COUNTA($V$1:AW$1),FALSE)="",AW16,IF(AW16="","",(AW16/VLOOKUP(TRUE,$V$2:$AY$28,COUNTA($V$1:AW$1),FALSE))*100))</f>
        <v>104.00033076848612</v>
      </c>
      <c r="AP16" s="111">
        <f>IF(VLOOKUP(TRUE,$V$2:$AY$28,COUNTA($V$1:AX$1),FALSE)="",AX16,IF(AX16="","",(AX16/VLOOKUP(TRUE,$V$2:$AY$28,COUNTA($V$1:AX$1),FALSE))*100))</f>
        <v>58.140802383422852</v>
      </c>
      <c r="AQ16" s="65">
        <f>IF(VLOOKUP(TRUE,$V$2:$AY$28,COUNTA($V$1:AY$1),FALSE)="",AY16,IF(AY16="","",(AY16/VLOOKUP(TRUE,$V$2:$AY$28,COUNTA($V$1:AY$1),FALSE))*100))</f>
        <v>78.174126148223877</v>
      </c>
      <c r="AR16" s="66">
        <f>IF(BS16="","",BS16*VLOOKUP("UQ",IndexCalc[],3,FALSE))</f>
        <v>64.3138587474823</v>
      </c>
      <c r="AS16" s="62">
        <f>IF(BT16="","",BT16*VLOOKUP("Fneg",IndexCalc[],3,FALSE))</f>
        <v>51.091426610946655</v>
      </c>
      <c r="AT16" s="62">
        <f>IF(BU16="","",BU16*VLOOKUP("ABS",IndexCalc[],3,FALSE))</f>
        <v>40.439233779907227</v>
      </c>
      <c r="AU16" s="62">
        <f>IF(BV16="","",BV16*VLOOKUP("Cnrs",IndexCalc[],3,FALSE))</f>
        <v>59.634238481521606</v>
      </c>
      <c r="AV16" s="62">
        <f>IF(BO16="","",BO16*VLOOKUP("HEC",IndexCalc[],3,FALSE))</f>
        <v>66.296553611755371</v>
      </c>
      <c r="AW16" s="62">
        <f>IF(BP16="","",BP16*VLOOKUP("Aeres",IndexCalc[],3,FALSE))</f>
        <v>83.159669240315765</v>
      </c>
      <c r="AX16" s="62">
        <f>IF(BQ16="","",BQ16*VLOOKUP("Abdc",IndexCalc[],3,FALSE))</f>
        <v>43.605601787567139</v>
      </c>
      <c r="AY16" s="65">
        <f>IF(BR16="","",BR16*VLOOKUP("Vhb",IndexCalc[],3,FALSE))</f>
        <v>52.116084098815925</v>
      </c>
      <c r="AZ16" s="25"/>
      <c r="BA16" s="16"/>
      <c r="BB16" s="12"/>
      <c r="BC16" s="25"/>
      <c r="BD16" s="25">
        <v>0.29799999999999999</v>
      </c>
      <c r="BE16" s="83">
        <v>0.94099999999999995</v>
      </c>
      <c r="BF16" s="18"/>
      <c r="BG16" s="12"/>
      <c r="BH16" s="181"/>
      <c r="BI16" s="12"/>
      <c r="BJ16" s="19"/>
      <c r="BK16" s="18"/>
      <c r="BL16" s="12"/>
      <c r="BM16" s="12"/>
      <c r="BN16" s="12"/>
      <c r="BO16" s="257">
        <v>2.6518621444702148</v>
      </c>
      <c r="BP16" s="258">
        <v>2.4947900772094727</v>
      </c>
      <c r="BQ16" s="258">
        <v>1.7442240715026855</v>
      </c>
      <c r="BR16" s="258">
        <v>3.1269650459289551</v>
      </c>
      <c r="BS16" s="258">
        <v>2.572554349899292</v>
      </c>
      <c r="BT16" s="258">
        <v>2.0436570644378662</v>
      </c>
      <c r="BU16" s="258">
        <v>2.0219616889953613</v>
      </c>
      <c r="BV16" s="261">
        <v>2.3853695392608643</v>
      </c>
    </row>
    <row r="17" spans="1:74" x14ac:dyDescent="0.25">
      <c r="A17" s="76" t="s">
        <v>1091</v>
      </c>
      <c r="B17" s="11"/>
      <c r="C17" s="147" t="s">
        <v>241</v>
      </c>
      <c r="D17" s="11" t="s">
        <v>826</v>
      </c>
      <c r="E17" s="59">
        <f t="shared" si="0"/>
        <v>16</v>
      </c>
      <c r="F17" s="59">
        <f t="shared" si="1"/>
        <v>10</v>
      </c>
      <c r="G17" s="65">
        <f t="shared" si="2"/>
        <v>19.677004398163071</v>
      </c>
      <c r="H17" s="98" t="b">
        <f t="shared" si="3"/>
        <v>0</v>
      </c>
      <c r="I17" s="108">
        <f t="shared" si="4"/>
        <v>10000</v>
      </c>
      <c r="J17" s="108">
        <f t="shared" si="5"/>
        <v>10000</v>
      </c>
      <c r="K17" s="108">
        <f t="shared" si="6"/>
        <v>10000</v>
      </c>
      <c r="L17" s="108">
        <f t="shared" si="7"/>
        <v>10000</v>
      </c>
      <c r="M17" s="108">
        <f t="shared" si="8"/>
        <v>10000</v>
      </c>
      <c r="N17" s="108">
        <f t="shared" si="9"/>
        <v>10000</v>
      </c>
      <c r="O17" s="98" t="b">
        <f t="shared" si="10"/>
        <v>0</v>
      </c>
      <c r="P17" s="59">
        <f t="shared" si="11"/>
        <v>2</v>
      </c>
      <c r="Q17" s="59">
        <f t="shared" si="12"/>
        <v>8</v>
      </c>
      <c r="R17" s="149">
        <f t="shared" si="13"/>
        <v>50.518260173924219</v>
      </c>
      <c r="S17" s="66">
        <f t="shared" si="14"/>
        <v>42.772557302949117</v>
      </c>
      <c r="T17" s="65">
        <f t="shared" si="15"/>
        <v>52.454685891667999</v>
      </c>
      <c r="U17" s="62">
        <f t="shared" si="16"/>
        <v>48.8737487133344</v>
      </c>
      <c r="V17" s="62" t="b">
        <f t="shared" si="17"/>
        <v>0</v>
      </c>
      <c r="W17" s="143">
        <f t="shared" si="18"/>
        <v>69.816296135956719</v>
      </c>
      <c r="X17" s="66" t="str">
        <f t="shared" si="19"/>
        <v/>
      </c>
      <c r="Y17" s="62" t="str">
        <f t="shared" si="20"/>
        <v/>
      </c>
      <c r="Z17" s="62" t="str">
        <f t="shared" si="21"/>
        <v/>
      </c>
      <c r="AA17" s="62" t="str">
        <f t="shared" si="22"/>
        <v/>
      </c>
      <c r="AB17" s="62">
        <f t="shared" si="23"/>
        <v>28.785811732605733</v>
      </c>
      <c r="AC17" s="65">
        <f t="shared" si="24"/>
        <v>56.759302873292505</v>
      </c>
      <c r="AD17" s="62" t="str">
        <f t="shared" si="25"/>
        <v/>
      </c>
      <c r="AE17" s="62" t="str">
        <f t="shared" si="26"/>
        <v/>
      </c>
      <c r="AF17" s="62" t="str">
        <f t="shared" si="27"/>
        <v/>
      </c>
      <c r="AG17" s="62" t="str">
        <f t="shared" si="28"/>
        <v/>
      </c>
      <c r="AH17" s="62">
        <f t="shared" si="29"/>
        <v>38.4</v>
      </c>
      <c r="AI17" s="62">
        <f t="shared" si="30"/>
        <v>30.7</v>
      </c>
      <c r="AJ17" s="66">
        <f>IF(VLOOKUP(TRUE,$V$2:$AY$28,COUNTA($V$1:AR$1),FALSE)="",AR17,IF(AR17="","",(AR17/VLOOKUP(TRUE,$V$2:$AY$28,COUNTA($V$1:AR$1),FALSE))*100))</f>
        <v>75</v>
      </c>
      <c r="AK17" s="62">
        <f>IF(VLOOKUP(TRUE,$V$2:$AY$28,COUNTA($V$1:AS$1),FALSE)="",AS17,IF(AS17="","",(AS17/VLOOKUP(TRUE,$V$2:$AY$28,COUNTA($V$1:AS$1),FALSE))*100))</f>
        <v>80.51930455363707</v>
      </c>
      <c r="AL17" s="62">
        <f>IF(VLOOKUP(TRUE,$V$2:$AY$28,COUNTA($V$1:AT$1),FALSE)="",AT17,IF(AT17="","",(AT17/VLOOKUP(TRUE,$V$2:$AY$28,COUNTA($V$1:AT$1),FALSE))*100))</f>
        <v>71.969921776613162</v>
      </c>
      <c r="AM17" s="62">
        <f>IF(VLOOKUP(TRUE,$V$2:$AY$28,COUNTA($V$1:AU$1),FALSE)="",AU17,IF(AU17="","",(AU17/VLOOKUP(TRUE,$V$2:$AY$28,COUNTA($V$1:AU$1),FALSE))*100))</f>
        <v>97.785766700095394</v>
      </c>
      <c r="AN17" s="62">
        <f>IF(VLOOKUP(TRUE,$V$2:$AY$28,COUNTA($V$1:AV$1),FALSE)="",AV17,IF(AV17="","",(AV17/VLOOKUP(TRUE,$V$2:$AY$28,COUNTA($V$1:AV$1),FALSE))*100))</f>
        <v>87.832578968200735</v>
      </c>
      <c r="AO17" s="62">
        <f>IF(VLOOKUP(TRUE,$V$2:$AY$28,COUNTA($V$1:AW$1),FALSE)="",AW17,IF(AW17="","",(AW17/VLOOKUP(TRUE,$V$2:$AY$28,COUNTA($V$1:AW$1),FALSE))*100))</f>
        <v>79.55132169242944</v>
      </c>
      <c r="AP17" s="111">
        <f>IF(VLOOKUP(TRUE,$V$2:$AY$28,COUNTA($V$1:AX$1),FALSE)="",AX17,IF(AX17="","",(AX17/VLOOKUP(TRUE,$V$2:$AY$28,COUNTA($V$1:AX$1),FALSE))*100))</f>
        <v>66.666666666666657</v>
      </c>
      <c r="AQ17" s="65">
        <f>IF(VLOOKUP(TRUE,$V$2:$AY$28,COUNTA($V$1:AY$1),FALSE)="",AY17,IF(AY17="","",(AY17/VLOOKUP(TRUE,$V$2:$AY$28,COUNTA($V$1:AY$1),FALSE))*100))</f>
        <v>53.292286396026611</v>
      </c>
      <c r="AR17" s="66">
        <f>IF(BS17="","",BS17*VLOOKUP("UQ",IndexCalc[],3,FALSE))</f>
        <v>75</v>
      </c>
      <c r="AS17" s="62">
        <f>IF(BT17="","",BT17*VLOOKUP("Fneg",IndexCalc[],3,FALSE))</f>
        <v>42.558351159095764</v>
      </c>
      <c r="AT17" s="62">
        <f>IF(BU17="","",BU17*VLOOKUP("ABS",IndexCalc[],3,FALSE))</f>
        <v>42.061119079589844</v>
      </c>
      <c r="AU17" s="62">
        <f>IF(BV17="","",BV17*VLOOKUP("Cnrs",IndexCalc[],3,FALSE))</f>
        <v>47.657197713851929</v>
      </c>
      <c r="AV17" s="62">
        <f>IF(BO17="","",BO17*VLOOKUP("HEC",IndexCalc[],3,FALSE))</f>
        <v>63.222622871398926</v>
      </c>
      <c r="AW17" s="62">
        <f>IF(BP17="","",BP17*VLOOKUP("Aeres",IndexCalc[],3,FALSE))</f>
        <v>63.610005378723152</v>
      </c>
      <c r="AX17" s="62">
        <f>IF(BQ17="","",BQ17*VLOOKUP("Abdc",IndexCalc[],3,FALSE))</f>
        <v>50</v>
      </c>
      <c r="AY17" s="65">
        <f>IF(BR17="","",BR17*VLOOKUP("Vhb",IndexCalc[],3,FALSE))</f>
        <v>35.52819093068441</v>
      </c>
      <c r="AZ17" s="25"/>
      <c r="BA17" s="16"/>
      <c r="BB17" s="12"/>
      <c r="BC17" s="25"/>
      <c r="BD17" s="25">
        <v>0.63300000000000001</v>
      </c>
      <c r="BE17" s="83">
        <v>1.2050000000000001</v>
      </c>
      <c r="BF17" s="18"/>
      <c r="BG17" s="12"/>
      <c r="BH17" s="181" t="s">
        <v>133</v>
      </c>
      <c r="BI17" s="12"/>
      <c r="BJ17" s="19"/>
      <c r="BK17" s="18">
        <v>2</v>
      </c>
      <c r="BL17" s="12"/>
      <c r="BM17" s="12"/>
      <c r="BN17" s="12"/>
      <c r="BO17" s="257">
        <v>2.528904914855957</v>
      </c>
      <c r="BP17" s="258">
        <v>1.9083001613616943</v>
      </c>
      <c r="BQ17" s="92">
        <v>2</v>
      </c>
      <c r="BR17" s="258">
        <v>2.1316914558410645</v>
      </c>
      <c r="BS17" s="5">
        <v>3</v>
      </c>
      <c r="BT17" s="258">
        <v>1.7023340463638306</v>
      </c>
      <c r="BU17" s="258">
        <v>2.1030559539794922</v>
      </c>
      <c r="BV17" s="261">
        <v>1.9062879085540771</v>
      </c>
    </row>
    <row r="18" spans="1:74" x14ac:dyDescent="0.25">
      <c r="A18" s="76" t="s">
        <v>1092</v>
      </c>
      <c r="B18" s="11"/>
      <c r="C18" s="147" t="s">
        <v>242</v>
      </c>
      <c r="D18" s="11" t="s">
        <v>826</v>
      </c>
      <c r="E18" s="59">
        <f t="shared" si="0"/>
        <v>17</v>
      </c>
      <c r="F18" s="59">
        <f t="shared" si="1"/>
        <v>10</v>
      </c>
      <c r="G18" s="65">
        <f t="shared" si="2"/>
        <v>16.243715664939472</v>
      </c>
      <c r="H18" s="98" t="b">
        <f t="shared" si="3"/>
        <v>0</v>
      </c>
      <c r="I18" s="108">
        <f t="shared" si="4"/>
        <v>10000</v>
      </c>
      <c r="J18" s="108">
        <f t="shared" si="5"/>
        <v>10000</v>
      </c>
      <c r="K18" s="108">
        <f t="shared" si="6"/>
        <v>10000</v>
      </c>
      <c r="L18" s="108">
        <f t="shared" si="7"/>
        <v>10000</v>
      </c>
      <c r="M18" s="108">
        <f t="shared" si="8"/>
        <v>10000</v>
      </c>
      <c r="N18" s="108">
        <f t="shared" si="9"/>
        <v>10000</v>
      </c>
      <c r="O18" s="98" t="b">
        <f t="shared" si="10"/>
        <v>0</v>
      </c>
      <c r="P18" s="59">
        <f t="shared" si="11"/>
        <v>2</v>
      </c>
      <c r="Q18" s="59">
        <f t="shared" si="12"/>
        <v>8</v>
      </c>
      <c r="R18" s="149">
        <f t="shared" si="13"/>
        <v>49.182048587896254</v>
      </c>
      <c r="S18" s="66">
        <f t="shared" si="14"/>
        <v>48.91366188177382</v>
      </c>
      <c r="T18" s="65">
        <f t="shared" si="15"/>
        <v>49.249145264426865</v>
      </c>
      <c r="U18" s="62">
        <f t="shared" si="16"/>
        <v>48.239316211541492</v>
      </c>
      <c r="V18" s="62" t="b">
        <f t="shared" si="17"/>
        <v>0</v>
      </c>
      <c r="W18" s="143">
        <f t="shared" si="18"/>
        <v>67.285882732692428</v>
      </c>
      <c r="X18" s="66" t="str">
        <f t="shared" si="19"/>
        <v/>
      </c>
      <c r="Y18" s="62" t="str">
        <f t="shared" si="20"/>
        <v/>
      </c>
      <c r="Z18" s="62" t="str">
        <f t="shared" si="21"/>
        <v/>
      </c>
      <c r="AA18" s="62" t="str">
        <f t="shared" si="22"/>
        <v/>
      </c>
      <c r="AB18" s="62">
        <f t="shared" si="23"/>
        <v>35.881988023182871</v>
      </c>
      <c r="AC18" s="65">
        <f t="shared" si="24"/>
        <v>61.945335740364769</v>
      </c>
      <c r="AD18" s="62" t="str">
        <f t="shared" si="25"/>
        <v/>
      </c>
      <c r="AE18" s="62" t="str">
        <f t="shared" si="26"/>
        <v/>
      </c>
      <c r="AF18" s="62" t="str">
        <f t="shared" si="27"/>
        <v/>
      </c>
      <c r="AG18" s="62" t="str">
        <f t="shared" si="28"/>
        <v/>
      </c>
      <c r="AH18" s="62">
        <f t="shared" si="29"/>
        <v>50</v>
      </c>
      <c r="AI18" s="62">
        <f t="shared" si="30"/>
        <v>38.4</v>
      </c>
      <c r="AJ18" s="66">
        <f>IF(VLOOKUP(TRUE,$V$2:$AY$28,COUNTA($V$1:AR$1),FALSE)="",AR18,IF(AR18="","",(AR18/VLOOKUP(TRUE,$V$2:$AY$28,COUNTA($V$1:AR$1),FALSE))*100))</f>
        <v>75</v>
      </c>
      <c r="AK18" s="62">
        <f>IF(VLOOKUP(TRUE,$V$2:$AY$28,COUNTA($V$1:AS$1),FALSE)="",AS18,IF(AS18="","",(AS18/VLOOKUP(TRUE,$V$2:$AY$28,COUNTA($V$1:AS$1),FALSE))*100))</f>
        <v>65.515748337397014</v>
      </c>
      <c r="AL18" s="62">
        <f>IF(VLOOKUP(TRUE,$V$2:$AY$28,COUNTA($V$1:AT$1),FALSE)="",AT18,IF(AT18="","",(AT18/VLOOKUP(TRUE,$V$2:$AY$28,COUNTA($V$1:AT$1),FALSE))*100))</f>
        <v>69.507875494979771</v>
      </c>
      <c r="AM18" s="62">
        <f>IF(VLOOKUP(TRUE,$V$2:$AY$28,COUNTA($V$1:AU$1),FALSE)="",AU18,IF(AU18="","",(AU18/VLOOKUP(TRUE,$V$2:$AY$28,COUNTA($V$1:AU$1),FALSE))*100))</f>
        <v>100.71817136707189</v>
      </c>
      <c r="AN18" s="62">
        <f>IF(VLOOKUP(TRUE,$V$2:$AY$28,COUNTA($V$1:AV$1),FALSE)="",AV18,IF(AV18="","",(AV18/VLOOKUP(TRUE,$V$2:$AY$28,COUNTA($V$1:AV$1),FALSE))*100))</f>
        <v>74.160791561709715</v>
      </c>
      <c r="AO18" s="62">
        <f>IF(VLOOKUP(TRUE,$V$2:$AY$28,COUNTA($V$1:AW$1),FALSE)="",AW18,IF(AW18="","",(AW18/VLOOKUP(TRUE,$V$2:$AY$28,COUNTA($V$1:AW$1),FALSE))*100))</f>
        <v>67.4470685941087</v>
      </c>
      <c r="AP18" s="111">
        <f>IF(VLOOKUP(TRUE,$V$2:$AY$28,COUNTA($V$1:AX$1),FALSE)="",AX18,IF(AX18="","",(AX18/VLOOKUP(TRUE,$V$2:$AY$28,COUNTA($V$1:AX$1),FALSE))*100))</f>
        <v>66.666666666666657</v>
      </c>
      <c r="AQ18" s="65">
        <f>IF(VLOOKUP(TRUE,$V$2:$AY$28,COUNTA($V$1:AY$1),FALSE)="",AY18,IF(AY18="","",(AY18/VLOOKUP(TRUE,$V$2:$AY$28,COUNTA($V$1:AY$1),FALSE))*100))</f>
        <v>56.015181541442871</v>
      </c>
      <c r="AR18" s="66">
        <f>IF(BS18="","",BS18*VLOOKUP("UQ",IndexCalc[],3,FALSE))</f>
        <v>75</v>
      </c>
      <c r="AS18" s="62">
        <f>IF(BT18="","",BT18*VLOOKUP("Fneg",IndexCalc[],3,FALSE))</f>
        <v>34.628245234489441</v>
      </c>
      <c r="AT18" s="62">
        <f>IF(BU18="","",BU18*VLOOKUP("ABS",IndexCalc[],3,FALSE))</f>
        <v>40.622234344482422</v>
      </c>
      <c r="AU18" s="62">
        <f>IF(BV18="","",BV18*VLOOKUP("Cnrs",IndexCalc[],3,FALSE))</f>
        <v>49.086344242095947</v>
      </c>
      <c r="AV18" s="62">
        <f>IF(BO18="","",BO18*VLOOKUP("HEC",IndexCalc[],3,FALSE))</f>
        <v>53.381556272506714</v>
      </c>
      <c r="AW18" s="62">
        <f>IF(BP18="","",BP18*VLOOKUP("Aeres",IndexCalc[],3,FALSE))</f>
        <v>53.931327660878502</v>
      </c>
      <c r="AX18" s="62">
        <f>IF(BQ18="","",BQ18*VLOOKUP("Abdc",IndexCalc[],3,FALSE))</f>
        <v>50</v>
      </c>
      <c r="AY18" s="65">
        <f>IF(BR18="","",BR18*VLOOKUP("Vhb",IndexCalc[],3,FALSE))</f>
        <v>37.343454360961914</v>
      </c>
      <c r="AZ18" s="25"/>
      <c r="BA18" s="16"/>
      <c r="BB18" s="12"/>
      <c r="BC18" s="25"/>
      <c r="BD18" s="253">
        <v>0.78904491662979126</v>
      </c>
      <c r="BE18" s="254">
        <v>1.3150994777679443</v>
      </c>
      <c r="BF18" s="18"/>
      <c r="BG18" s="12"/>
      <c r="BH18" s="181" t="s">
        <v>133</v>
      </c>
      <c r="BI18" s="12"/>
      <c r="BJ18" s="19"/>
      <c r="BK18" s="18">
        <v>2</v>
      </c>
      <c r="BL18" s="12"/>
      <c r="BM18" s="12"/>
      <c r="BN18" s="12"/>
      <c r="BO18" s="257">
        <v>2.1352622509002686</v>
      </c>
      <c r="BP18" s="258">
        <v>1.617939829826355</v>
      </c>
      <c r="BQ18" s="92">
        <v>2</v>
      </c>
      <c r="BR18" s="258">
        <v>2.2406072616577148</v>
      </c>
      <c r="BS18" s="5">
        <v>3</v>
      </c>
      <c r="BT18" s="258">
        <v>1.3851298093795776</v>
      </c>
      <c r="BU18" s="258">
        <v>2.0311117172241211</v>
      </c>
      <c r="BV18" s="261">
        <v>1.9634537696838379</v>
      </c>
    </row>
    <row r="19" spans="1:74" x14ac:dyDescent="0.25">
      <c r="A19" s="76" t="s">
        <v>1090</v>
      </c>
      <c r="B19" s="11"/>
      <c r="C19" s="147" t="s">
        <v>240</v>
      </c>
      <c r="D19" s="11" t="s">
        <v>826</v>
      </c>
      <c r="E19" s="59">
        <f t="shared" si="0"/>
        <v>18</v>
      </c>
      <c r="F19" s="59">
        <f t="shared" si="1"/>
        <v>10</v>
      </c>
      <c r="G19" s="65">
        <f t="shared" si="2"/>
        <v>18.941962014384497</v>
      </c>
      <c r="H19" s="98" t="b">
        <f t="shared" si="3"/>
        <v>0</v>
      </c>
      <c r="I19" s="108">
        <f t="shared" si="4"/>
        <v>10000</v>
      </c>
      <c r="J19" s="108">
        <f t="shared" si="5"/>
        <v>10000</v>
      </c>
      <c r="K19" s="108">
        <f t="shared" si="6"/>
        <v>10000</v>
      </c>
      <c r="L19" s="108">
        <f t="shared" si="7"/>
        <v>10000</v>
      </c>
      <c r="M19" s="108">
        <f t="shared" si="8"/>
        <v>10000</v>
      </c>
      <c r="N19" s="108">
        <f t="shared" si="9"/>
        <v>10000</v>
      </c>
      <c r="O19" s="98" t="b">
        <f t="shared" si="10"/>
        <v>0</v>
      </c>
      <c r="P19" s="59">
        <f t="shared" si="11"/>
        <v>2</v>
      </c>
      <c r="Q19" s="59">
        <f t="shared" si="12"/>
        <v>8</v>
      </c>
      <c r="R19" s="149">
        <f t="shared" si="13"/>
        <v>48.663208065742104</v>
      </c>
      <c r="S19" s="66">
        <f t="shared" si="14"/>
        <v>41.535505048006016</v>
      </c>
      <c r="T19" s="65">
        <f t="shared" si="15"/>
        <v>50.445133820176125</v>
      </c>
      <c r="U19" s="62">
        <f t="shared" si="16"/>
        <v>47.656107056140897</v>
      </c>
      <c r="V19" s="62" t="b">
        <f t="shared" si="17"/>
        <v>0</v>
      </c>
      <c r="W19" s="143">
        <f t="shared" si="18"/>
        <v>67.443240407363305</v>
      </c>
      <c r="X19" s="66" t="str">
        <f t="shared" si="19"/>
        <v/>
      </c>
      <c r="Y19" s="62" t="str">
        <f t="shared" si="20"/>
        <v/>
      </c>
      <c r="Z19" s="62" t="str">
        <f t="shared" si="21"/>
        <v/>
      </c>
      <c r="AA19" s="62" t="str">
        <f t="shared" si="22"/>
        <v/>
      </c>
      <c r="AB19" s="62">
        <f t="shared" si="23"/>
        <v>33.424283765347887</v>
      </c>
      <c r="AC19" s="65">
        <f t="shared" si="24"/>
        <v>49.646726330664151</v>
      </c>
      <c r="AD19" s="62" t="str">
        <f t="shared" si="25"/>
        <v/>
      </c>
      <c r="AE19" s="62" t="str">
        <f t="shared" si="26"/>
        <v/>
      </c>
      <c r="AF19" s="62" t="str">
        <f t="shared" si="27"/>
        <v/>
      </c>
      <c r="AG19" s="62" t="str">
        <f t="shared" si="28"/>
        <v/>
      </c>
      <c r="AH19" s="62">
        <f t="shared" si="29"/>
        <v>46.1</v>
      </c>
      <c r="AI19" s="62">
        <f t="shared" si="30"/>
        <v>26.900000000000002</v>
      </c>
      <c r="AJ19" s="66">
        <f>IF(VLOOKUP(TRUE,$V$2:$AY$28,COUNTA($V$1:AR$1),FALSE)="",AR19,IF(AR19="","",(AR19/VLOOKUP(TRUE,$V$2:$AY$28,COUNTA($V$1:AR$1),FALSE))*100))</f>
        <v>62.532764673233032</v>
      </c>
      <c r="AK19" s="62">
        <f>IF(VLOOKUP(TRUE,$V$2:$AY$28,COUNTA($V$1:AS$1),FALSE)="",AS19,IF(AS19="","",(AS19/VLOOKUP(TRUE,$V$2:$AY$28,COUNTA($V$1:AS$1),FALSE))*100))</f>
        <v>58.335743801769389</v>
      </c>
      <c r="AL19" s="62">
        <f>IF(VLOOKUP(TRUE,$V$2:$AY$28,COUNTA($V$1:AT$1),FALSE)="",AT19,IF(AT19="","",(AT19/VLOOKUP(TRUE,$V$2:$AY$28,COUNTA($V$1:AT$1),FALSE))*100))</f>
        <v>67.17921765843208</v>
      </c>
      <c r="AM19" s="62">
        <f>IF(VLOOKUP(TRUE,$V$2:$AY$28,COUNTA($V$1:AU$1),FALSE)="",AU19,IF(AU19="","",(AU19/VLOOKUP(TRUE,$V$2:$AY$28,COUNTA($V$1:AU$1),FALSE))*100))</f>
        <v>101.68713157057945</v>
      </c>
      <c r="AN19" s="62">
        <f>IF(VLOOKUP(TRUE,$V$2:$AY$28,COUNTA($V$1:AV$1),FALSE)="",AV19,IF(AV19="","",(AV19/VLOOKUP(TRUE,$V$2:$AY$28,COUNTA($V$1:AV$1),FALSE))*100))</f>
        <v>86.932988196794071</v>
      </c>
      <c r="AO19" s="62">
        <f>IF(VLOOKUP(TRUE,$V$2:$AY$28,COUNTA($V$1:AW$1),FALSE)="",AW19,IF(AW19="","",(AW19/VLOOKUP(TRUE,$V$2:$AY$28,COUNTA($V$1:AW$1),FALSE))*100))</f>
        <v>76.088837577367329</v>
      </c>
      <c r="AP19" s="111">
        <f>IF(VLOOKUP(TRUE,$V$2:$AY$28,COUNTA($V$1:AX$1),FALSE)="",AX19,IF(AX19="","",(AX19/VLOOKUP(TRUE,$V$2:$AY$28,COUNTA($V$1:AX$1),FALSE))*100))</f>
        <v>66.666666666666657</v>
      </c>
      <c r="AQ19" s="65">
        <f>IF(VLOOKUP(TRUE,$V$2:$AY$28,COUNTA($V$1:AY$1),FALSE)="",AY19,IF(AY19="","",(AY19/VLOOKUP(TRUE,$V$2:$AY$28,COUNTA($V$1:AY$1),FALSE))*100))</f>
        <v>71.938043832778931</v>
      </c>
      <c r="AR19" s="66">
        <f>IF(BS19="","",BS19*VLOOKUP("UQ",IndexCalc[],3,FALSE))</f>
        <v>62.532764673233032</v>
      </c>
      <c r="AS19" s="62">
        <f>IF(BT19="","",BT19*VLOOKUP("Fneg",IndexCalc[],3,FALSE))</f>
        <v>30.83326518535614</v>
      </c>
      <c r="AT19" s="62">
        <f>IF(BU19="","",BU19*VLOOKUP("ABS",IndexCalc[],3,FALSE))</f>
        <v>39.261305332183838</v>
      </c>
      <c r="AU19" s="62">
        <f>IF(BV19="","",BV19*VLOOKUP("Cnrs",IndexCalc[],3,FALSE))</f>
        <v>49.558579921722412</v>
      </c>
      <c r="AV19" s="62">
        <f>IF(BO19="","",BO19*VLOOKUP("HEC",IndexCalc[],3,FALSE))</f>
        <v>62.575089931488037</v>
      </c>
      <c r="AW19" s="62">
        <f>IF(BP19="","",BP19*VLOOKUP("Aeres",IndexCalc[],3,FALSE))</f>
        <v>60.841369628906257</v>
      </c>
      <c r="AX19" s="62">
        <f>IF(BQ19="","",BQ19*VLOOKUP("Abdc",IndexCalc[],3,FALSE))</f>
        <v>50</v>
      </c>
      <c r="AY19" s="65">
        <f>IF(BR19="","",BR19*VLOOKUP("Vhb",IndexCalc[],3,FALSE))</f>
        <v>47.958695888519287</v>
      </c>
      <c r="AZ19" s="25"/>
      <c r="BA19" s="16"/>
      <c r="BB19" s="12"/>
      <c r="BC19" s="25"/>
      <c r="BD19" s="25">
        <v>0.73499999999999999</v>
      </c>
      <c r="BE19" s="83">
        <v>1.054</v>
      </c>
      <c r="BF19" s="18"/>
      <c r="BG19" s="12"/>
      <c r="BH19" s="181" t="s">
        <v>133</v>
      </c>
      <c r="BI19" s="12"/>
      <c r="BJ19" s="19"/>
      <c r="BK19" s="18"/>
      <c r="BL19" s="12"/>
      <c r="BM19" s="12"/>
      <c r="BN19" s="12"/>
      <c r="BO19" s="257">
        <v>2.5030035972595215</v>
      </c>
      <c r="BP19" s="258">
        <v>1.8252410888671875</v>
      </c>
      <c r="BQ19" s="92">
        <v>2</v>
      </c>
      <c r="BR19" s="258">
        <v>2.8775217533111572</v>
      </c>
      <c r="BS19" s="258">
        <v>2.5013105869293213</v>
      </c>
      <c r="BT19" s="258">
        <v>1.2333306074142456</v>
      </c>
      <c r="BU19" s="258">
        <v>1.9630652666091919</v>
      </c>
      <c r="BV19" s="261">
        <v>1.9823431968688965</v>
      </c>
    </row>
    <row r="20" spans="1:74" x14ac:dyDescent="0.25">
      <c r="A20" s="76" t="s">
        <v>634</v>
      </c>
      <c r="B20" s="11" t="s">
        <v>825</v>
      </c>
      <c r="C20" s="75" t="s">
        <v>208</v>
      </c>
      <c r="D20" s="11" t="s">
        <v>826</v>
      </c>
      <c r="E20" s="59">
        <f t="shared" si="0"/>
        <v>19</v>
      </c>
      <c r="F20" s="59">
        <f t="shared" si="1"/>
        <v>10</v>
      </c>
      <c r="G20" s="65">
        <f t="shared" si="2"/>
        <v>19.382636319702407</v>
      </c>
      <c r="H20" s="98" t="b">
        <f t="shared" si="3"/>
        <v>0</v>
      </c>
      <c r="I20" s="108">
        <f t="shared" si="4"/>
        <v>10000</v>
      </c>
      <c r="J20" s="108">
        <f t="shared" si="5"/>
        <v>10000</v>
      </c>
      <c r="K20" s="108">
        <f t="shared" si="6"/>
        <v>10000</v>
      </c>
      <c r="L20" s="108">
        <f t="shared" si="7"/>
        <v>10000</v>
      </c>
      <c r="M20" s="108">
        <f t="shared" si="8"/>
        <v>10000</v>
      </c>
      <c r="N20" s="108">
        <f t="shared" si="9"/>
        <v>10000</v>
      </c>
      <c r="O20" s="98" t="b">
        <f t="shared" si="10"/>
        <v>0</v>
      </c>
      <c r="P20" s="59">
        <f t="shared" si="11"/>
        <v>2</v>
      </c>
      <c r="Q20" s="59">
        <f t="shared" si="12"/>
        <v>8</v>
      </c>
      <c r="R20" s="149">
        <f t="shared" si="13"/>
        <v>46.534048160554796</v>
      </c>
      <c r="S20" s="66">
        <f t="shared" si="14"/>
        <v>44.387088123171644</v>
      </c>
      <c r="T20" s="65">
        <f t="shared" si="15"/>
        <v>47.070788169900581</v>
      </c>
      <c r="U20" s="62">
        <f t="shared" si="16"/>
        <v>44.576630535920465</v>
      </c>
      <c r="V20" s="62" t="b">
        <f t="shared" si="17"/>
        <v>0</v>
      </c>
      <c r="W20" s="143">
        <f t="shared" si="18"/>
        <v>64.667270897251541</v>
      </c>
      <c r="X20" s="66">
        <f t="shared" si="19"/>
        <v>30</v>
      </c>
      <c r="Y20" s="62">
        <f t="shared" si="20"/>
        <v>31.25</v>
      </c>
      <c r="Z20" s="62">
        <f t="shared" si="21"/>
        <v>75</v>
      </c>
      <c r="AA20" s="62">
        <f t="shared" si="22"/>
        <v>32.642068408295174</v>
      </c>
      <c r="AB20" s="62">
        <f t="shared" si="23"/>
        <v>28.058208276489317</v>
      </c>
      <c r="AC20" s="65">
        <f t="shared" si="24"/>
        <v>60.71596796985397</v>
      </c>
      <c r="AD20" s="62">
        <f t="shared" si="25"/>
        <v>0</v>
      </c>
      <c r="AE20" s="62">
        <f t="shared" si="26"/>
        <v>12.5</v>
      </c>
      <c r="AF20" s="62">
        <f t="shared" si="27"/>
        <v>12.5</v>
      </c>
      <c r="AG20" s="62">
        <f t="shared" si="28"/>
        <v>12.5</v>
      </c>
      <c r="AH20" s="62">
        <f t="shared" si="29"/>
        <v>34.599999999999994</v>
      </c>
      <c r="AI20" s="62">
        <f t="shared" si="30"/>
        <v>34.599999999999994</v>
      </c>
      <c r="AJ20" s="66">
        <f>IF(VLOOKUP(TRUE,$V$2:$AY$28,COUNTA($V$1:AR$1),FALSE)="",AR20,IF(AR20="","",(AR20/VLOOKUP(TRUE,$V$2:$AY$28,COUNTA($V$1:AR$1),FALSE))*100))</f>
        <v>50</v>
      </c>
      <c r="AK20" s="62">
        <f>IF(VLOOKUP(TRUE,$V$2:$AY$28,COUNTA($V$1:AS$1),FALSE)="",AS20,IF(AS20="","",(AS20/VLOOKUP(TRUE,$V$2:$AY$28,COUNTA($V$1:AS$1),FALSE))*100))</f>
        <v>67.560981468318658</v>
      </c>
      <c r="AL20" s="62">
        <f>IF(VLOOKUP(TRUE,$V$2:$AY$28,COUNTA($V$1:AT$1),FALSE)="",AT20,IF(AT20="","",(AT20/VLOOKUP(TRUE,$V$2:$AY$28,COUNTA($V$1:AT$1),FALSE))*100))</f>
        <v>65.384790804474662</v>
      </c>
      <c r="AM20" s="62">
        <f>IF(VLOOKUP(TRUE,$V$2:$AY$28,COUNTA($V$1:AU$1),FALSE)="",AU20,IF(AU20="","",(AU20/VLOOKUP(TRUE,$V$2:$AY$28,COUNTA($V$1:AU$1),FALSE))*100))</f>
        <v>94.351044443900889</v>
      </c>
      <c r="AN20" s="62">
        <f>IF(VLOOKUP(TRUE,$V$2:$AY$28,COUNTA($V$1:AV$1),FALSE)="",AV20,IF(AV20="","",(AV20/VLOOKUP(TRUE,$V$2:$AY$28,COUNTA($V$1:AV$1),FALSE))*100))</f>
        <v>92.281826176387298</v>
      </c>
      <c r="AO20" s="62">
        <f>IF(VLOOKUP(TRUE,$V$2:$AY$28,COUNTA($V$1:AW$1),FALSE)="",AW20,IF(AW20="","",(AW20/VLOOKUP(TRUE,$V$2:$AY$28,COUNTA($V$1:AW$1),FALSE))*100))</f>
        <v>68.704962859111916</v>
      </c>
      <c r="AP20" s="111">
        <f>IF(VLOOKUP(TRUE,$V$2:$AY$28,COUNTA($V$1:AX$1),FALSE)="",AX20,IF(AX20="","",(AX20/VLOOKUP(TRUE,$V$2:$AY$28,COUNTA($V$1:AX$1),FALSE))*100))</f>
        <v>66.666666666666657</v>
      </c>
      <c r="AQ20" s="65">
        <f>IF(VLOOKUP(TRUE,$V$2:$AY$28,COUNTA($V$1:AY$1),FALSE)="",AY20,IF(AY20="","",(AY20/VLOOKUP(TRUE,$V$2:$AY$28,COUNTA($V$1:AY$1),FALSE))*100))</f>
        <v>52.948260307312012</v>
      </c>
      <c r="AR20" s="66">
        <f>IF(BS20="","",BS20*VLOOKUP("UQ",IndexCalc[],3,FALSE))</f>
        <v>50</v>
      </c>
      <c r="AS20" s="62">
        <f>IF(BT20="","",BT20*VLOOKUP("Fneg",IndexCalc[],3,FALSE))</f>
        <v>35.709249973297119</v>
      </c>
      <c r="AT20" s="62">
        <f>IF(BU20="","",BU20*VLOOKUP("ABS",IndexCalc[],3,FALSE))</f>
        <v>38.212594985961914</v>
      </c>
      <c r="AU20" s="62">
        <f>IF(BV20="","",BV20*VLOOKUP("Cnrs",IndexCalc[],3,FALSE))</f>
        <v>45.983240008354187</v>
      </c>
      <c r="AV20" s="62">
        <f>IF(BO20="","",BO20*VLOOKUP("HEC",IndexCalc[],3,FALSE))</f>
        <v>66.425228118896484</v>
      </c>
      <c r="AW20" s="62">
        <f>IF(BP20="","",BP20*VLOOKUP("Aeres",IndexCalc[],3,FALSE))</f>
        <v>54.937152067820236</v>
      </c>
      <c r="AX20" s="62">
        <f>IF(BQ20="","",BQ20*VLOOKUP("Abdc",IndexCalc[],3,FALSE))</f>
        <v>50</v>
      </c>
      <c r="AY20" s="65">
        <f>IF(BR20="","",BR20*VLOOKUP("Vhb",IndexCalc[],3,FALSE))</f>
        <v>35.298840204874679</v>
      </c>
      <c r="AZ20" s="95">
        <v>8.9999999999999998E-4</v>
      </c>
      <c r="BA20" s="16">
        <v>0.5</v>
      </c>
      <c r="BB20" s="12">
        <v>18</v>
      </c>
      <c r="BC20" s="25">
        <v>1.212</v>
      </c>
      <c r="BD20" s="25">
        <v>0.61699999999999999</v>
      </c>
      <c r="BE20" s="83">
        <v>1.2889999999999999</v>
      </c>
      <c r="BF20" s="18"/>
      <c r="BG20" s="12"/>
      <c r="BH20" s="181" t="s">
        <v>133</v>
      </c>
      <c r="BI20" s="12"/>
      <c r="BJ20" s="19"/>
      <c r="BK20" s="18">
        <v>3</v>
      </c>
      <c r="BL20" s="12"/>
      <c r="BM20" s="12"/>
      <c r="BN20" s="12"/>
      <c r="BO20" s="257">
        <v>2.6570091247558594</v>
      </c>
      <c r="BP20" s="258">
        <v>1.6481145620346069</v>
      </c>
      <c r="BQ20" s="92">
        <v>2</v>
      </c>
      <c r="BR20" s="258">
        <v>2.1179304122924805</v>
      </c>
      <c r="BS20" s="5">
        <v>2</v>
      </c>
      <c r="BT20" s="258">
        <v>1.4283699989318848</v>
      </c>
      <c r="BU20" s="258">
        <v>1.9106297492980957</v>
      </c>
      <c r="BV20" s="261">
        <v>1.8393296003341675</v>
      </c>
    </row>
    <row r="21" spans="1:74" x14ac:dyDescent="0.25">
      <c r="A21" s="76" t="s">
        <v>1093</v>
      </c>
      <c r="B21" s="11"/>
      <c r="C21" s="147" t="s">
        <v>243</v>
      </c>
      <c r="D21" s="11" t="s">
        <v>826</v>
      </c>
      <c r="E21" s="59">
        <f t="shared" si="0"/>
        <v>20</v>
      </c>
      <c r="F21" s="59">
        <f t="shared" si="1"/>
        <v>10</v>
      </c>
      <c r="G21" s="65">
        <f t="shared" si="2"/>
        <v>24.045298720114388</v>
      </c>
      <c r="H21" s="98" t="b">
        <f t="shared" si="3"/>
        <v>0</v>
      </c>
      <c r="I21" s="108">
        <f t="shared" si="4"/>
        <v>10000</v>
      </c>
      <c r="J21" s="108">
        <f t="shared" si="5"/>
        <v>10000</v>
      </c>
      <c r="K21" s="108">
        <f t="shared" si="6"/>
        <v>10000</v>
      </c>
      <c r="L21" s="108">
        <f t="shared" si="7"/>
        <v>10000</v>
      </c>
      <c r="M21" s="108">
        <f t="shared" si="8"/>
        <v>10000</v>
      </c>
      <c r="N21" s="108">
        <f t="shared" si="9"/>
        <v>10000</v>
      </c>
      <c r="O21" s="98" t="b">
        <f t="shared" si="10"/>
        <v>0</v>
      </c>
      <c r="P21" s="59">
        <f t="shared" si="11"/>
        <v>2</v>
      </c>
      <c r="Q21" s="59">
        <f t="shared" si="12"/>
        <v>8</v>
      </c>
      <c r="R21" s="149">
        <f t="shared" si="13"/>
        <v>45.707903395578128</v>
      </c>
      <c r="S21" s="66">
        <f t="shared" si="14"/>
        <v>27.593720607384377</v>
      </c>
      <c r="T21" s="65">
        <f t="shared" si="15"/>
        <v>50.236449092626572</v>
      </c>
      <c r="U21" s="62">
        <f t="shared" si="16"/>
        <v>42.869159274101257</v>
      </c>
      <c r="V21" s="62" t="b">
        <f t="shared" si="17"/>
        <v>0</v>
      </c>
      <c r="W21" s="143">
        <f t="shared" si="18"/>
        <v>64.453185346360712</v>
      </c>
      <c r="X21" s="66" t="str">
        <f t="shared" si="19"/>
        <v/>
      </c>
      <c r="Y21" s="62" t="str">
        <f t="shared" si="20"/>
        <v/>
      </c>
      <c r="Z21" s="62" t="str">
        <f t="shared" si="21"/>
        <v/>
      </c>
      <c r="AA21" s="62" t="str">
        <f t="shared" si="22"/>
        <v/>
      </c>
      <c r="AB21" s="62">
        <f t="shared" si="23"/>
        <v>14.961346066393816</v>
      </c>
      <c r="AC21" s="65">
        <f t="shared" si="24"/>
        <v>40.226095148374938</v>
      </c>
      <c r="AD21" s="62" t="str">
        <f t="shared" si="25"/>
        <v/>
      </c>
      <c r="AE21" s="62" t="str">
        <f t="shared" si="26"/>
        <v/>
      </c>
      <c r="AF21" s="62" t="str">
        <f t="shared" si="27"/>
        <v/>
      </c>
      <c r="AG21" s="62" t="str">
        <f t="shared" si="28"/>
        <v/>
      </c>
      <c r="AH21" s="62">
        <f t="shared" si="29"/>
        <v>19.2</v>
      </c>
      <c r="AI21" s="62">
        <f t="shared" si="30"/>
        <v>7.6</v>
      </c>
      <c r="AJ21" s="66">
        <f>IF(VLOOKUP(TRUE,$V$2:$AY$28,COUNTA($V$1:AR$1),FALSE)="",AR21,IF(AR21="","",(AR21/VLOOKUP(TRUE,$V$2:$AY$28,COUNTA($V$1:AR$1),FALSE))*100))</f>
        <v>62.016832828521729</v>
      </c>
      <c r="AK21" s="62">
        <f>IF(VLOOKUP(TRUE,$V$2:$AY$28,COUNTA($V$1:AS$1),FALSE)="",AS21,IF(AS21="","",(AS21/VLOOKUP(TRUE,$V$2:$AY$28,COUNTA($V$1:AS$1),FALSE))*100))</f>
        <v>59.551657381711408</v>
      </c>
      <c r="AL21" s="62">
        <f>IF(VLOOKUP(TRUE,$V$2:$AY$28,COUNTA($V$1:AT$1),FALSE)="",AT21,IF(AT21="","",(AT21/VLOOKUP(TRUE,$V$2:$AY$28,COUNTA($V$1:AT$1),FALSE))*100))</f>
        <v>66.264664182340709</v>
      </c>
      <c r="AM21" s="62">
        <f>IF(VLOOKUP(TRUE,$V$2:$AY$28,COUNTA($V$1:AU$1),FALSE)="",AU21,IF(AU21="","",(AU21/VLOOKUP(TRUE,$V$2:$AY$28,COUNTA($V$1:AU$1),FALSE))*100))</f>
        <v>102.11101802705281</v>
      </c>
      <c r="AN21" s="62">
        <f>IF(VLOOKUP(TRUE,$V$2:$AY$28,COUNTA($V$1:AV$1),FALSE)="",AV21,IF(AV21="","",(AV21/VLOOKUP(TRUE,$V$2:$AY$28,COUNTA($V$1:AV$1),FALSE))*100))</f>
        <v>88.239753966006376</v>
      </c>
      <c r="AO21" s="62">
        <f>IF(VLOOKUP(TRUE,$V$2:$AY$28,COUNTA($V$1:AW$1),FALSE)="",AW21,IF(AW21="","",(AW21/VLOOKUP(TRUE,$V$2:$AY$28,COUNTA($V$1:AW$1),FALSE))*100))</f>
        <v>75.685966928319658</v>
      </c>
      <c r="AP21" s="111">
        <f>IF(VLOOKUP(TRUE,$V$2:$AY$28,COUNTA($V$1:AX$1),FALSE)="",AX21,IF(AX21="","",(AX21/VLOOKUP(TRUE,$V$2:$AY$28,COUNTA($V$1:AX$1),FALSE))*100))</f>
        <v>66.666666666666657</v>
      </c>
      <c r="AQ21" s="65">
        <f>IF(VLOOKUP(TRUE,$V$2:$AY$28,COUNTA($V$1:AY$1),FALSE)="",AY21,IF(AY21="","",(AY21/VLOOKUP(TRUE,$V$2:$AY$28,COUNTA($V$1:AY$1),FALSE))*100))</f>
        <v>68.807852268218994</v>
      </c>
      <c r="AR21" s="66">
        <f>IF(BS21="","",BS21*VLOOKUP("UQ",IndexCalc[],3,FALSE))</f>
        <v>62.016832828521729</v>
      </c>
      <c r="AS21" s="62">
        <f>IF(BT21="","",BT21*VLOOKUP("Fneg",IndexCalc[],3,FALSE))</f>
        <v>31.475934386253357</v>
      </c>
      <c r="AT21" s="62">
        <f>IF(BU21="","",BU21*VLOOKUP("ABS",IndexCalc[],3,FALSE))</f>
        <v>38.726816177368164</v>
      </c>
      <c r="AU21" s="62">
        <f>IF(BV21="","",BV21*VLOOKUP("Cnrs",IndexCalc[],3,FALSE))</f>
        <v>49.765166640281677</v>
      </c>
      <c r="AV21" s="62">
        <f>IF(BO21="","",BO21*VLOOKUP("HEC",IndexCalc[],3,FALSE))</f>
        <v>63.515710830688477</v>
      </c>
      <c r="AW21" s="62">
        <f>IF(BP21="","",BP21*VLOOKUP("Aeres",IndexCalc[],3,FALSE))</f>
        <v>60.519230365753181</v>
      </c>
      <c r="AX21" s="62">
        <f>IF(BQ21="","",BQ21*VLOOKUP("Abdc",IndexCalc[],3,FALSE))</f>
        <v>50</v>
      </c>
      <c r="AY21" s="65">
        <f>IF(BR21="","",BR21*VLOOKUP("Vhb",IndexCalc[],3,FALSE))</f>
        <v>45.871901512145996</v>
      </c>
      <c r="AZ21" s="25"/>
      <c r="BA21" s="16"/>
      <c r="BB21" s="12"/>
      <c r="BC21" s="25"/>
      <c r="BD21" s="25">
        <v>0.32900000000000001</v>
      </c>
      <c r="BE21" s="83">
        <v>0.85399999999999998</v>
      </c>
      <c r="BF21" s="18"/>
      <c r="BG21" s="12"/>
      <c r="BH21" s="181" t="s">
        <v>133</v>
      </c>
      <c r="BI21" s="12"/>
      <c r="BJ21" s="19"/>
      <c r="BK21" s="18"/>
      <c r="BL21" s="12"/>
      <c r="BM21" s="12"/>
      <c r="BN21" s="12"/>
      <c r="BO21" s="257">
        <v>2.5406284332275391</v>
      </c>
      <c r="BP21" s="258">
        <v>1.8155769109725952</v>
      </c>
      <c r="BQ21" s="92">
        <v>2</v>
      </c>
      <c r="BR21" s="258">
        <v>2.7523140907287598</v>
      </c>
      <c r="BS21" s="258">
        <v>2.4806733131408691</v>
      </c>
      <c r="BT21" s="258">
        <v>1.2590373754501343</v>
      </c>
      <c r="BU21" s="258">
        <v>1.9363408088684082</v>
      </c>
      <c r="BV21" s="261">
        <v>1.9906066656112671</v>
      </c>
    </row>
    <row r="22" spans="1:74" x14ac:dyDescent="0.25">
      <c r="A22" s="76" t="s">
        <v>1099</v>
      </c>
      <c r="B22" s="11"/>
      <c r="C22" s="147" t="s">
        <v>235</v>
      </c>
      <c r="D22" s="11" t="s">
        <v>826</v>
      </c>
      <c r="E22" s="59">
        <f t="shared" si="0"/>
        <v>21</v>
      </c>
      <c r="F22" s="59">
        <f t="shared" si="1"/>
        <v>10</v>
      </c>
      <c r="G22" s="65">
        <f t="shared" si="2"/>
        <v>21.352697167121732</v>
      </c>
      <c r="H22" s="98" t="b">
        <f t="shared" si="3"/>
        <v>0</v>
      </c>
      <c r="I22" s="108">
        <f t="shared" si="4"/>
        <v>10000</v>
      </c>
      <c r="J22" s="108">
        <f t="shared" si="5"/>
        <v>10000</v>
      </c>
      <c r="K22" s="108">
        <f t="shared" si="6"/>
        <v>10000</v>
      </c>
      <c r="L22" s="108">
        <f t="shared" si="7"/>
        <v>10000</v>
      </c>
      <c r="M22" s="108">
        <f t="shared" si="8"/>
        <v>10000</v>
      </c>
      <c r="N22" s="108">
        <f t="shared" si="9"/>
        <v>10000</v>
      </c>
      <c r="O22" s="98" t="b">
        <f t="shared" si="10"/>
        <v>0</v>
      </c>
      <c r="P22" s="59">
        <f t="shared" si="11"/>
        <v>2</v>
      </c>
      <c r="Q22" s="59">
        <f t="shared" si="12"/>
        <v>8</v>
      </c>
      <c r="R22" s="149">
        <f t="shared" si="13"/>
        <v>44.890110361903083</v>
      </c>
      <c r="S22" s="66">
        <f t="shared" si="14"/>
        <v>35.867221794173986</v>
      </c>
      <c r="T22" s="65">
        <f t="shared" si="15"/>
        <v>47.145832503835358</v>
      </c>
      <c r="U22" s="62">
        <f t="shared" si="16"/>
        <v>42.706666003068285</v>
      </c>
      <c r="V22" s="62" t="b">
        <f t="shared" si="17"/>
        <v>0</v>
      </c>
      <c r="W22" s="143">
        <f t="shared" si="18"/>
        <v>63.091320449600403</v>
      </c>
      <c r="X22" s="66" t="str">
        <f t="shared" si="19"/>
        <v/>
      </c>
      <c r="Y22" s="62" t="str">
        <f t="shared" si="20"/>
        <v/>
      </c>
      <c r="Z22" s="62" t="str">
        <f t="shared" si="21"/>
        <v/>
      </c>
      <c r="AA22" s="62" t="str">
        <f t="shared" si="22"/>
        <v/>
      </c>
      <c r="AB22" s="62">
        <f t="shared" si="23"/>
        <v>25.102319236016374</v>
      </c>
      <c r="AC22" s="65">
        <f t="shared" si="24"/>
        <v>46.632124352331601</v>
      </c>
      <c r="AD22" s="62" t="str">
        <f t="shared" si="25"/>
        <v/>
      </c>
      <c r="AE22" s="62" t="str">
        <f t="shared" si="26"/>
        <v/>
      </c>
      <c r="AF22" s="62" t="str">
        <f t="shared" si="27"/>
        <v/>
      </c>
      <c r="AG22" s="62" t="str">
        <f t="shared" si="28"/>
        <v/>
      </c>
      <c r="AH22" s="62">
        <f t="shared" si="29"/>
        <v>26.900000000000002</v>
      </c>
      <c r="AI22" s="62">
        <f t="shared" si="30"/>
        <v>23</v>
      </c>
      <c r="AJ22" s="66">
        <f>IF(VLOOKUP(TRUE,$V$2:$AY$28,COUNTA($V$1:AR$1),FALSE)="",AR22,IF(AR22="","",(AR22/VLOOKUP(TRUE,$V$2:$AY$28,COUNTA($V$1:AR$1),FALSE))*100))</f>
        <v>50</v>
      </c>
      <c r="AK22" s="62">
        <f>IF(VLOOKUP(TRUE,$V$2:$AY$28,COUNTA($V$1:AS$1),FALSE)="",AS22,IF(AS22="","",(AS22/VLOOKUP(TRUE,$V$2:$AY$28,COUNTA($V$1:AS$1),FALSE))*100))</f>
        <v>66.342603853975348</v>
      </c>
      <c r="AL22" s="62">
        <f>IF(VLOOKUP(TRUE,$V$2:$AY$28,COUNTA($V$1:AT$1),FALSE)="",AT22,IF(AT22="","",(AT22/VLOOKUP(TRUE,$V$2:$AY$28,COUNTA($V$1:AT$1),FALSE))*100))</f>
        <v>63.825499993513546</v>
      </c>
      <c r="AM22" s="62">
        <f>IF(VLOOKUP(TRUE,$V$2:$AY$28,COUNTA($V$1:AU$1),FALSE)="",AU22,IF(AU22="","",(AU22/VLOOKUP(TRUE,$V$2:$AY$28,COUNTA($V$1:AU$1),FALSE))*100))</f>
        <v>96.60823569698897</v>
      </c>
      <c r="AN22" s="62">
        <f>IF(VLOOKUP(TRUE,$V$2:$AY$28,COUNTA($V$1:AV$1),FALSE)="",AV22,IF(AV22="","",(AV22/VLOOKUP(TRUE,$V$2:$AY$28,COUNTA($V$1:AV$1),FALSE))*100))</f>
        <v>94.461494255728951</v>
      </c>
      <c r="AO22" s="62">
        <f>IF(VLOOKUP(TRUE,$V$2:$AY$28,COUNTA($V$1:AW$1),FALSE)="",AW22,IF(AW22="","",(AW22/VLOOKUP(TRUE,$V$2:$AY$28,COUNTA($V$1:AW$1),FALSE))*100))</f>
        <v>66.743544498399743</v>
      </c>
      <c r="AP22" s="111">
        <f>IF(VLOOKUP(TRUE,$V$2:$AY$28,COUNTA($V$1:AX$1),FALSE)="",AX22,IF(AX22="","",(AX22/VLOOKUP(TRUE,$V$2:$AY$28,COUNTA($V$1:AX$1),FALSE))*100))</f>
        <v>66.666666666666657</v>
      </c>
      <c r="AQ22" s="65">
        <f>IF(VLOOKUP(TRUE,$V$2:$AY$28,COUNTA($V$1:AY$1),FALSE)="",AY22,IF(AY22="","",(AY22/VLOOKUP(TRUE,$V$2:$AY$28,COUNTA($V$1:AY$1),FALSE))*100))</f>
        <v>54.530715942382813</v>
      </c>
      <c r="AR22" s="66">
        <f>IF(BS22="","",BS22*VLOOKUP("UQ",IndexCalc[],3,FALSE))</f>
        <v>50</v>
      </c>
      <c r="AS22" s="62">
        <f>IF(BT22="","",BT22*VLOOKUP("Fneg",IndexCalc[],3,FALSE))</f>
        <v>35.06527841091156</v>
      </c>
      <c r="AT22" s="62">
        <f>IF(BU22="","",BU22*VLOOKUP("ABS",IndexCalc[],3,FALSE))</f>
        <v>37.301304340362549</v>
      </c>
      <c r="AU22" s="62">
        <f>IF(BV22="","",BV22*VLOOKUP("Cnrs",IndexCalc[],3,FALSE))</f>
        <v>47.083312273025513</v>
      </c>
      <c r="AV22" s="62">
        <f>IF(BO22="","",BO22*VLOOKUP("HEC",IndexCalc[],3,FALSE))</f>
        <v>67.994171380996704</v>
      </c>
      <c r="AW22" s="62">
        <f>IF(BP22="","",BP22*VLOOKUP("Aeres",IndexCalc[],3,FALSE))</f>
        <v>53.368782997131355</v>
      </c>
      <c r="AX22" s="62">
        <f>IF(BQ22="","",BQ22*VLOOKUP("Abdc",IndexCalc[],3,FALSE))</f>
        <v>50</v>
      </c>
      <c r="AY22" s="65">
        <f>IF(BR22="","",BR22*VLOOKUP("Vhb",IndexCalc[],3,FALSE))</f>
        <v>36.353810628255211</v>
      </c>
      <c r="AZ22" s="25"/>
      <c r="BA22" s="16"/>
      <c r="BB22" s="12"/>
      <c r="BC22" s="25"/>
      <c r="BD22" s="25">
        <v>0.55200000000000005</v>
      </c>
      <c r="BE22" s="83">
        <v>0.99</v>
      </c>
      <c r="BF22" s="18"/>
      <c r="BG22" s="12"/>
      <c r="BH22" s="181" t="s">
        <v>133</v>
      </c>
      <c r="BI22" s="12"/>
      <c r="BJ22" s="19">
        <v>3</v>
      </c>
      <c r="BK22" s="18"/>
      <c r="BL22" s="12"/>
      <c r="BM22" s="12"/>
      <c r="BN22" s="12"/>
      <c r="BO22" s="257">
        <v>2.7197668552398682</v>
      </c>
      <c r="BP22" s="258">
        <v>1.6010634899139404</v>
      </c>
      <c r="BQ22" s="92">
        <v>2</v>
      </c>
      <c r="BR22" s="258">
        <v>2.1812286376953125</v>
      </c>
      <c r="BS22" s="258">
        <v>2</v>
      </c>
      <c r="BT22" s="258">
        <v>1.4026111364364624</v>
      </c>
      <c r="BU22" s="258">
        <v>1.8650652170181274</v>
      </c>
      <c r="BV22" s="261">
        <v>1.8833324909210205</v>
      </c>
    </row>
    <row r="23" spans="1:74" x14ac:dyDescent="0.25">
      <c r="A23" s="76" t="s">
        <v>635</v>
      </c>
      <c r="B23" s="41"/>
      <c r="C23" s="75" t="s">
        <v>209</v>
      </c>
      <c r="D23" s="11" t="s">
        <v>826</v>
      </c>
      <c r="E23" s="59">
        <f t="shared" si="0"/>
        <v>22</v>
      </c>
      <c r="F23" s="59">
        <f t="shared" si="1"/>
        <v>10</v>
      </c>
      <c r="G23" s="65">
        <f t="shared" si="2"/>
        <v>29.868276235800906</v>
      </c>
      <c r="H23" s="98" t="b">
        <f t="shared" si="3"/>
        <v>0</v>
      </c>
      <c r="I23" s="108">
        <f t="shared" si="4"/>
        <v>10000</v>
      </c>
      <c r="J23" s="108">
        <f t="shared" si="5"/>
        <v>10000</v>
      </c>
      <c r="K23" s="108">
        <f t="shared" si="6"/>
        <v>10000</v>
      </c>
      <c r="L23" s="108">
        <f t="shared" si="7"/>
        <v>10000</v>
      </c>
      <c r="M23" s="108">
        <f t="shared" si="8"/>
        <v>10000</v>
      </c>
      <c r="N23" s="108">
        <f t="shared" si="9"/>
        <v>10000</v>
      </c>
      <c r="O23" s="98" t="b">
        <f t="shared" si="10"/>
        <v>0</v>
      </c>
      <c r="P23" s="59">
        <f t="shared" si="11"/>
        <v>2</v>
      </c>
      <c r="Q23" s="59">
        <f t="shared" si="12"/>
        <v>8</v>
      </c>
      <c r="R23" s="149">
        <f t="shared" si="13"/>
        <v>43.35386820957396</v>
      </c>
      <c r="S23" s="66">
        <f t="shared" si="14"/>
        <v>29.166239019499869</v>
      </c>
      <c r="T23" s="65">
        <f t="shared" si="15"/>
        <v>46.900775507092483</v>
      </c>
      <c r="U23" s="62">
        <f t="shared" si="16"/>
        <v>40.20062040567398</v>
      </c>
      <c r="V23" s="62" t="b">
        <f t="shared" si="17"/>
        <v>0</v>
      </c>
      <c r="W23" s="143">
        <f t="shared" si="18"/>
        <v>61.420267708926488</v>
      </c>
      <c r="X23" s="66" t="str">
        <f t="shared" si="19"/>
        <v/>
      </c>
      <c r="Y23" s="62" t="str">
        <f t="shared" si="20"/>
        <v/>
      </c>
      <c r="Z23" s="62" t="str">
        <f t="shared" si="21"/>
        <v/>
      </c>
      <c r="AA23" s="62" t="str">
        <f t="shared" si="22"/>
        <v/>
      </c>
      <c r="AB23" s="62">
        <f t="shared" si="23"/>
        <v>14.188267394270124</v>
      </c>
      <c r="AC23" s="65">
        <f t="shared" si="24"/>
        <v>44.144210644729611</v>
      </c>
      <c r="AD23" s="62" t="str">
        <f t="shared" si="25"/>
        <v/>
      </c>
      <c r="AE23" s="62" t="str">
        <f t="shared" si="26"/>
        <v/>
      </c>
      <c r="AF23" s="62" t="str">
        <f t="shared" si="27"/>
        <v/>
      </c>
      <c r="AG23" s="62" t="str">
        <f t="shared" si="28"/>
        <v/>
      </c>
      <c r="AH23" s="62">
        <f t="shared" si="29"/>
        <v>11.5</v>
      </c>
      <c r="AI23" s="62">
        <f t="shared" si="30"/>
        <v>15.299999999999999</v>
      </c>
      <c r="AJ23" s="66">
        <f>IF(VLOOKUP(TRUE,$V$2:$AY$28,COUNTA($V$1:AR$1),FALSE)="",AR23,IF(AR23="","",(AR23/VLOOKUP(TRUE,$V$2:$AY$28,COUNTA($V$1:AR$1),FALSE))*100))</f>
        <v>73.36764931678772</v>
      </c>
      <c r="AK23" s="62">
        <f>IF(VLOOKUP(TRUE,$V$2:$AY$28,COUNTA($V$1:AS$1),FALSE)="",AS23,IF(AS23="","",(AS23/VLOOKUP(TRUE,$V$2:$AY$28,COUNTA($V$1:AS$1),FALSE))*100))</f>
        <v>79.484511598497491</v>
      </c>
      <c r="AL23" s="62">
        <f>IF(VLOOKUP(TRUE,$V$2:$AY$28,COUNTA($V$1:AT$1),FALSE)="",AT23,IF(AT23="","",(AT23/VLOOKUP(TRUE,$V$2:$AY$28,COUNTA($V$1:AT$1),FALSE))*100))</f>
        <v>70.866082113301815</v>
      </c>
      <c r="AM23" s="62">
        <f>IF(VLOOKUP(TRUE,$V$2:$AY$28,COUNTA($V$1:AU$1),FALSE)="",AU23,IF(AU23="","",(AU23/VLOOKUP(TRUE,$V$2:$AY$28,COUNTA($V$1:AU$1),FALSE))*100))</f>
        <v>114.99952302913192</v>
      </c>
      <c r="AN23" s="62">
        <f>IF(VLOOKUP(TRUE,$V$2:$AY$28,COUNTA($V$1:AV$1),FALSE)="",AV23,IF(AV23="","",(AV23/VLOOKUP(TRUE,$V$2:$AY$28,COUNTA($V$1:AV$1),FALSE))*100))</f>
        <v>34.73146754242579</v>
      </c>
      <c r="AO23" s="62">
        <f>IF(VLOOKUP(TRUE,$V$2:$AY$28,COUNTA($V$1:AW$1),FALSE)="",AW23,IF(AW23="","",(AW23/VLOOKUP(TRUE,$V$2:$AY$28,COUNTA($V$1:AW$1),FALSE))*100))</f>
        <v>90.824613389484483</v>
      </c>
      <c r="AP23" s="111">
        <f>IF(VLOOKUP(TRUE,$V$2:$AY$28,COUNTA($V$1:AX$1),FALSE)="",AX23,IF(AX23="","",(AX23/VLOOKUP(TRUE,$V$2:$AY$28,COUNTA($V$1:AX$1),FALSE))*100))</f>
        <v>44.113334019978836</v>
      </c>
      <c r="AQ23" s="65">
        <f>IF(VLOOKUP(TRUE,$V$2:$AY$28,COUNTA($V$1:AY$1),FALSE)="",AY23,IF(AY23="","",(AY23/VLOOKUP(TRUE,$V$2:$AY$28,COUNTA($V$1:AY$1),FALSE))*100))</f>
        <v>47.483018040657043</v>
      </c>
      <c r="AR23" s="66">
        <f>IF(BS23="","",BS23*VLOOKUP("UQ",IndexCalc[],3,FALSE))</f>
        <v>73.36764931678772</v>
      </c>
      <c r="AS23" s="62">
        <f>IF(BT23="","",BT23*VLOOKUP("Fneg",IndexCalc[],3,FALSE))</f>
        <v>42.011412978172302</v>
      </c>
      <c r="AT23" s="62">
        <f>IF(BU23="","",BU23*VLOOKUP("ABS",IndexCalc[],3,FALSE))</f>
        <v>41.416006088256836</v>
      </c>
      <c r="AU23" s="62">
        <f>IF(BV23="","",BV23*VLOOKUP("Cnrs",IndexCalc[],3,FALSE))</f>
        <v>56.046551465988159</v>
      </c>
      <c r="AV23" s="62">
        <f>IF(BO23="","",BO23*VLOOKUP("HEC",IndexCalc[],3,FALSE))</f>
        <v>25</v>
      </c>
      <c r="AW23" s="62">
        <f>IF(BP23="","",BP23*VLOOKUP("Aeres",IndexCalc[],3,FALSE))</f>
        <v>72.62423833211264</v>
      </c>
      <c r="AX23" s="62">
        <f>IF(BQ23="","",BQ23*VLOOKUP("Abdc",IndexCalc[],3,FALSE))</f>
        <v>33.085000514984131</v>
      </c>
      <c r="AY23" s="65">
        <f>IF(BR23="","",BR23*VLOOKUP("Vhb",IndexCalc[],3,FALSE))</f>
        <v>31.65534536043803</v>
      </c>
      <c r="AZ23" s="25"/>
      <c r="BA23" s="16"/>
      <c r="BB23" s="12"/>
      <c r="BC23" s="25"/>
      <c r="BD23" s="25">
        <v>0.312</v>
      </c>
      <c r="BE23" s="263">
        <v>0.93718159198760986</v>
      </c>
      <c r="BF23" s="264"/>
      <c r="BG23" s="266"/>
      <c r="BH23" s="268"/>
      <c r="BI23" s="270"/>
      <c r="BJ23" s="271"/>
      <c r="BK23" s="273"/>
      <c r="BL23" s="275"/>
      <c r="BM23" s="275"/>
      <c r="BN23" s="266"/>
      <c r="BO23" s="257">
        <v>1</v>
      </c>
      <c r="BP23" s="258">
        <v>2.1787271499633789</v>
      </c>
      <c r="BQ23" s="258">
        <v>1.3234000205993652</v>
      </c>
      <c r="BR23" s="258">
        <v>1.8993207216262817</v>
      </c>
      <c r="BS23" s="258">
        <v>2.9347059726715088</v>
      </c>
      <c r="BT23" s="258">
        <v>1.6804565191268921</v>
      </c>
      <c r="BU23" s="258">
        <v>2.0708003044128418</v>
      </c>
      <c r="BV23" s="261">
        <v>2.2418620586395264</v>
      </c>
    </row>
    <row r="24" spans="1:74" x14ac:dyDescent="0.25">
      <c r="A24" s="76" t="s">
        <v>1098</v>
      </c>
      <c r="B24" s="11" t="s">
        <v>1401</v>
      </c>
      <c r="C24" s="147" t="s">
        <v>233</v>
      </c>
      <c r="D24" s="11" t="s">
        <v>826</v>
      </c>
      <c r="E24" s="59">
        <f t="shared" si="0"/>
        <v>23</v>
      </c>
      <c r="F24" s="59">
        <f t="shared" si="1"/>
        <v>10</v>
      </c>
      <c r="G24" s="65">
        <f t="shared" si="2"/>
        <v>29.195999831703126</v>
      </c>
      <c r="H24" s="98" t="b">
        <f t="shared" si="3"/>
        <v>0</v>
      </c>
      <c r="I24" s="108">
        <f t="shared" si="4"/>
        <v>10000</v>
      </c>
      <c r="J24" s="108">
        <f t="shared" si="5"/>
        <v>10000</v>
      </c>
      <c r="K24" s="108">
        <f t="shared" si="6"/>
        <v>10000</v>
      </c>
      <c r="L24" s="108">
        <f t="shared" si="7"/>
        <v>10000</v>
      </c>
      <c r="M24" s="108">
        <f t="shared" si="8"/>
        <v>10000</v>
      </c>
      <c r="N24" s="108">
        <f t="shared" si="9"/>
        <v>10000</v>
      </c>
      <c r="O24" s="98" t="b">
        <f t="shared" si="10"/>
        <v>0</v>
      </c>
      <c r="P24" s="59">
        <f t="shared" si="11"/>
        <v>2</v>
      </c>
      <c r="Q24" s="59">
        <f t="shared" si="12"/>
        <v>8</v>
      </c>
      <c r="R24" s="149">
        <f t="shared" si="13"/>
        <v>42.717309406387386</v>
      </c>
      <c r="S24" s="66">
        <f t="shared" si="14"/>
        <v>31.291918113766009</v>
      </c>
      <c r="T24" s="65">
        <f t="shared" si="15"/>
        <v>45.573657229542732</v>
      </c>
      <c r="U24" s="62">
        <f t="shared" si="16"/>
        <v>39.908925783634189</v>
      </c>
      <c r="V24" s="62" t="b">
        <f t="shared" si="17"/>
        <v>0</v>
      </c>
      <c r="W24" s="143">
        <f t="shared" si="18"/>
        <v>60.440773712607196</v>
      </c>
      <c r="X24" s="66" t="str">
        <f t="shared" si="19"/>
        <v/>
      </c>
      <c r="Y24" s="62" t="str">
        <f t="shared" si="20"/>
        <v/>
      </c>
      <c r="Z24" s="62" t="str">
        <f t="shared" si="21"/>
        <v/>
      </c>
      <c r="AA24" s="62" t="str">
        <f t="shared" si="22"/>
        <v/>
      </c>
      <c r="AB24" s="62">
        <f t="shared" si="23"/>
        <v>20.190995907230562</v>
      </c>
      <c r="AC24" s="65">
        <f t="shared" si="24"/>
        <v>42.392840320301453</v>
      </c>
      <c r="AD24" s="62" t="str">
        <f t="shared" si="25"/>
        <v/>
      </c>
      <c r="AE24" s="62" t="str">
        <f t="shared" si="26"/>
        <v/>
      </c>
      <c r="AF24" s="62" t="str">
        <f t="shared" si="27"/>
        <v/>
      </c>
      <c r="AG24" s="62" t="str">
        <f t="shared" si="28"/>
        <v/>
      </c>
      <c r="AH24" s="62">
        <f t="shared" si="29"/>
        <v>23</v>
      </c>
      <c r="AI24" s="62">
        <f t="shared" si="30"/>
        <v>11.5</v>
      </c>
      <c r="AJ24" s="66">
        <f>IF(VLOOKUP(TRUE,$V$2:$AY$28,COUNTA($V$1:AR$1),FALSE)="",AR24,IF(AR24="","",(AR24/VLOOKUP(TRUE,$V$2:$AY$28,COUNTA($V$1:AR$1),FALSE))*100))</f>
        <v>50</v>
      </c>
      <c r="AK24" s="62">
        <f>IF(VLOOKUP(TRUE,$V$2:$AY$28,COUNTA($V$1:AS$1),FALSE)="",AS24,IF(AS24="","",(AS24/VLOOKUP(TRUE,$V$2:$AY$28,COUNTA($V$1:AS$1),FALSE))*100))</f>
        <v>51.948515551778499</v>
      </c>
      <c r="AL24" s="62">
        <f>IF(VLOOKUP(TRUE,$V$2:$AY$28,COUNTA($V$1:AT$1),FALSE)="",AT24,IF(AT24="","",(AT24/VLOOKUP(TRUE,$V$2:$AY$28,COUNTA($V$1:AT$1),FALSE))*100))</f>
        <v>58.753340830424563</v>
      </c>
      <c r="AM24" s="62">
        <f>IF(VLOOKUP(TRUE,$V$2:$AY$28,COUNTA($V$1:AU$1),FALSE)="",AU24,IF(AU24="","",(AU24/VLOOKUP(TRUE,$V$2:$AY$28,COUNTA($V$1:AU$1),FALSE))*100))</f>
        <v>106.51231563241446</v>
      </c>
      <c r="AN24" s="62">
        <f>IF(VLOOKUP(TRUE,$V$2:$AY$28,COUNTA($V$1:AV$1),FALSE)="",AV24,IF(AV24="","",(AV24/VLOOKUP(TRUE,$V$2:$AY$28,COUNTA($V$1:AV$1),FALSE))*100))</f>
        <v>111.62233218895065</v>
      </c>
      <c r="AO24" s="62">
        <f>IF(VLOOKUP(TRUE,$V$2:$AY$28,COUNTA($V$1:AW$1),FALSE)="",AW24,IF(AW24="","",(AW24/VLOOKUP(TRUE,$V$2:$AY$28,COUNTA($V$1:AW$1),FALSE))*100))</f>
        <v>68.46562780713414</v>
      </c>
      <c r="AP24" s="111">
        <f>IF(VLOOKUP(TRUE,$V$2:$AY$28,COUNTA($V$1:AX$1),FALSE)="",AX24,IF(AX24="","",(AX24/VLOOKUP(TRUE,$V$2:$AY$28,COUNTA($V$1:AX$1),FALSE))*100))</f>
        <v>33.333333333333329</v>
      </c>
      <c r="AQ24" s="65">
        <f>IF(VLOOKUP(TRUE,$V$2:$AY$28,COUNTA($V$1:AY$1),FALSE)="",AY24,IF(AY24="","",(AY24/VLOOKUP(TRUE,$V$2:$AY$28,COUNTA($V$1:AY$1),FALSE))*100))</f>
        <v>61.188435554504395</v>
      </c>
      <c r="AR24" s="66">
        <f>IF(BS24="","",BS24*VLOOKUP("UQ",IndexCalc[],3,FALSE))</f>
        <v>50</v>
      </c>
      <c r="AS24" s="62">
        <f>IF(BT24="","",BT24*VLOOKUP("Fneg",IndexCalc[],3,FALSE))</f>
        <v>27.457305788993835</v>
      </c>
      <c r="AT24" s="62">
        <f>IF(BU24="","",BU24*VLOOKUP("ABS",IndexCalc[],3,FALSE))</f>
        <v>34.337000846862793</v>
      </c>
      <c r="AU24" s="62">
        <f>IF(BV24="","",BV24*VLOOKUP("Cnrs",IndexCalc[],3,FALSE))</f>
        <v>51.910197734832764</v>
      </c>
      <c r="AV24" s="62">
        <f>IF(BO24="","",BO24*VLOOKUP("HEC",IndexCalc[],3,FALSE))</f>
        <v>80.346685647964478</v>
      </c>
      <c r="AW24" s="62">
        <f>IF(BP24="","",BP24*VLOOKUP("Aeres",IndexCalc[],3,FALSE))</f>
        <v>54.745777448018394</v>
      </c>
      <c r="AX24" s="62">
        <f>IF(BQ24="","",BQ24*VLOOKUP("Abdc",IndexCalc[],3,FALSE))</f>
        <v>25</v>
      </c>
      <c r="AY24" s="65">
        <f>IF(BR24="","",BR24*VLOOKUP("Vhb",IndexCalc[],3,FALSE))</f>
        <v>40.792290369669601</v>
      </c>
      <c r="AZ24" s="25"/>
      <c r="BA24" s="16"/>
      <c r="BB24" s="12"/>
      <c r="BC24" s="25"/>
      <c r="BD24" s="25">
        <v>0.44400000000000001</v>
      </c>
      <c r="BE24" s="83">
        <v>0.9</v>
      </c>
      <c r="BF24" s="18"/>
      <c r="BG24" s="12"/>
      <c r="BH24" s="181" t="s">
        <v>135</v>
      </c>
      <c r="BI24" s="12"/>
      <c r="BJ24" s="19">
        <v>3</v>
      </c>
      <c r="BK24" s="18"/>
      <c r="BL24" s="12"/>
      <c r="BM24" s="12"/>
      <c r="BN24" s="12"/>
      <c r="BO24" s="257">
        <v>3.2138674259185791</v>
      </c>
      <c r="BP24" s="258">
        <v>1.6423733234405518</v>
      </c>
      <c r="BQ24" s="92">
        <v>1</v>
      </c>
      <c r="BR24" s="258">
        <v>2.4475374221801758</v>
      </c>
      <c r="BS24" s="258">
        <v>2</v>
      </c>
      <c r="BT24" s="258">
        <v>1.0982922315597534</v>
      </c>
      <c r="BU24" s="258">
        <v>1.7168500423431396</v>
      </c>
      <c r="BV24" s="261">
        <v>2.0764079093933105</v>
      </c>
    </row>
    <row r="25" spans="1:74" x14ac:dyDescent="0.25">
      <c r="A25" s="76" t="s">
        <v>636</v>
      </c>
      <c r="B25" s="11" t="s">
        <v>1076</v>
      </c>
      <c r="C25" s="75" t="s">
        <v>210</v>
      </c>
      <c r="D25" s="11" t="s">
        <v>826</v>
      </c>
      <c r="E25" s="59">
        <f t="shared" si="0"/>
        <v>24</v>
      </c>
      <c r="F25" s="59">
        <f t="shared" si="1"/>
        <v>10</v>
      </c>
      <c r="G25" s="65">
        <f t="shared" si="2"/>
        <v>31.170755273745741</v>
      </c>
      <c r="H25" s="98" t="b">
        <f t="shared" si="3"/>
        <v>0</v>
      </c>
      <c r="I25" s="108">
        <f t="shared" si="4"/>
        <v>10000</v>
      </c>
      <c r="J25" s="108">
        <f t="shared" si="5"/>
        <v>10000</v>
      </c>
      <c r="K25" s="108">
        <f t="shared" si="6"/>
        <v>10000</v>
      </c>
      <c r="L25" s="108">
        <f t="shared" si="7"/>
        <v>10000</v>
      </c>
      <c r="M25" s="108">
        <f t="shared" si="8"/>
        <v>10000</v>
      </c>
      <c r="N25" s="108">
        <f t="shared" si="9"/>
        <v>10000</v>
      </c>
      <c r="O25" s="98" t="b">
        <f t="shared" si="10"/>
        <v>0</v>
      </c>
      <c r="P25" s="59">
        <f t="shared" si="11"/>
        <v>2</v>
      </c>
      <c r="Q25" s="59">
        <f t="shared" si="12"/>
        <v>8</v>
      </c>
      <c r="R25" s="149">
        <f t="shared" si="13"/>
        <v>41.969823829113452</v>
      </c>
      <c r="S25" s="66">
        <f t="shared" si="14"/>
        <v>44.564694224690406</v>
      </c>
      <c r="T25" s="65">
        <f t="shared" si="15"/>
        <v>41.321106230219208</v>
      </c>
      <c r="U25" s="62">
        <f t="shared" si="16"/>
        <v>39.966884984175366</v>
      </c>
      <c r="V25" s="62" t="b">
        <f t="shared" si="17"/>
        <v>0</v>
      </c>
      <c r="W25" s="143">
        <f t="shared" si="18"/>
        <v>59.008098143354175</v>
      </c>
      <c r="X25" s="66" t="str">
        <f t="shared" si="19"/>
        <v/>
      </c>
      <c r="Y25" s="62" t="str">
        <f t="shared" si="20"/>
        <v/>
      </c>
      <c r="Z25" s="62" t="str">
        <f t="shared" si="21"/>
        <v/>
      </c>
      <c r="AA25" s="62" t="str">
        <f t="shared" si="22"/>
        <v/>
      </c>
      <c r="AB25" s="62">
        <f t="shared" si="23"/>
        <v>14.188267394270124</v>
      </c>
      <c r="AC25" s="65">
        <f t="shared" si="24"/>
        <v>74.941121055110685</v>
      </c>
      <c r="AD25" s="62" t="str">
        <f t="shared" si="25"/>
        <v/>
      </c>
      <c r="AE25" s="62" t="str">
        <f t="shared" si="26"/>
        <v/>
      </c>
      <c r="AF25" s="62" t="str">
        <f t="shared" si="27"/>
        <v/>
      </c>
      <c r="AG25" s="62" t="str">
        <f t="shared" si="28"/>
        <v/>
      </c>
      <c r="AH25" s="62">
        <f t="shared" si="29"/>
        <v>11.5</v>
      </c>
      <c r="AI25" s="62">
        <f t="shared" si="30"/>
        <v>57.599999999999994</v>
      </c>
      <c r="AJ25" s="66">
        <f>IF(VLOOKUP(TRUE,$V$2:$AY$28,COUNTA($V$1:AR$1),FALSE)="",AR25,IF(AR25="","",(AR25/VLOOKUP(TRUE,$V$2:$AY$28,COUNTA($V$1:AR$1),FALSE))*100))</f>
        <v>25</v>
      </c>
      <c r="AK25" s="62">
        <f>IF(VLOOKUP(TRUE,$V$2:$AY$28,COUNTA($V$1:AS$1),FALSE)="",AS25,IF(AS25="","",(AS25/VLOOKUP(TRUE,$V$2:$AY$28,COUNTA($V$1:AS$1),FALSE))*100))</f>
        <v>53.018735344774804</v>
      </c>
      <c r="AL25" s="62">
        <f>IF(VLOOKUP(TRUE,$V$2:$AY$28,COUNTA($V$1:AT$1),FALSE)="",AT25,IF(AT25="","",(AT25/VLOOKUP(TRUE,$V$2:$AY$28,COUNTA($V$1:AT$1),FALSE))*100))</f>
        <v>61.753367184198773</v>
      </c>
      <c r="AM25" s="62">
        <f>IF(VLOOKUP(TRUE,$V$2:$AY$28,COUNTA($V$1:AU$1),FALSE)="",AU25,IF(AU25="","",(AU25/VLOOKUP(TRUE,$V$2:$AY$28,COUNTA($V$1:AU$1),FALSE))*100))</f>
        <v>96.570928014088992</v>
      </c>
      <c r="AN25" s="62">
        <f>IF(VLOOKUP(TRUE,$V$2:$AY$28,COUNTA($V$1:AV$1),FALSE)="",AV25,IF(AV25="","",(AV25/VLOOKUP(TRUE,$V$2:$AY$28,COUNTA($V$1:AV$1),FALSE))*100))</f>
        <v>113.82624594456286</v>
      </c>
      <c r="AO25" s="62">
        <f>IF(VLOOKUP(TRUE,$V$2:$AY$28,COUNTA($V$1:AW$1),FALSE)="",AW25,IF(AW25="","",(AW25/VLOOKUP(TRUE,$V$2:$AY$28,COUNTA($V$1:AW$1),FALSE))*100))</f>
        <v>68.887064427697979</v>
      </c>
      <c r="AP25" s="111">
        <f>IF(VLOOKUP(TRUE,$V$2:$AY$28,COUNTA($V$1:AX$1),FALSE)="",AX25,IF(AX25="","",(AX25/VLOOKUP(TRUE,$V$2:$AY$28,COUNTA($V$1:AX$1),FALSE))*100))</f>
        <v>33.333333333333329</v>
      </c>
      <c r="AQ25" s="65">
        <f>IF(VLOOKUP(TRUE,$V$2:$AY$28,COUNTA($V$1:AY$1),FALSE)="",AY25,IF(AY25="","",(AY25/VLOOKUP(TRUE,$V$2:$AY$28,COUNTA($V$1:AY$1),FALSE))*100))</f>
        <v>48.561918735504157</v>
      </c>
      <c r="AR25" s="66">
        <f>IF(BS25="","",BS25*VLOOKUP("UQ",IndexCalc[],3,FALSE))</f>
        <v>25</v>
      </c>
      <c r="AS25" s="62">
        <f>IF(BT25="","",BT25*VLOOKUP("Fneg",IndexCalc[],3,FALSE))</f>
        <v>28.022968769073486</v>
      </c>
      <c r="AT25" s="62">
        <f>IF(BU25="","",BU25*VLOOKUP("ABS",IndexCalc[],3,FALSE))</f>
        <v>36.090295314788818</v>
      </c>
      <c r="AU25" s="62">
        <f>IF(BV25="","",BV25*VLOOKUP("Cnrs",IndexCalc[],3,FALSE))</f>
        <v>47.06512987613678</v>
      </c>
      <c r="AV25" s="62">
        <f>IF(BO25="","",BO25*VLOOKUP("HEC",IndexCalc[],3,FALSE))</f>
        <v>81.933081150054932</v>
      </c>
      <c r="AW25" s="62">
        <f>IF(BP25="","",BP25*VLOOKUP("Aeres",IndexCalc[],3,FALSE))</f>
        <v>55.082762241363532</v>
      </c>
      <c r="AX25" s="62">
        <f>IF(BQ25="","",BQ25*VLOOKUP("Abdc",IndexCalc[],3,FALSE))</f>
        <v>25</v>
      </c>
      <c r="AY25" s="65">
        <f>IF(BR25="","",BR25*VLOOKUP("Vhb",IndexCalc[],3,FALSE))</f>
        <v>32.374612490336105</v>
      </c>
      <c r="AZ25" s="25"/>
      <c r="BA25" s="16"/>
      <c r="BB25" s="12"/>
      <c r="BC25" s="25"/>
      <c r="BD25" s="25">
        <v>0.312</v>
      </c>
      <c r="BE25" s="83">
        <v>1.591</v>
      </c>
      <c r="BF25" s="18"/>
      <c r="BG25" s="12"/>
      <c r="BH25" s="181" t="s">
        <v>135</v>
      </c>
      <c r="BI25" s="12"/>
      <c r="BJ25" s="19"/>
      <c r="BK25" s="18">
        <v>4</v>
      </c>
      <c r="BL25" s="12"/>
      <c r="BM25" s="12"/>
      <c r="BN25" s="12"/>
      <c r="BO25" s="257">
        <v>3.2773232460021973</v>
      </c>
      <c r="BP25" s="258">
        <v>1.6524828672409058</v>
      </c>
      <c r="BQ25" s="92">
        <v>1</v>
      </c>
      <c r="BR25" s="258">
        <v>1.942476749420166</v>
      </c>
      <c r="BS25" s="5">
        <v>1</v>
      </c>
      <c r="BT25" s="258">
        <v>1.1209187507629395</v>
      </c>
      <c r="BU25" s="258">
        <v>1.8045147657394409</v>
      </c>
      <c r="BV25" s="261">
        <v>1.8826051950454712</v>
      </c>
    </row>
    <row r="26" spans="1:74" x14ac:dyDescent="0.25">
      <c r="A26" s="76" t="s">
        <v>633</v>
      </c>
      <c r="B26" s="11" t="s">
        <v>824</v>
      </c>
      <c r="C26" s="73" t="s">
        <v>161</v>
      </c>
      <c r="D26" s="11" t="s">
        <v>826</v>
      </c>
      <c r="E26" s="59">
        <f t="shared" si="0"/>
        <v>25</v>
      </c>
      <c r="F26" s="59">
        <f t="shared" si="1"/>
        <v>10</v>
      </c>
      <c r="G26" s="65">
        <f t="shared" si="2"/>
        <v>10.174004493140506</v>
      </c>
      <c r="H26" s="98" t="b">
        <f t="shared" si="3"/>
        <v>0</v>
      </c>
      <c r="I26" s="108">
        <f t="shared" si="4"/>
        <v>10000</v>
      </c>
      <c r="J26" s="108">
        <f t="shared" si="5"/>
        <v>10000</v>
      </c>
      <c r="K26" s="108">
        <f t="shared" si="6"/>
        <v>10000</v>
      </c>
      <c r="L26" s="108">
        <f t="shared" si="7"/>
        <v>10000</v>
      </c>
      <c r="M26" s="108">
        <f t="shared" si="8"/>
        <v>10000</v>
      </c>
      <c r="N26" s="108">
        <f t="shared" si="9"/>
        <v>10000</v>
      </c>
      <c r="O26" s="98" t="b">
        <f t="shared" si="10"/>
        <v>0</v>
      </c>
      <c r="P26" s="59">
        <f t="shared" si="11"/>
        <v>2</v>
      </c>
      <c r="Q26" s="59">
        <f t="shared" si="12"/>
        <v>8</v>
      </c>
      <c r="R26" s="149">
        <f t="shared" si="13"/>
        <v>40.196105020521273</v>
      </c>
      <c r="S26" s="66">
        <f t="shared" si="14"/>
        <v>52.865988201291337</v>
      </c>
      <c r="T26" s="65">
        <f t="shared" si="15"/>
        <v>37.028634225328766</v>
      </c>
      <c r="U26" s="62">
        <f t="shared" si="16"/>
        <v>40.002907380263011</v>
      </c>
      <c r="V26" s="62" t="b">
        <f t="shared" si="17"/>
        <v>0</v>
      </c>
      <c r="W26" s="143">
        <f t="shared" si="18"/>
        <v>53.625021983402029</v>
      </c>
      <c r="X26" s="66">
        <f t="shared" si="19"/>
        <v>66.666666666666657</v>
      </c>
      <c r="Y26" s="62">
        <f t="shared" si="20"/>
        <v>43.749999999999993</v>
      </c>
      <c r="Z26" s="62">
        <f t="shared" si="21"/>
        <v>100</v>
      </c>
      <c r="AA26" s="62">
        <f t="shared" si="22"/>
        <v>51.33315378400215</v>
      </c>
      <c r="AB26" s="62">
        <f t="shared" si="23"/>
        <v>39.881764438381083</v>
      </c>
      <c r="AC26" s="65">
        <f t="shared" si="24"/>
        <v>65.850211964201591</v>
      </c>
      <c r="AD26" s="62">
        <f t="shared" si="25"/>
        <v>25</v>
      </c>
      <c r="AE26" s="62">
        <f t="shared" si="26"/>
        <v>25</v>
      </c>
      <c r="AF26" s="62">
        <f t="shared" si="27"/>
        <v>37.5</v>
      </c>
      <c r="AG26" s="62">
        <f t="shared" si="28"/>
        <v>37.5</v>
      </c>
      <c r="AH26" s="62">
        <f t="shared" si="29"/>
        <v>53.800000000000004</v>
      </c>
      <c r="AI26" s="62">
        <f t="shared" si="30"/>
        <v>50</v>
      </c>
      <c r="AJ26" s="66">
        <f>IF(VLOOKUP(TRUE,$V$2:$AY$28,COUNTA($V$1:AR$1),FALSE)="",AR26,IF(AR26="","",(AR26/VLOOKUP(TRUE,$V$2:$AY$28,COUNTA($V$1:AR$1),FALSE))*100))</f>
        <v>50</v>
      </c>
      <c r="AK26" s="62">
        <f>IF(VLOOKUP(TRUE,$V$2:$AY$28,COUNTA($V$1:AS$1),FALSE)="",AS26,IF(AS26="","",(AS26/VLOOKUP(TRUE,$V$2:$AY$28,COUNTA($V$1:AS$1),FALSE))*100))</f>
        <v>47.299356272422287</v>
      </c>
      <c r="AL26" s="62">
        <f>IF(VLOOKUP(TRUE,$V$2:$AY$28,COUNTA($V$1:AT$1),FALSE)="",AT26,IF(AT26="","",(AT26/VLOOKUP(TRUE,$V$2:$AY$28,COUNTA($V$1:AT$1),FALSE))*100))</f>
        <v>68.443183017007811</v>
      </c>
      <c r="AM26" s="62">
        <f>IF(VLOOKUP(TRUE,$V$2:$AY$28,COUNTA($V$1:AU$1),FALSE)="",AU26,IF(AU26="","",(AU26/VLOOKUP(TRUE,$V$2:$AY$28,COUNTA($V$1:AU$1),FALSE))*100))</f>
        <v>51.29643127950493</v>
      </c>
      <c r="AN26" s="62">
        <f>IF(VLOOKUP(TRUE,$V$2:$AY$28,COUNTA($V$1:AV$1),FALSE)="",AV26,IF(AV26="","",(AV26/VLOOKUP(TRUE,$V$2:$AY$28,COUNTA($V$1:AV$1),FALSE))*100))</f>
        <v>52.915298293031519</v>
      </c>
      <c r="AO26" s="62">
        <f>IF(VLOOKUP(TRUE,$V$2:$AY$28,COUNTA($V$1:AW$1),FALSE)="",AW26,IF(AW26="","",(AW26/VLOOKUP(TRUE,$V$2:$AY$28,COUNTA($V$1:AW$1),FALSE))*100))</f>
        <v>41.687006741992036</v>
      </c>
      <c r="AP26" s="111">
        <f>IF(VLOOKUP(TRUE,$V$2:$AY$28,COUNTA($V$1:AX$1),FALSE)="",AX26,IF(AX26="","",(AX26/VLOOKUP(TRUE,$V$2:$AY$28,COUNTA($V$1:AX$1),FALSE))*100))</f>
        <v>66.666666666666657</v>
      </c>
      <c r="AQ26" s="65">
        <f>IF(VLOOKUP(TRUE,$V$2:$AY$28,COUNTA($V$1:AY$1),FALSE)="",AY26,IF(AY26="","",(AY26/VLOOKUP(TRUE,$V$2:$AY$28,COUNTA($V$1:AY$1),FALSE))*100))</f>
        <v>52.210301160812378</v>
      </c>
      <c r="AR26" s="66">
        <f>IF(BS26="","",BS26*VLOOKUP("UQ",IndexCalc[],3,FALSE))</f>
        <v>50</v>
      </c>
      <c r="AS26" s="62">
        <f>IF(BT26="","",BT26*VLOOKUP("Fneg",IndexCalc[],3,FALSE))</f>
        <v>25</v>
      </c>
      <c r="AT26" s="62">
        <f>IF(BU26="","",BU26*VLOOKUP("ABS",IndexCalc[],3,FALSE))</f>
        <v>40</v>
      </c>
      <c r="AU26" s="62">
        <f>IF(BV26="","",BV26*VLOOKUP("Cnrs",IndexCalc[],3,FALSE))</f>
        <v>25</v>
      </c>
      <c r="AV26" s="62">
        <f>IF(BO26="","",BO26*VLOOKUP("HEC",IndexCalc[],3,FALSE))</f>
        <v>38.088873028755188</v>
      </c>
      <c r="AW26" s="62">
        <f>IF(BP26="","",BP26*VLOOKUP("Aeres",IndexCalc[],3,FALSE))</f>
        <v>33.333333333333336</v>
      </c>
      <c r="AX26" s="62">
        <f>IF(BQ26="","",BQ26*VLOOKUP("Abdc",IndexCalc[],3,FALSE))</f>
        <v>50</v>
      </c>
      <c r="AY26" s="65">
        <f>IF(BR26="","",BR26*VLOOKUP("Vhb",IndexCalc[],3,FALSE))</f>
        <v>34.806867440541588</v>
      </c>
      <c r="AZ26" s="25">
        <v>2E-3</v>
      </c>
      <c r="BA26" s="16">
        <v>0.7</v>
      </c>
      <c r="BB26" s="12">
        <v>24</v>
      </c>
      <c r="BC26" s="25">
        <v>1.9059999999999999</v>
      </c>
      <c r="BD26" s="25">
        <v>0.877</v>
      </c>
      <c r="BE26" s="83">
        <v>1.3979999999999999</v>
      </c>
      <c r="BF26" s="18"/>
      <c r="BG26" s="12" t="s">
        <v>135</v>
      </c>
      <c r="BH26" s="181" t="s">
        <v>133</v>
      </c>
      <c r="BI26" s="12"/>
      <c r="BJ26" s="19" t="s">
        <v>298</v>
      </c>
      <c r="BK26" s="18">
        <v>3</v>
      </c>
      <c r="BL26" s="12">
        <v>4</v>
      </c>
      <c r="BM26" s="12">
        <v>2</v>
      </c>
      <c r="BN26" s="12">
        <v>4</v>
      </c>
      <c r="BO26" s="257">
        <v>1.5235549211502075</v>
      </c>
      <c r="BP26" s="5">
        <v>1</v>
      </c>
      <c r="BQ26" s="92">
        <v>2</v>
      </c>
      <c r="BR26" s="258">
        <v>2.0884120464324951</v>
      </c>
      <c r="BS26" s="5">
        <v>2</v>
      </c>
      <c r="BT26" s="5">
        <v>1</v>
      </c>
      <c r="BU26" s="5">
        <v>2</v>
      </c>
      <c r="BV26" s="8">
        <v>1</v>
      </c>
    </row>
    <row r="27" spans="1:74" x14ac:dyDescent="0.25">
      <c r="A27" s="76" t="s">
        <v>1086</v>
      </c>
      <c r="B27" s="11"/>
      <c r="C27" s="147" t="s">
        <v>236</v>
      </c>
      <c r="D27" s="11" t="s">
        <v>826</v>
      </c>
      <c r="E27" s="59">
        <f t="shared" si="0"/>
        <v>26</v>
      </c>
      <c r="F27" s="59">
        <f t="shared" si="1"/>
        <v>10</v>
      </c>
      <c r="G27" s="65">
        <f t="shared" si="2"/>
        <v>33.339461808326966</v>
      </c>
      <c r="H27" s="98" t="b">
        <f t="shared" si="3"/>
        <v>0</v>
      </c>
      <c r="I27" s="108">
        <f t="shared" si="4"/>
        <v>10000</v>
      </c>
      <c r="J27" s="108">
        <f t="shared" si="5"/>
        <v>10000</v>
      </c>
      <c r="K27" s="108">
        <f t="shared" si="6"/>
        <v>10000</v>
      </c>
      <c r="L27" s="108">
        <f t="shared" si="7"/>
        <v>10000</v>
      </c>
      <c r="M27" s="108">
        <f t="shared" si="8"/>
        <v>10000</v>
      </c>
      <c r="N27" s="108">
        <f t="shared" si="9"/>
        <v>10000</v>
      </c>
      <c r="O27" s="98" t="b">
        <f t="shared" si="10"/>
        <v>0</v>
      </c>
      <c r="P27" s="59">
        <f t="shared" si="11"/>
        <v>2</v>
      </c>
      <c r="Q27" s="59">
        <f t="shared" si="12"/>
        <v>8</v>
      </c>
      <c r="R27" s="149">
        <f t="shared" si="13"/>
        <v>40.093640146076652</v>
      </c>
      <c r="S27" s="66">
        <f t="shared" si="14"/>
        <v>17.408964422444406</v>
      </c>
      <c r="T27" s="65">
        <f t="shared" si="15"/>
        <v>45.764809076984719</v>
      </c>
      <c r="U27" s="62">
        <f t="shared" si="16"/>
        <v>37.371847261587774</v>
      </c>
      <c r="V27" s="62" t="b">
        <f t="shared" si="17"/>
        <v>0</v>
      </c>
      <c r="W27" s="143">
        <f t="shared" si="18"/>
        <v>57.96132994440817</v>
      </c>
      <c r="X27" s="66" t="str">
        <f t="shared" si="19"/>
        <v/>
      </c>
      <c r="Y27" s="62" t="str">
        <f t="shared" si="20"/>
        <v/>
      </c>
      <c r="Z27" s="62" t="str">
        <f t="shared" si="21"/>
        <v/>
      </c>
      <c r="AA27" s="62" t="str">
        <f t="shared" si="22"/>
        <v/>
      </c>
      <c r="AB27" s="62">
        <f t="shared" si="23"/>
        <v>12.914961346066395</v>
      </c>
      <c r="AC27" s="65">
        <f t="shared" si="24"/>
        <v>21.90296749882242</v>
      </c>
      <c r="AD27" s="62" t="str">
        <f t="shared" si="25"/>
        <v/>
      </c>
      <c r="AE27" s="62" t="str">
        <f t="shared" si="26"/>
        <v/>
      </c>
      <c r="AF27" s="62" t="str">
        <f t="shared" si="27"/>
        <v/>
      </c>
      <c r="AG27" s="62" t="str">
        <f t="shared" si="28"/>
        <v/>
      </c>
      <c r="AH27" s="62">
        <f t="shared" si="29"/>
        <v>3.8</v>
      </c>
      <c r="AI27" s="62">
        <f t="shared" si="30"/>
        <v>3.8</v>
      </c>
      <c r="AJ27" s="66">
        <f>IF(VLOOKUP(TRUE,$V$2:$AY$28,COUNTA($V$1:AR$1),FALSE)="",AR27,IF(AR27="","",(AR27/VLOOKUP(TRUE,$V$2:$AY$28,COUNTA($V$1:AR$1),FALSE))*100))</f>
        <v>50</v>
      </c>
      <c r="AK27" s="62">
        <f>IF(VLOOKUP(TRUE,$V$2:$AY$28,COUNTA($V$1:AS$1),FALSE)="",AS27,IF(AS27="","",(AS27/VLOOKUP(TRUE,$V$2:$AY$28,COUNTA($V$1:AS$1),FALSE))*100))</f>
        <v>51.4868220395416</v>
      </c>
      <c r="AL27" s="62">
        <f>IF(VLOOKUP(TRUE,$V$2:$AY$28,COUNTA($V$1:AT$1),FALSE)="",AT27,IF(AT27="","",(AT27/VLOOKUP(TRUE,$V$2:$AY$28,COUNTA($V$1:AT$1),FALSE))*100))</f>
        <v>55.893140422618259</v>
      </c>
      <c r="AM27" s="62">
        <f>IF(VLOOKUP(TRUE,$V$2:$AY$28,COUNTA($V$1:AU$1),FALSE)="",AU27,IF(AU27="","",(AU27/VLOOKUP(TRUE,$V$2:$AY$28,COUNTA($V$1:AU$1),FALSE))*100))</f>
        <v>109.55405669838318</v>
      </c>
      <c r="AN27" s="62">
        <f>IF(VLOOKUP(TRUE,$V$2:$AY$28,COUNTA($V$1:AV$1),FALSE)="",AV27,IF(AV27="","",(AV27/VLOOKUP(TRUE,$V$2:$AY$28,COUNTA($V$1:AV$1),FALSE))*100))</f>
        <v>114.49116374277722</v>
      </c>
      <c r="AO27" s="62">
        <f>IF(VLOOKUP(TRUE,$V$2:$AY$28,COUNTA($V$1:AW$1),FALSE)="",AW27,IF(AW27="","",(AW27/VLOOKUP(TRUE,$V$2:$AY$28,COUNTA($V$1:AW$1),FALSE))*100))</f>
        <v>65.774118518880741</v>
      </c>
      <c r="AP27" s="111">
        <f>IF(VLOOKUP(TRUE,$V$2:$AY$28,COUNTA($V$1:AX$1),FALSE)="",AX27,IF(AX27="","",(AX27/VLOOKUP(TRUE,$V$2:$AY$28,COUNTA($V$1:AX$1),FALSE))*100))</f>
        <v>33.333333333333329</v>
      </c>
      <c r="AQ27" s="65">
        <f>IF(VLOOKUP(TRUE,$V$2:$AY$28,COUNTA($V$1:AY$1),FALSE)="",AY27,IF(AY27="","",(AY27/VLOOKUP(TRUE,$V$2:$AY$28,COUNTA($V$1:AY$1),FALSE))*100))</f>
        <v>64.262735843658447</v>
      </c>
      <c r="AR27" s="66">
        <f>IF(BS27="","",BS27*VLOOKUP("UQ",IndexCalc[],3,FALSE))</f>
        <v>50</v>
      </c>
      <c r="AS27" s="62">
        <f>IF(BT27="","",BT27*VLOOKUP("Fneg",IndexCalc[],3,FALSE))</f>
        <v>27.213278412818909</v>
      </c>
      <c r="AT27" s="62">
        <f>IF(BU27="","",BU27*VLOOKUP("ABS",IndexCalc[],3,FALSE))</f>
        <v>32.665424346923828</v>
      </c>
      <c r="AU27" s="62">
        <f>IF(BV27="","",BV27*VLOOKUP("Cnrs",IndexCalc[],3,FALSE))</f>
        <v>53.392630815505981</v>
      </c>
      <c r="AV27" s="62">
        <f>IF(BO27="","",BO27*VLOOKUP("HEC",IndexCalc[],3,FALSE))</f>
        <v>82.411694526672363</v>
      </c>
      <c r="AW27" s="62">
        <f>IF(BP27="","",BP27*VLOOKUP("Aeres",IndexCalc[],3,FALSE))</f>
        <v>52.59362061818441</v>
      </c>
      <c r="AX27" s="62">
        <f>IF(BQ27="","",BQ27*VLOOKUP("Abdc",IndexCalc[],3,FALSE))</f>
        <v>25</v>
      </c>
      <c r="AY27" s="65">
        <f>IF(BR27="","",BR27*VLOOKUP("Vhb",IndexCalc[],3,FALSE))</f>
        <v>42.841823895772301</v>
      </c>
      <c r="AZ27" s="25"/>
      <c r="BA27" s="16"/>
      <c r="BB27" s="12"/>
      <c r="BC27" s="25"/>
      <c r="BD27" s="25">
        <v>0.28399999999999997</v>
      </c>
      <c r="BE27" s="83">
        <v>0.46500000000000002</v>
      </c>
      <c r="BF27" s="18"/>
      <c r="BG27" s="12"/>
      <c r="BH27" s="181" t="s">
        <v>135</v>
      </c>
      <c r="BI27" s="12"/>
      <c r="BJ27" s="19">
        <v>3</v>
      </c>
      <c r="BK27" s="18"/>
      <c r="BL27" s="12"/>
      <c r="BM27" s="12"/>
      <c r="BN27" s="12"/>
      <c r="BO27" s="257">
        <v>3.2964677810668945</v>
      </c>
      <c r="BP27" s="258">
        <v>1.5778086185455322</v>
      </c>
      <c r="BQ27" s="92">
        <v>1</v>
      </c>
      <c r="BR27" s="258">
        <v>2.5705094337463379</v>
      </c>
      <c r="BS27" s="258">
        <v>2</v>
      </c>
      <c r="BT27" s="258">
        <v>1.0885311365127563</v>
      </c>
      <c r="BU27" s="258">
        <v>1.6332712173461914</v>
      </c>
      <c r="BV27" s="261">
        <v>2.1357052326202393</v>
      </c>
    </row>
    <row r="28" spans="1:74" s="198" customFormat="1" x14ac:dyDescent="0.25">
      <c r="A28" s="78" t="s">
        <v>1095</v>
      </c>
      <c r="B28" s="28"/>
      <c r="C28" s="211" t="s">
        <v>245</v>
      </c>
      <c r="D28" s="28" t="s">
        <v>826</v>
      </c>
      <c r="E28" s="61">
        <f t="shared" si="0"/>
        <v>27</v>
      </c>
      <c r="F28" s="61">
        <f t="shared" si="1"/>
        <v>10</v>
      </c>
      <c r="G28" s="68">
        <f t="shared" si="2"/>
        <v>30.151938248018382</v>
      </c>
      <c r="H28" s="99" t="b">
        <f t="shared" si="3"/>
        <v>0</v>
      </c>
      <c r="I28" s="109">
        <f t="shared" si="4"/>
        <v>10000</v>
      </c>
      <c r="J28" s="109">
        <f t="shared" si="5"/>
        <v>10000</v>
      </c>
      <c r="K28" s="109">
        <f t="shared" si="6"/>
        <v>10000</v>
      </c>
      <c r="L28" s="109">
        <f t="shared" si="7"/>
        <v>10000</v>
      </c>
      <c r="M28" s="109">
        <f t="shared" si="8"/>
        <v>10000</v>
      </c>
      <c r="N28" s="197">
        <f t="shared" si="9"/>
        <v>10000</v>
      </c>
      <c r="O28" s="99" t="b">
        <f t="shared" si="10"/>
        <v>0</v>
      </c>
      <c r="P28" s="61">
        <f t="shared" si="11"/>
        <v>2</v>
      </c>
      <c r="Q28" s="61">
        <f t="shared" si="12"/>
        <v>8</v>
      </c>
      <c r="R28" s="150">
        <f t="shared" si="13"/>
        <v>38.872787530240664</v>
      </c>
      <c r="S28" s="69">
        <f t="shared" si="14"/>
        <v>7.3015353829525127</v>
      </c>
      <c r="T28" s="68">
        <f t="shared" si="15"/>
        <v>46.765600567062698</v>
      </c>
      <c r="U28" s="63">
        <f t="shared" si="16"/>
        <v>37.412480453650161</v>
      </c>
      <c r="V28" s="63" t="b">
        <f t="shared" si="17"/>
        <v>0</v>
      </c>
      <c r="W28" s="122">
        <f t="shared" si="18"/>
        <v>57.516173327372073</v>
      </c>
      <c r="X28" s="69" t="str">
        <f t="shared" si="19"/>
        <v/>
      </c>
      <c r="Y28" s="63" t="str">
        <f t="shared" si="20"/>
        <v/>
      </c>
      <c r="Z28" s="63" t="str">
        <f t="shared" si="21"/>
        <v/>
      </c>
      <c r="AA28" s="63" t="str">
        <f t="shared" si="22"/>
        <v/>
      </c>
      <c r="AB28" s="63">
        <f t="shared" si="23"/>
        <v>6.5484311050477491</v>
      </c>
      <c r="AC28" s="68">
        <f t="shared" si="24"/>
        <v>8.0546396608572763</v>
      </c>
      <c r="AD28" s="63" t="str">
        <f t="shared" si="25"/>
        <v/>
      </c>
      <c r="AE28" s="63" t="str">
        <f t="shared" si="26"/>
        <v/>
      </c>
      <c r="AF28" s="63" t="str">
        <f t="shared" si="27"/>
        <v/>
      </c>
      <c r="AG28" s="63" t="str">
        <f t="shared" si="28"/>
        <v/>
      </c>
      <c r="AH28" s="63">
        <f t="shared" si="29"/>
        <v>0</v>
      </c>
      <c r="AI28" s="63">
        <f t="shared" si="30"/>
        <v>0</v>
      </c>
      <c r="AJ28" s="69">
        <f>IF(VLOOKUP(TRUE,$V$2:$AY$28,COUNTA($V$1:AR$1),FALSE)="",AR28,IF(AR28="","",(AR28/VLOOKUP(TRUE,$V$2:$AY$28,COUNTA($V$1:AR$1),FALSE))*100))</f>
        <v>50</v>
      </c>
      <c r="AK28" s="63">
        <f>IF(VLOOKUP(TRUE,$V$2:$AY$28,COUNTA($V$1:AS$1),FALSE)="",AS28,IF(AS28="","",(AS28/VLOOKUP(TRUE,$V$2:$AY$28,COUNTA($V$1:AS$1),FALSE))*100))</f>
        <v>72.981507562781289</v>
      </c>
      <c r="AL28" s="63">
        <f>IF(VLOOKUP(TRUE,$V$2:$AY$28,COUNTA($V$1:AT$1),FALSE)="",AT28,IF(AT28="","",(AT28/VLOOKUP(TRUE,$V$2:$AY$28,COUNTA($V$1:AT$1),FALSE))*100))</f>
        <v>68.443183017007811</v>
      </c>
      <c r="AM28" s="63">
        <f>IF(VLOOKUP(TRUE,$V$2:$AY$28,COUNTA($V$1:AU$1),FALSE)="",AU28,IF(AU28="","",(AU28/VLOOKUP(TRUE,$V$2:$AY$28,COUNTA($V$1:AU$1),FALSE))*100))</f>
        <v>106.3015556588313</v>
      </c>
      <c r="AN28" s="63">
        <f>IF(VLOOKUP(TRUE,$V$2:$AY$28,COUNTA($V$1:AV$1),FALSE)="",AV28,IF(AV28="","",(AV28/VLOOKUP(TRUE,$V$2:$AY$28,COUNTA($V$1:AV$1),FALSE))*100))</f>
        <v>63.383178568412056</v>
      </c>
      <c r="AO28" s="63">
        <f>IF(VLOOKUP(TRUE,$V$2:$AY$28,COUNTA($V$1:AW$1),FALSE)="",AW28,IF(AW28="","",(AW28/VLOOKUP(TRUE,$V$2:$AY$28,COUNTA($V$1:AW$1),FALSE))*100))</f>
        <v>72.193412499112952</v>
      </c>
      <c r="AP28" s="112">
        <f>IF(VLOOKUP(TRUE,$V$2:$AY$28,COUNTA($V$1:AX$1),FALSE)="",AX28,IF(AX28="","",(AX28/VLOOKUP(TRUE,$V$2:$AY$28,COUNTA($V$1:AX$1),FALSE))*100))</f>
        <v>66.666666666666657</v>
      </c>
      <c r="AQ28" s="68">
        <f>IF(VLOOKUP(TRUE,$V$2:$AY$28,COUNTA($V$1:AY$1),FALSE)="",AY28,IF(AY28="","",(AY28/VLOOKUP(TRUE,$V$2:$AY$28,COUNTA($V$1:AY$1),FALSE))*100))</f>
        <v>60.589158535003662</v>
      </c>
      <c r="AR28" s="69">
        <f>IF(BS28="","",BS28*VLOOKUP("UQ",IndexCalc[],3,FALSE))</f>
        <v>50</v>
      </c>
      <c r="AS28" s="63">
        <f>IF(BT28="","",BT28*VLOOKUP("Fneg",IndexCalc[],3,FALSE))</f>
        <v>38.574260473251343</v>
      </c>
      <c r="AT28" s="63">
        <f>IF(BU28="","",BU28*VLOOKUP("ABS",IndexCalc[],3,FALSE))</f>
        <v>40</v>
      </c>
      <c r="AU28" s="63">
        <f>IF(BV28="","",BV28*VLOOKUP("Cnrs",IndexCalc[],3,FALSE))</f>
        <v>51.807481050491333</v>
      </c>
      <c r="AV28" s="63">
        <f>IF(BO28="","",BO28*VLOOKUP("HEC",IndexCalc[],3,FALSE))</f>
        <v>45.623740553855896</v>
      </c>
      <c r="AW28" s="63">
        <f>IF(BP28="","",BP28*VLOOKUP("Aeres",IndexCalc[],3,FALSE))</f>
        <v>57.726550102233894</v>
      </c>
      <c r="AX28" s="63">
        <f>IF(BQ28="","",BQ28*VLOOKUP("Abdc",IndexCalc[],3,FALSE))</f>
        <v>50</v>
      </c>
      <c r="AY28" s="68">
        <f>IF(BR28="","",BR28*VLOOKUP("Vhb",IndexCalc[],3,FALSE))</f>
        <v>40.392772356669113</v>
      </c>
      <c r="AZ28" s="36"/>
      <c r="BA28" s="32"/>
      <c r="BB28" s="29"/>
      <c r="BC28" s="36"/>
      <c r="BD28" s="36">
        <v>0.14399999999999999</v>
      </c>
      <c r="BE28" s="84">
        <v>0.17100000000000001</v>
      </c>
      <c r="BF28" s="34"/>
      <c r="BG28" s="29"/>
      <c r="BH28" s="182" t="s">
        <v>133</v>
      </c>
      <c r="BI28" s="29"/>
      <c r="BJ28" s="35"/>
      <c r="BK28" s="34">
        <v>3</v>
      </c>
      <c r="BL28" s="29"/>
      <c r="BM28" s="29">
        <v>2</v>
      </c>
      <c r="BN28" s="29"/>
      <c r="BO28" s="259">
        <v>1.8249496221542358</v>
      </c>
      <c r="BP28" s="260">
        <v>1.7317965030670166</v>
      </c>
      <c r="BQ28" s="93">
        <v>2</v>
      </c>
      <c r="BR28" s="260">
        <v>2.4235663414001465</v>
      </c>
      <c r="BS28" s="6">
        <v>2</v>
      </c>
      <c r="BT28" s="260">
        <v>1.5429704189300537</v>
      </c>
      <c r="BU28" s="260">
        <v>2</v>
      </c>
      <c r="BV28" s="262">
        <v>2.0722992420196533</v>
      </c>
    </row>
    <row r="29" spans="1:74" s="198" customFormat="1" x14ac:dyDescent="0.25">
      <c r="A29" s="199"/>
      <c r="B29" s="14"/>
      <c r="C29" s="12"/>
      <c r="D29" s="14"/>
      <c r="E29" s="12"/>
      <c r="F29" s="14"/>
      <c r="G29" s="14"/>
      <c r="H29" s="14"/>
      <c r="I29" s="14"/>
      <c r="J29" s="14"/>
      <c r="K29" s="14"/>
      <c r="L29" s="14"/>
      <c r="M29" s="14"/>
      <c r="N29" s="14"/>
      <c r="O29" s="14"/>
      <c r="P29" s="14"/>
      <c r="Q29" s="14"/>
      <c r="R29" s="14"/>
      <c r="S29" s="14"/>
      <c r="T29" s="14"/>
      <c r="U29" s="14"/>
      <c r="V29" s="14"/>
      <c r="W29" s="14"/>
      <c r="X29" s="12"/>
      <c r="Y29" s="12"/>
      <c r="Z29" s="12"/>
      <c r="AA29" s="12"/>
      <c r="AB29" s="12"/>
      <c r="AC29" s="12"/>
      <c r="AD29" s="12"/>
      <c r="AE29" s="12"/>
      <c r="AF29" s="12"/>
      <c r="AG29" s="12"/>
      <c r="AH29" s="12"/>
      <c r="AI29" s="12"/>
      <c r="AJ29" s="12"/>
      <c r="AK29" s="12"/>
      <c r="AL29" s="12"/>
      <c r="AM29" s="12"/>
      <c r="AN29" s="12"/>
      <c r="AO29" s="12"/>
      <c r="AP29" s="12"/>
      <c r="AQ29" s="12"/>
      <c r="AR29" s="12"/>
      <c r="AS29" s="12"/>
      <c r="AT29" s="12"/>
      <c r="AU29" s="12"/>
      <c r="AV29" s="12"/>
      <c r="AW29" s="12"/>
      <c r="AX29" s="12"/>
      <c r="AY29" s="12"/>
      <c r="AZ29" s="12"/>
      <c r="BA29" s="12"/>
      <c r="BB29" s="12"/>
      <c r="BC29" s="12"/>
      <c r="BD29" s="12"/>
      <c r="BE29" s="12"/>
      <c r="BF29" s="12"/>
      <c r="BG29" s="12"/>
      <c r="BH29" s="12"/>
      <c r="BI29" s="12"/>
      <c r="BJ29" s="12"/>
      <c r="BK29" s="12"/>
      <c r="BL29" s="12"/>
      <c r="BM29" s="12"/>
      <c r="BN29" s="12"/>
      <c r="BO29" s="5"/>
      <c r="BP29" s="5"/>
      <c r="BQ29" s="5"/>
      <c r="BR29" s="5"/>
      <c r="BS29" s="5"/>
      <c r="BT29" s="5"/>
      <c r="BU29" s="5"/>
      <c r="BV29" s="5"/>
    </row>
  </sheetData>
  <sheetProtection sheet="1" formatCells="0" formatColumns="0" formatRows="0" insertRows="0" deleteRows="0"/>
  <sortState xmlns:xlrd2="http://schemas.microsoft.com/office/spreadsheetml/2017/richdata2" ref="A2:BV30">
    <sortCondition descending="1" ref="R1"/>
  </sortState>
  <conditionalFormatting sqref="V2:V13">
    <cfRule type="cellIs" dxfId="162" priority="55" operator="equal">
      <formula>TRUE</formula>
    </cfRule>
  </conditionalFormatting>
  <conditionalFormatting sqref="V2:V13">
    <cfRule type="cellIs" dxfId="161" priority="54" operator="equal">
      <formula>FALSE</formula>
    </cfRule>
  </conditionalFormatting>
  <conditionalFormatting sqref="O2:O13">
    <cfRule type="cellIs" dxfId="160" priority="53" operator="equal">
      <formula>TRUE</formula>
    </cfRule>
  </conditionalFormatting>
  <conditionalFormatting sqref="O2:O13">
    <cfRule type="cellIs" dxfId="159" priority="52" operator="equal">
      <formula>FALSE</formula>
    </cfRule>
  </conditionalFormatting>
  <conditionalFormatting sqref="H2:H13">
    <cfRule type="cellIs" dxfId="158" priority="51" operator="equal">
      <formula>TRUE</formula>
    </cfRule>
  </conditionalFormatting>
  <conditionalFormatting sqref="H2:H13">
    <cfRule type="cellIs" dxfId="157" priority="50" operator="equal">
      <formula>FALSE</formula>
    </cfRule>
  </conditionalFormatting>
  <conditionalFormatting sqref="A1:A13 A29:A1048576">
    <cfRule type="duplicateValues" dxfId="156" priority="24"/>
  </conditionalFormatting>
  <conditionalFormatting sqref="B1:B13 B29:B1048576">
    <cfRule type="duplicateValues" dxfId="155" priority="23"/>
  </conditionalFormatting>
  <conditionalFormatting sqref="V14:V28">
    <cfRule type="cellIs" dxfId="154" priority="22" operator="equal">
      <formula>TRUE</formula>
    </cfRule>
  </conditionalFormatting>
  <conditionalFormatting sqref="V14:V28">
    <cfRule type="cellIs" dxfId="153" priority="21" operator="equal">
      <formula>FALSE</formula>
    </cfRule>
  </conditionalFormatting>
  <conditionalFormatting sqref="O14:O28">
    <cfRule type="cellIs" dxfId="152" priority="20" operator="equal">
      <formula>TRUE</formula>
    </cfRule>
  </conditionalFormatting>
  <conditionalFormatting sqref="O14:O28">
    <cfRule type="cellIs" dxfId="151" priority="19" operator="equal">
      <formula>FALSE</formula>
    </cfRule>
  </conditionalFormatting>
  <conditionalFormatting sqref="H14:H28">
    <cfRule type="cellIs" dxfId="150" priority="18" operator="equal">
      <formula>TRUE</formula>
    </cfRule>
  </conditionalFormatting>
  <conditionalFormatting sqref="H14:H28">
    <cfRule type="cellIs" dxfId="149" priority="17" operator="equal">
      <formula>FALSE</formula>
    </cfRule>
  </conditionalFormatting>
  <conditionalFormatting sqref="A14:A28">
    <cfRule type="duplicateValues" dxfId="148" priority="9"/>
  </conditionalFormatting>
  <conditionalFormatting sqref="B14:B28">
    <cfRule type="duplicateValues" dxfId="147" priority="8"/>
  </conditionalFormatting>
  <conditionalFormatting sqref="I2:N28">
    <cfRule type="top10" dxfId="146" priority="7" bottom="1" rank="1"/>
  </conditionalFormatting>
  <conditionalFormatting sqref="J2:J28">
    <cfRule type="top10" dxfId="145" priority="6" bottom="1" rank="1"/>
  </conditionalFormatting>
  <conditionalFormatting sqref="K2:K28">
    <cfRule type="top10" dxfId="144" priority="5" bottom="1" rank="1"/>
  </conditionalFormatting>
  <conditionalFormatting sqref="L2:L28">
    <cfRule type="top10" dxfId="143" priority="4" bottom="1" rank="1"/>
  </conditionalFormatting>
  <conditionalFormatting sqref="M2:M28">
    <cfRule type="top10" dxfId="142" priority="3" bottom="1" rank="1"/>
  </conditionalFormatting>
  <conditionalFormatting sqref="N2:N28">
    <cfRule type="top10" dxfId="141" priority="2" bottom="1" rank="1"/>
  </conditionalFormatting>
  <conditionalFormatting sqref="I2:N28">
    <cfRule type="cellIs" dxfId="140" priority="1" operator="equal">
      <formula>10000</formula>
    </cfRule>
  </conditionalFormatting>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CD28"/>
  <sheetViews>
    <sheetView zoomScaleNormal="100" workbookViewId="0">
      <pane xSplit="1" topLeftCell="B1" activePane="topRight" state="frozen"/>
      <selection activeCell="BY7" sqref="BY7"/>
      <selection pane="topRight" activeCell="A2" sqref="A2"/>
    </sheetView>
  </sheetViews>
  <sheetFormatPr defaultColWidth="9.140625" defaultRowHeight="15" x14ac:dyDescent="0.25"/>
  <cols>
    <col min="1" max="1" width="42.28515625" style="46" customWidth="1"/>
    <col min="2" max="2" width="10.5703125" style="87" customWidth="1"/>
    <col min="3" max="3" width="10.5703125" style="45" customWidth="1"/>
    <col min="4" max="4" width="15" style="87" customWidth="1"/>
    <col min="5" max="5" width="12.28515625" style="119" customWidth="1"/>
    <col min="6" max="7" width="10.42578125" style="87" customWidth="1"/>
    <col min="8" max="8" width="14" style="87" customWidth="1"/>
    <col min="9" max="9" width="11.28515625" style="87" customWidth="1"/>
    <col min="10" max="10" width="13.7109375" style="87" customWidth="1"/>
    <col min="11" max="11" width="11" style="87" customWidth="1"/>
    <col min="12" max="12" width="13.7109375" style="87" customWidth="1"/>
    <col min="13" max="13" width="13.85546875" style="87" customWidth="1"/>
    <col min="14" max="14" width="10.85546875" style="87" customWidth="1"/>
    <col min="15" max="15" width="12.85546875" style="87" customWidth="1"/>
    <col min="16" max="20" width="10.42578125" style="87" customWidth="1"/>
    <col min="21" max="21" width="11.5703125" style="87" customWidth="1"/>
    <col min="22" max="22" width="12.85546875" style="87" customWidth="1"/>
    <col min="23" max="23" width="10.42578125" style="87" customWidth="1"/>
    <col min="24" max="27" width="9.140625" style="119" customWidth="1"/>
    <col min="28" max="35" width="9.140625" style="45" customWidth="1"/>
    <col min="36" max="36" width="11" style="45" customWidth="1"/>
    <col min="37" max="39" width="11.140625" style="45" customWidth="1"/>
    <col min="40" max="41" width="11.28515625" style="45" customWidth="1"/>
    <col min="42" max="42" width="11" style="45" customWidth="1"/>
    <col min="43" max="43" width="11.42578125" style="45" customWidth="1"/>
    <col min="44" max="44" width="9.140625" style="45" customWidth="1"/>
    <col min="45" max="45" width="9.5703125" style="45" customWidth="1"/>
    <col min="46" max="48" width="9.140625" style="45" customWidth="1"/>
    <col min="49" max="49" width="10.42578125" style="45" customWidth="1"/>
    <col min="50" max="50" width="9.5703125" style="45" customWidth="1"/>
    <col min="51" max="51" width="10.42578125" style="45" customWidth="1"/>
    <col min="52" max="58" width="9.140625" style="45" customWidth="1"/>
    <col min="59" max="59" width="10.5703125" style="45" customWidth="1"/>
    <col min="60" max="60" width="9.5703125" style="45" customWidth="1"/>
    <col min="61" max="63" width="9.140625" style="45" customWidth="1"/>
    <col min="64" max="64" width="9.5703125" style="45" customWidth="1"/>
    <col min="65" max="66" width="9.140625" style="45" customWidth="1"/>
    <col min="67" max="67" width="9.140625" style="2" customWidth="1"/>
    <col min="68" max="68" width="11.28515625" style="2" customWidth="1"/>
    <col min="69" max="69" width="9.85546875" style="2" customWidth="1"/>
    <col min="70" max="70" width="9.140625" style="2" customWidth="1"/>
    <col min="71" max="71" width="9" style="2" customWidth="1"/>
    <col min="72" max="72" width="9.7109375" style="2" customWidth="1"/>
    <col min="73" max="73" width="9.28515625" style="2" customWidth="1"/>
    <col min="74" max="74" width="9.85546875" style="2" customWidth="1"/>
    <col min="75" max="77" width="9.140625" style="4" customWidth="1"/>
    <col min="78" max="16384" width="9.140625" style="4"/>
  </cols>
  <sheetData>
    <row r="1" spans="1:82" s="1" customFormat="1" ht="109.5" customHeight="1" x14ac:dyDescent="0.25">
      <c r="A1" s="152" t="s">
        <v>2</v>
      </c>
      <c r="B1" s="153" t="s">
        <v>0</v>
      </c>
      <c r="C1" s="154" t="s">
        <v>1</v>
      </c>
      <c r="D1" s="153" t="s">
        <v>3</v>
      </c>
      <c r="E1" s="153" t="s">
        <v>888</v>
      </c>
      <c r="F1" s="153" t="s">
        <v>1007</v>
      </c>
      <c r="G1" s="154" t="s">
        <v>4</v>
      </c>
      <c r="H1" s="155" t="s">
        <v>912</v>
      </c>
      <c r="I1" s="156" t="s">
        <v>913</v>
      </c>
      <c r="J1" s="156" t="s">
        <v>914</v>
      </c>
      <c r="K1" s="156" t="s">
        <v>915</v>
      </c>
      <c r="L1" s="156" t="s">
        <v>916</v>
      </c>
      <c r="M1" s="156" t="s">
        <v>917</v>
      </c>
      <c r="N1" s="157" t="s">
        <v>918</v>
      </c>
      <c r="O1" s="158" t="s">
        <v>358</v>
      </c>
      <c r="P1" s="159" t="s">
        <v>1008</v>
      </c>
      <c r="Q1" s="158" t="s">
        <v>911</v>
      </c>
      <c r="R1" s="186" t="s">
        <v>909</v>
      </c>
      <c r="S1" s="187" t="s">
        <v>1053</v>
      </c>
      <c r="T1" s="188" t="s">
        <v>1054</v>
      </c>
      <c r="U1" s="158" t="s">
        <v>886</v>
      </c>
      <c r="V1" s="158" t="s">
        <v>358</v>
      </c>
      <c r="W1" s="160" t="s">
        <v>910</v>
      </c>
      <c r="X1" s="160" t="s">
        <v>5</v>
      </c>
      <c r="Y1" s="161" t="s">
        <v>6</v>
      </c>
      <c r="Z1" s="161" t="s">
        <v>7</v>
      </c>
      <c r="AA1" s="161" t="s">
        <v>8</v>
      </c>
      <c r="AB1" s="161" t="s">
        <v>9</v>
      </c>
      <c r="AC1" s="162" t="s">
        <v>10</v>
      </c>
      <c r="AD1" s="160" t="s">
        <v>352</v>
      </c>
      <c r="AE1" s="161" t="s">
        <v>353</v>
      </c>
      <c r="AF1" s="161" t="s">
        <v>354</v>
      </c>
      <c r="AG1" s="161" t="s">
        <v>355</v>
      </c>
      <c r="AH1" s="161" t="s">
        <v>356</v>
      </c>
      <c r="AI1" s="162" t="s">
        <v>357</v>
      </c>
      <c r="AJ1" s="163" t="s">
        <v>1043</v>
      </c>
      <c r="AK1" s="164" t="s">
        <v>1044</v>
      </c>
      <c r="AL1" s="164" t="s">
        <v>1045</v>
      </c>
      <c r="AM1" s="164" t="s">
        <v>1046</v>
      </c>
      <c r="AN1" s="164" t="s">
        <v>1047</v>
      </c>
      <c r="AO1" s="164" t="s">
        <v>1048</v>
      </c>
      <c r="AP1" s="164" t="s">
        <v>1049</v>
      </c>
      <c r="AQ1" s="165" t="s">
        <v>1050</v>
      </c>
      <c r="AR1" s="166" t="s">
        <v>11</v>
      </c>
      <c r="AS1" s="167" t="s">
        <v>12</v>
      </c>
      <c r="AT1" s="167" t="s">
        <v>13</v>
      </c>
      <c r="AU1" s="167" t="s">
        <v>14</v>
      </c>
      <c r="AV1" s="167" t="s">
        <v>15</v>
      </c>
      <c r="AW1" s="167" t="s">
        <v>16</v>
      </c>
      <c r="AX1" s="167" t="s">
        <v>17</v>
      </c>
      <c r="AY1" s="168" t="s">
        <v>18</v>
      </c>
      <c r="AZ1" s="169" t="s">
        <v>24</v>
      </c>
      <c r="BA1" s="170" t="s">
        <v>25</v>
      </c>
      <c r="BB1" s="170" t="s">
        <v>26</v>
      </c>
      <c r="BC1" s="170" t="s">
        <v>27</v>
      </c>
      <c r="BD1" s="170" t="s">
        <v>28</v>
      </c>
      <c r="BE1" s="171" t="s">
        <v>29</v>
      </c>
      <c r="BF1" s="172" t="s">
        <v>19</v>
      </c>
      <c r="BG1" s="173" t="s">
        <v>20</v>
      </c>
      <c r="BH1" s="173" t="s">
        <v>21</v>
      </c>
      <c r="BI1" s="173" t="s">
        <v>22</v>
      </c>
      <c r="BJ1" s="174" t="s">
        <v>23</v>
      </c>
      <c r="BK1" s="175" t="s">
        <v>264</v>
      </c>
      <c r="BL1" s="176" t="s">
        <v>265</v>
      </c>
      <c r="BM1" s="176" t="s">
        <v>359</v>
      </c>
      <c r="BN1" s="176" t="s">
        <v>266</v>
      </c>
      <c r="BO1" s="177" t="s">
        <v>31</v>
      </c>
      <c r="BP1" s="178" t="s">
        <v>32</v>
      </c>
      <c r="BQ1" s="178" t="s">
        <v>33</v>
      </c>
      <c r="BR1" s="178" t="s">
        <v>34</v>
      </c>
      <c r="BS1" s="178" t="s">
        <v>267</v>
      </c>
      <c r="BT1" s="178" t="s">
        <v>268</v>
      </c>
      <c r="BU1" s="179" t="s">
        <v>30</v>
      </c>
      <c r="BV1" s="180" t="s">
        <v>361</v>
      </c>
    </row>
    <row r="2" spans="1:82" x14ac:dyDescent="0.25">
      <c r="A2" s="76"/>
      <c r="B2" s="14"/>
      <c r="C2" s="71" t="s">
        <v>144</v>
      </c>
      <c r="D2" s="11"/>
      <c r="E2" s="59" t="str">
        <f t="shared" ref="E2:E28" si="0">IF(R2=0,"",RANK($R2,$R$2:$R$28,0))</f>
        <v/>
      </c>
      <c r="F2" s="59">
        <f t="shared" ref="F2:F28" si="1">COUNT($AH2:$AI2,$AR2:$AY2)</f>
        <v>0</v>
      </c>
      <c r="G2" s="65" t="str">
        <f t="shared" ref="G2:G28" si="2">IF($F2&lt;=1,"",STDEV($AB2:$AC2,$AJ2:$AQ2))</f>
        <v/>
      </c>
      <c r="H2" s="98" t="b">
        <f t="shared" ref="H2:H28" si="3">IF($Q2=0,FALSE,IF(OR($V2=TRUE,AVERAGE($AJ2:$AQ2)=100),TRUE,FALSE))</f>
        <v>0</v>
      </c>
      <c r="I2" s="108">
        <f t="shared" ref="I2:I28" si="4">IF($H2=TRUE,IF(ISBLANK(AZ2),10000,AZ2),10000)</f>
        <v>10000</v>
      </c>
      <c r="J2" s="108">
        <f t="shared" ref="J2:J28" si="5">IF($H2=TRUE,IF(ISBLANK(BA2),10000,BA2),10000)</f>
        <v>10000</v>
      </c>
      <c r="K2" s="108">
        <f t="shared" ref="K2:K28" si="6">IF($H2=TRUE,IF(ISBLANK(BB2),10000,BB2),10000)</f>
        <v>10000</v>
      </c>
      <c r="L2" s="108">
        <f t="shared" ref="L2:L28" si="7">IF($H2=TRUE,IF(ISBLANK(BC2),10000,BC2),10000)</f>
        <v>10000</v>
      </c>
      <c r="M2" s="108">
        <f t="shared" ref="M2:M28" si="8">IF($H2=TRUE,IF(ISBLANK(BD2),10000,BD2),10000)</f>
        <v>10000</v>
      </c>
      <c r="N2" s="108">
        <f t="shared" ref="N2:N28" si="9">IF($H2=TRUE,IF(ISBLANK(BE2),10000,BE2),10000)</f>
        <v>10000</v>
      </c>
      <c r="O2" s="98" t="b">
        <f t="shared" ref="O2:O28" si="10">$V2</f>
        <v>0</v>
      </c>
      <c r="P2" s="59">
        <f t="shared" ref="P2:P28" si="11">COUNT($AH2:$AI2)</f>
        <v>0</v>
      </c>
      <c r="Q2" s="59">
        <f t="shared" ref="Q2:Q28" si="12">COUNT($AR2:$AY2)</f>
        <v>0</v>
      </c>
      <c r="R2" s="149">
        <f>IF($F2=0,0,AVERAGE($AB2:$AC2,$AR2:$AY2))</f>
        <v>0</v>
      </c>
      <c r="S2" s="66">
        <f t="shared" ref="S2:S28" si="13">IF($P2=0,0,(AVERAGE($AB2:$AC2)))</f>
        <v>0</v>
      </c>
      <c r="T2" s="65">
        <f>IF($Q2=0,0,(AVERAGE($AR2:$AY2)))</f>
        <v>0</v>
      </c>
      <c r="U2" s="62" t="str">
        <f>IF(F2=0,"",(AVERAGE($AH2:$AI2,$AR2:$AY2)))</f>
        <v/>
      </c>
      <c r="V2" s="62" t="b">
        <f t="shared" ref="V2:V28" si="14">IF($Q2=0,FALSE,IF(OR(MAX($U$2:$U$28)=$U2,LARGE($U$2:$U$28,2)=$U2),TRUE,FALSE))</f>
        <v>0</v>
      </c>
      <c r="W2" s="143">
        <f t="shared" ref="W2:W28" si="15">IF($F2=0,0,AVERAGE($AB2:$AC2,$AJ2:$AQ2))</f>
        <v>0</v>
      </c>
      <c r="X2" s="66" t="str">
        <f t="shared" ref="X2:X28" si="16">IF(AZ2="","",IF(((AZ2/MIN(I$2:I$28))*100)&gt;=100,100,(AZ2/MIN(I$2:I$28))*100))</f>
        <v/>
      </c>
      <c r="Y2" s="62" t="str">
        <f t="shared" ref="Y2:Y28" si="17">IF(BA2="","",IF(((BA2/MIN(J$2:J$28))*100)&gt;=100,100,(BA2/MIN(J$2:J$28))*100))</f>
        <v/>
      </c>
      <c r="Z2" s="62" t="str">
        <f t="shared" ref="Z2:Z28" si="18">IF(BB2="","",IF(((BB2/MIN(K$2:K$28))*100)&gt;=100,100,(BB2/MIN(K$2:K$28))*100))</f>
        <v/>
      </c>
      <c r="AA2" s="62" t="str">
        <f t="shared" ref="AA2:AA28" si="19">IF(BC2="","",IF(((BC2/MIN(L$2:L$28))*100)&gt;=100,100,(BC2/MIN(L$2:L$28))*100))</f>
        <v/>
      </c>
      <c r="AB2" s="64" t="str">
        <f t="shared" ref="AB2:AB28" si="20">IF(BD2="","",IF(((BD2/MIN(M$2:M$28))*100)&gt;=100,100,(BD2/MIN(M$2:M$28))*100))</f>
        <v/>
      </c>
      <c r="AC2" s="65" t="str">
        <f t="shared" ref="AC2:AC28" si="21">IF(BE2="","",IF(((BE2/MIN(N$2:N$13))*100)&gt;=100,100,(BE2/MIN(N$2:N$28))*100))</f>
        <v/>
      </c>
      <c r="AD2" s="62" t="str">
        <f t="shared" ref="AD2:AD28" si="22">IF(ISBLANK(AZ2),"",PERCENTRANK(AZ$2:AZ$28,AZ2,)*100)</f>
        <v/>
      </c>
      <c r="AE2" s="62" t="str">
        <f t="shared" ref="AE2:AE28" si="23">IF(ISBLANK(BA2),"",PERCENTRANK(BA$2:BA$28,BA2,)*100)</f>
        <v/>
      </c>
      <c r="AF2" s="62" t="str">
        <f t="shared" ref="AF2:AF28" si="24">IF(ISBLANK(BB2),"",PERCENTRANK(BB$2:BB$28,BB2,)*100)</f>
        <v/>
      </c>
      <c r="AG2" s="62" t="str">
        <f t="shared" ref="AG2:AG28" si="25">IF(ISBLANK(BC2),"",PERCENTRANK(BC$2:BC$28,BC2,)*100)</f>
        <v/>
      </c>
      <c r="AH2" s="62" t="str">
        <f t="shared" ref="AH2:AH28" si="26">IF(ISBLANK(BD2),"",PERCENTRANK(BD$2:BD$28,BD2,)*100)</f>
        <v/>
      </c>
      <c r="AI2" s="62" t="str">
        <f t="shared" ref="AI2:AI28" si="27">IF(ISBLANK(BE2),"",PERCENTRANK(BE$2:BE$28,BE2,)*100)</f>
        <v/>
      </c>
      <c r="AJ2" s="66" t="e">
        <f>IF(VLOOKUP(TRUE,$V$2:$AY$28,COUNTA($V$1:AR$1),FALSE)="",AR2,IF(AR2="","",(AR2/VLOOKUP(TRUE,$V$2:$AY$28,COUNTA($V$1:AR$1),FALSE))*100))</f>
        <v>#N/A</v>
      </c>
      <c r="AK2" s="62" t="e">
        <f>IF(VLOOKUP(TRUE,$V$2:$AY$28,COUNTA($V$1:AS$1),FALSE)="",AS2,IF(AS2="","",(AS2/VLOOKUP(TRUE,$V$2:$AY$28,COUNTA($V$1:AS$1),FALSE))*100))</f>
        <v>#N/A</v>
      </c>
      <c r="AL2" s="62" t="e">
        <f>IF(VLOOKUP(TRUE,$V$2:$AY$28,COUNTA($V$1:AT$1),FALSE)="",AT2,IF(AT2="","",(AT2/VLOOKUP(TRUE,$V$2:$AY$28,COUNTA($V$1:AT$1),FALSE))*100))</f>
        <v>#N/A</v>
      </c>
      <c r="AM2" s="62" t="e">
        <f>IF(VLOOKUP(TRUE,$V$2:$AY$28,COUNTA($V$1:AU$1),FALSE)="",AU2,IF(AU2="","",(AU2/VLOOKUP(TRUE,$V$2:$AY$28,COUNTA($V$1:AU$1),FALSE))*100))</f>
        <v>#N/A</v>
      </c>
      <c r="AN2" s="62" t="e">
        <f>IF(VLOOKUP(TRUE,$V$2:$AY$28,COUNTA($V$1:AV$1),FALSE)="",AV2,IF(AV2="","",(AV2/VLOOKUP(TRUE,$V$2:$AY$28,COUNTA($V$1:AV$1),FALSE))*100))</f>
        <v>#N/A</v>
      </c>
      <c r="AO2" s="62" t="e">
        <f>IF(VLOOKUP(TRUE,$V$2:$AY$28,COUNTA($V$1:AW$1),FALSE)="",AW2,IF(AW2="","",(AW2/VLOOKUP(TRUE,$V$2:$AY$28,COUNTA($V$1:AW$1),FALSE))*100))</f>
        <v>#N/A</v>
      </c>
      <c r="AP2" s="111" t="e">
        <f>IF(VLOOKUP(TRUE,$V$2:$AY$28,COUNTA($V$1:AX$1),FALSE)="",AX2,IF(AX2="","",(AX2/VLOOKUP(TRUE,$V$2:$AY$28,COUNTA($V$1:AX$1),FALSE))*100))</f>
        <v>#N/A</v>
      </c>
      <c r="AQ2" s="65" t="e">
        <f>IF(VLOOKUP(TRUE,$V$2:$AY$28,COUNTA($V$1:AY$1),FALSE)="",AY2,IF(AY2="","",(AY2/VLOOKUP(TRUE,$V$2:$AY$28,COUNTA($V$1:AY$1),FALSE))*100))</f>
        <v>#N/A</v>
      </c>
      <c r="AR2" s="62" t="str">
        <f>IF(BS2="","",BS2*VLOOKUP("UQ",IndexCalc[],3,FALSE))</f>
        <v/>
      </c>
      <c r="AS2" s="62" t="str">
        <f>IF(BT2="","",BT2*VLOOKUP("Fneg",IndexCalc[],3,FALSE))</f>
        <v/>
      </c>
      <c r="AT2" s="62" t="str">
        <f>IF(BU2="","",BU2*VLOOKUP("ABS",IndexCalc[],3,FALSE))</f>
        <v/>
      </c>
      <c r="AU2" s="62" t="str">
        <f>IF(BV2="","",BV2*VLOOKUP("Cnrs",IndexCalc[],3,FALSE))</f>
        <v/>
      </c>
      <c r="AV2" s="62" t="str">
        <f>IF(BO2="","",BO2*VLOOKUP("HEC",IndexCalc[],3,FALSE))</f>
        <v/>
      </c>
      <c r="AW2" s="62" t="str">
        <f>IF(BP2="","",BP2*VLOOKUP("Aeres",IndexCalc[],3,FALSE))</f>
        <v/>
      </c>
      <c r="AX2" s="62" t="str">
        <f>IF(BQ2="","",BQ2*VLOOKUP("Abdc",IndexCalc[],3,FALSE))</f>
        <v/>
      </c>
      <c r="AY2" s="62" t="str">
        <f>IF(BR2="","",BR2*VLOOKUP("Vhb",IndexCalc[],3,FALSE))</f>
        <v/>
      </c>
      <c r="AZ2" s="582"/>
      <c r="BA2" s="16"/>
      <c r="BB2" s="12"/>
      <c r="BC2" s="25"/>
      <c r="BD2" s="25"/>
      <c r="BE2" s="83"/>
      <c r="BF2" s="18"/>
      <c r="BG2" s="12"/>
      <c r="BH2" s="181"/>
      <c r="BI2" s="12"/>
      <c r="BJ2" s="19"/>
      <c r="BK2" s="18"/>
      <c r="BL2" s="12"/>
      <c r="BM2" s="12"/>
      <c r="BN2" s="12"/>
      <c r="BO2" s="7" t="str">
        <f>IF(ISBLANK($BF2),"",VLOOKUP($BF2,HEC[#All],2,FALSE))</f>
        <v/>
      </c>
      <c r="BP2" s="5" t="str">
        <f>IF(ISBLANK($BG2),"",VLOOKUP($BG2,AERES[#All],2,FALSE))</f>
        <v/>
      </c>
      <c r="BQ2" s="92" t="str">
        <f>IF(ISBLANK($BH2),"",VLOOKUP($BH2,ABDC[#All],2,FALSE))</f>
        <v/>
      </c>
      <c r="BR2" s="5" t="str">
        <f>IF(ISBLANK($BI2),"",VLOOKUP($BI2,VHB[#All],2,FALSE))</f>
        <v/>
      </c>
      <c r="BS2" s="5" t="str">
        <f>IF(ISBLANK($BK2),"",VLOOKUP($BK2,UQ[#All],2,FALSE))</f>
        <v/>
      </c>
      <c r="BT2" s="5" t="str">
        <f>IF(ISBLANK($BL2),"",VLOOKUP($BL2,FNEG[#All],2,FALSE))</f>
        <v/>
      </c>
      <c r="BU2" s="5" t="str">
        <f>IF(ISBLANK($BM2),"",VLOOKUP($BM2,ABS[#All],2,FALSE))</f>
        <v/>
      </c>
      <c r="BV2" s="8" t="str">
        <f>IF(ISBLANK($BN2),"",VLOOKUP($BN2,CNRS[#All],2,FALSE))</f>
        <v/>
      </c>
    </row>
    <row r="3" spans="1:82" x14ac:dyDescent="0.25">
      <c r="A3" s="76"/>
      <c r="B3" s="14"/>
      <c r="C3" s="71" t="s">
        <v>145</v>
      </c>
      <c r="D3" s="11"/>
      <c r="E3" s="59" t="str">
        <f t="shared" si="0"/>
        <v/>
      </c>
      <c r="F3" s="59">
        <f t="shared" si="1"/>
        <v>0</v>
      </c>
      <c r="G3" s="65" t="str">
        <f t="shared" si="2"/>
        <v/>
      </c>
      <c r="H3" s="98" t="b">
        <f t="shared" si="3"/>
        <v>0</v>
      </c>
      <c r="I3" s="108">
        <f t="shared" si="4"/>
        <v>10000</v>
      </c>
      <c r="J3" s="108">
        <f t="shared" si="5"/>
        <v>10000</v>
      </c>
      <c r="K3" s="108">
        <f t="shared" si="6"/>
        <v>10000</v>
      </c>
      <c r="L3" s="108">
        <f t="shared" si="7"/>
        <v>10000</v>
      </c>
      <c r="M3" s="108">
        <f t="shared" si="8"/>
        <v>10000</v>
      </c>
      <c r="N3" s="108">
        <f t="shared" si="9"/>
        <v>10000</v>
      </c>
      <c r="O3" s="98" t="b">
        <f t="shared" si="10"/>
        <v>0</v>
      </c>
      <c r="P3" s="59">
        <f t="shared" si="11"/>
        <v>0</v>
      </c>
      <c r="Q3" s="59">
        <f t="shared" si="12"/>
        <v>0</v>
      </c>
      <c r="R3" s="149">
        <f t="shared" ref="R3:R28" si="28">IF($F3=0,0,AVERAGE($AB3:$AC3,$AR3:$AY3))</f>
        <v>0</v>
      </c>
      <c r="S3" s="66">
        <f t="shared" si="13"/>
        <v>0</v>
      </c>
      <c r="T3" s="65">
        <f t="shared" ref="T3:T28" si="29">IF($Q3=0,0,(AVERAGE($AR3:$AY3)))</f>
        <v>0</v>
      </c>
      <c r="U3" s="62" t="str">
        <f t="shared" ref="U3:U28" si="30">IF(F3=0,"",(AVERAGE($AH3:$AI3,$AR3:$AY3)))</f>
        <v/>
      </c>
      <c r="V3" s="62" t="b">
        <f t="shared" si="14"/>
        <v>0</v>
      </c>
      <c r="W3" s="143">
        <f t="shared" si="15"/>
        <v>0</v>
      </c>
      <c r="X3" s="66" t="str">
        <f t="shared" si="16"/>
        <v/>
      </c>
      <c r="Y3" s="62" t="str">
        <f t="shared" si="17"/>
        <v/>
      </c>
      <c r="Z3" s="62" t="str">
        <f t="shared" si="18"/>
        <v/>
      </c>
      <c r="AA3" s="62" t="str">
        <f t="shared" si="19"/>
        <v/>
      </c>
      <c r="AB3" s="62" t="str">
        <f t="shared" si="20"/>
        <v/>
      </c>
      <c r="AC3" s="65" t="str">
        <f t="shared" si="21"/>
        <v/>
      </c>
      <c r="AD3" s="62" t="str">
        <f t="shared" si="22"/>
        <v/>
      </c>
      <c r="AE3" s="62" t="str">
        <f t="shared" si="23"/>
        <v/>
      </c>
      <c r="AF3" s="62" t="str">
        <f t="shared" si="24"/>
        <v/>
      </c>
      <c r="AG3" s="62" t="str">
        <f t="shared" si="25"/>
        <v/>
      </c>
      <c r="AH3" s="62" t="str">
        <f t="shared" si="26"/>
        <v/>
      </c>
      <c r="AI3" s="62" t="str">
        <f t="shared" si="27"/>
        <v/>
      </c>
      <c r="AJ3" s="66" t="e">
        <f>IF(VLOOKUP(TRUE,$V$2:$AY$28,COUNTA($V$1:AR$1),FALSE)="",AR3,IF(AR3="","",(AR3/VLOOKUP(TRUE,$V$2:$AY$28,COUNTA($V$1:AR$1),FALSE))*100))</f>
        <v>#N/A</v>
      </c>
      <c r="AK3" s="62" t="e">
        <f>IF(VLOOKUP(TRUE,$V$2:$AY$28,COUNTA($V$1:AS$1),FALSE)="",AS3,IF(AS3="","",(AS3/VLOOKUP(TRUE,$V$2:$AY$28,COUNTA($V$1:AS$1),FALSE))*100))</f>
        <v>#N/A</v>
      </c>
      <c r="AL3" s="62" t="e">
        <f>IF(VLOOKUP(TRUE,$V$2:$AY$28,COUNTA($V$1:AT$1),FALSE)="",AT3,IF(AT3="","",(AT3/VLOOKUP(TRUE,$V$2:$AY$28,COUNTA($V$1:AT$1),FALSE))*100))</f>
        <v>#N/A</v>
      </c>
      <c r="AM3" s="62" t="e">
        <f>IF(VLOOKUP(TRUE,$V$2:$AY$28,COUNTA($V$1:AU$1),FALSE)="",AU3,IF(AU3="","",(AU3/VLOOKUP(TRUE,$V$2:$AY$28,COUNTA($V$1:AU$1),FALSE))*100))</f>
        <v>#N/A</v>
      </c>
      <c r="AN3" s="62" t="e">
        <f>IF(VLOOKUP(TRUE,$V$2:$AY$28,COUNTA($V$1:AV$1),FALSE)="",AV3,IF(AV3="","",(AV3/VLOOKUP(TRUE,$V$2:$AY$28,COUNTA($V$1:AV$1),FALSE))*100))</f>
        <v>#N/A</v>
      </c>
      <c r="AO3" s="62" t="e">
        <f>IF(VLOOKUP(TRUE,$V$2:$AY$28,COUNTA($V$1:AW$1),FALSE)="",AW3,IF(AW3="","",(AW3/VLOOKUP(TRUE,$V$2:$AY$28,COUNTA($V$1:AW$1),FALSE))*100))</f>
        <v>#N/A</v>
      </c>
      <c r="AP3" s="111" t="e">
        <f>IF(VLOOKUP(TRUE,$V$2:$AY$28,COUNTA($V$1:AX$1),FALSE)="",AX3,IF(AX3="","",(AX3/VLOOKUP(TRUE,$V$2:$AY$28,COUNTA($V$1:AX$1),FALSE))*100))</f>
        <v>#N/A</v>
      </c>
      <c r="AQ3" s="65" t="e">
        <f>IF(VLOOKUP(TRUE,$V$2:$AY$28,COUNTA($V$1:AY$1),FALSE)="",AY3,IF(AY3="","",(AY3/VLOOKUP(TRUE,$V$2:$AY$28,COUNTA($V$1:AY$1),FALSE))*100))</f>
        <v>#N/A</v>
      </c>
      <c r="AR3" s="66" t="str">
        <f>IF(BS3="","",BS3*VLOOKUP("UQ",IndexCalc[],3,FALSE))</f>
        <v/>
      </c>
      <c r="AS3" s="62" t="str">
        <f>IF(BT3="","",BT3*VLOOKUP("Fneg",IndexCalc[],3,FALSE))</f>
        <v/>
      </c>
      <c r="AT3" s="62" t="str">
        <f>IF(BU3="","",BU3*VLOOKUP("ABS",IndexCalc[],3,FALSE))</f>
        <v/>
      </c>
      <c r="AU3" s="62" t="str">
        <f>IF(BV3="","",BV3*VLOOKUP("Cnrs",IndexCalc[],3,FALSE))</f>
        <v/>
      </c>
      <c r="AV3" s="62" t="str">
        <f>IF(BO3="","",BO3*VLOOKUP("HEC",IndexCalc[],3,FALSE))</f>
        <v/>
      </c>
      <c r="AW3" s="62" t="str">
        <f>IF(BP3="","",BP3*VLOOKUP("Aeres",IndexCalc[],3,FALSE))</f>
        <v/>
      </c>
      <c r="AX3" s="62" t="str">
        <f>IF(BQ3="","",BQ3*VLOOKUP("Abdc",IndexCalc[],3,FALSE))</f>
        <v/>
      </c>
      <c r="AY3" s="65" t="str">
        <f>IF(BR3="","",BR3*VLOOKUP("Vhb",IndexCalc[],3,FALSE))</f>
        <v/>
      </c>
      <c r="AZ3" s="25"/>
      <c r="BA3" s="16"/>
      <c r="BB3" s="12"/>
      <c r="BC3" s="25"/>
      <c r="BD3" s="25"/>
      <c r="BE3" s="83"/>
      <c r="BF3" s="18"/>
      <c r="BG3" s="12"/>
      <c r="BH3" s="181"/>
      <c r="BI3" s="12"/>
      <c r="BJ3" s="19"/>
      <c r="BK3" s="18"/>
      <c r="BL3" s="12"/>
      <c r="BM3" s="12"/>
      <c r="BN3" s="12"/>
      <c r="BO3" s="7" t="str">
        <f>IF(ISBLANK($BF3),"",VLOOKUP($BF3,HEC[#All],2,FALSE))</f>
        <v/>
      </c>
      <c r="BP3" s="5" t="str">
        <f>IF(ISBLANK($BG3),"",VLOOKUP($BG3,AERES[#All],2,FALSE))</f>
        <v/>
      </c>
      <c r="BQ3" s="92" t="str">
        <f>IF(ISBLANK($BH3),"",VLOOKUP($BH3,ABDC[#All],2,FALSE))</f>
        <v/>
      </c>
      <c r="BR3" s="5" t="str">
        <f>IF(ISBLANK($BI3),"",VLOOKUP($BI3,VHB[#All],2,FALSE))</f>
        <v/>
      </c>
      <c r="BS3" s="5" t="str">
        <f>IF(ISBLANK($BK3),"",VLOOKUP($BK3,UQ[#All],2,FALSE))</f>
        <v/>
      </c>
      <c r="BT3" s="5" t="str">
        <f>IF(ISBLANK($BL3),"",VLOOKUP($BL3,FNEG[#All],2,FALSE))</f>
        <v/>
      </c>
      <c r="BU3" s="5" t="str">
        <f>IF(ISBLANK($BM3),"",VLOOKUP($BM3,ABS[#All],2,FALSE))</f>
        <v/>
      </c>
      <c r="BV3" s="8" t="str">
        <f>IF(ISBLANK($BN3),"",VLOOKUP($BN3,CNRS[#All],2,FALSE))</f>
        <v/>
      </c>
    </row>
    <row r="4" spans="1:82" x14ac:dyDescent="0.25">
      <c r="A4" s="76"/>
      <c r="B4" s="14"/>
      <c r="C4" s="71" t="s">
        <v>146</v>
      </c>
      <c r="D4" s="11"/>
      <c r="E4" s="61" t="str">
        <f t="shared" si="0"/>
        <v/>
      </c>
      <c r="F4" s="61">
        <f t="shared" si="1"/>
        <v>0</v>
      </c>
      <c r="G4" s="65" t="str">
        <f t="shared" si="2"/>
        <v/>
      </c>
      <c r="H4" s="98" t="b">
        <f t="shared" si="3"/>
        <v>0</v>
      </c>
      <c r="I4" s="108">
        <f t="shared" si="4"/>
        <v>10000</v>
      </c>
      <c r="J4" s="108">
        <f t="shared" si="5"/>
        <v>10000</v>
      </c>
      <c r="K4" s="108">
        <f t="shared" si="6"/>
        <v>10000</v>
      </c>
      <c r="L4" s="108">
        <f t="shared" si="7"/>
        <v>10000</v>
      </c>
      <c r="M4" s="108">
        <f t="shared" si="8"/>
        <v>10000</v>
      </c>
      <c r="N4" s="108">
        <f t="shared" si="9"/>
        <v>10000</v>
      </c>
      <c r="O4" s="99" t="b">
        <f t="shared" si="10"/>
        <v>0</v>
      </c>
      <c r="P4" s="61">
        <f t="shared" si="11"/>
        <v>0</v>
      </c>
      <c r="Q4" s="61">
        <f t="shared" si="12"/>
        <v>0</v>
      </c>
      <c r="R4" s="150">
        <f t="shared" si="28"/>
        <v>0</v>
      </c>
      <c r="S4" s="66">
        <f t="shared" si="13"/>
        <v>0</v>
      </c>
      <c r="T4" s="68">
        <f t="shared" si="29"/>
        <v>0</v>
      </c>
      <c r="U4" s="63" t="str">
        <f t="shared" si="30"/>
        <v/>
      </c>
      <c r="V4" s="68" t="b">
        <f t="shared" si="14"/>
        <v>0</v>
      </c>
      <c r="W4" s="122">
        <f t="shared" si="15"/>
        <v>0</v>
      </c>
      <c r="X4" s="69" t="str">
        <f t="shared" si="16"/>
        <v/>
      </c>
      <c r="Y4" s="63" t="str">
        <f t="shared" si="17"/>
        <v/>
      </c>
      <c r="Z4" s="63" t="str">
        <f t="shared" si="18"/>
        <v/>
      </c>
      <c r="AA4" s="63" t="str">
        <f t="shared" si="19"/>
        <v/>
      </c>
      <c r="AB4" s="63" t="str">
        <f t="shared" si="20"/>
        <v/>
      </c>
      <c r="AC4" s="68" t="str">
        <f t="shared" si="21"/>
        <v/>
      </c>
      <c r="AD4" s="63" t="str">
        <f t="shared" si="22"/>
        <v/>
      </c>
      <c r="AE4" s="63" t="str">
        <f t="shared" si="23"/>
        <v/>
      </c>
      <c r="AF4" s="63" t="str">
        <f t="shared" si="24"/>
        <v/>
      </c>
      <c r="AG4" s="63" t="str">
        <f t="shared" si="25"/>
        <v/>
      </c>
      <c r="AH4" s="63" t="str">
        <f t="shared" si="26"/>
        <v/>
      </c>
      <c r="AI4" s="63" t="str">
        <f t="shared" si="27"/>
        <v/>
      </c>
      <c r="AJ4" s="69" t="e">
        <f>IF(VLOOKUP(TRUE,$V$2:$AY$28,COUNTA($V$1:AR$1),FALSE)="",AR4,IF(AR4="","",(AR4/VLOOKUP(TRUE,$V$2:$AY$28,COUNTA($V$1:AR$1),FALSE))*100))</f>
        <v>#N/A</v>
      </c>
      <c r="AK4" s="63" t="e">
        <f>IF(VLOOKUP(TRUE,$V$2:$AY$28,COUNTA($V$1:AS$1),FALSE)="",AS4,IF(AS4="","",(AS4/VLOOKUP(TRUE,$V$2:$AY$28,COUNTA($V$1:AS$1),FALSE))*100))</f>
        <v>#N/A</v>
      </c>
      <c r="AL4" s="63" t="e">
        <f>IF(VLOOKUP(TRUE,$V$2:$AY$28,COUNTA($V$1:AT$1),FALSE)="",AT4,IF(AT4="","",(AT4/VLOOKUP(TRUE,$V$2:$AY$28,COUNTA($V$1:AT$1),FALSE))*100))</f>
        <v>#N/A</v>
      </c>
      <c r="AM4" s="63" t="e">
        <f>IF(VLOOKUP(TRUE,$V$2:$AY$28,COUNTA($V$1:AU$1),FALSE)="",AU4,IF(AU4="","",(AU4/VLOOKUP(TRUE,$V$2:$AY$28,COUNTA($V$1:AU$1),FALSE))*100))</f>
        <v>#N/A</v>
      </c>
      <c r="AN4" s="63" t="e">
        <f>IF(VLOOKUP(TRUE,$V$2:$AY$28,COUNTA($V$1:AV$1),FALSE)="",AV4,IF(AV4="","",(AV4/VLOOKUP(TRUE,$V$2:$AY$28,COUNTA($V$1:AV$1),FALSE))*100))</f>
        <v>#N/A</v>
      </c>
      <c r="AO4" s="63" t="e">
        <f>IF(VLOOKUP(TRUE,$V$2:$AY$28,COUNTA($V$1:AW$1),FALSE)="",AW4,IF(AW4="","",(AW4/VLOOKUP(TRUE,$V$2:$AY$28,COUNTA($V$1:AW$1),FALSE))*100))</f>
        <v>#N/A</v>
      </c>
      <c r="AP4" s="112" t="e">
        <f>IF(VLOOKUP(TRUE,$V$2:$AY$28,COUNTA($V$1:AX$1),FALSE)="",AX4,IF(AX4="","",(AX4/VLOOKUP(TRUE,$V$2:$AY$28,COUNTA($V$1:AX$1),FALSE))*100))</f>
        <v>#N/A</v>
      </c>
      <c r="AQ4" s="68" t="e">
        <f>IF(VLOOKUP(TRUE,$V$2:$AY$28,COUNTA($V$1:AY$1),FALSE)="",AY4,IF(AY4="","",(AY4/VLOOKUP(TRUE,$V$2:$AY$28,COUNTA($V$1:AY$1),FALSE))*100))</f>
        <v>#N/A</v>
      </c>
      <c r="AR4" s="69" t="str">
        <f>IF(BS4="","",BS4*VLOOKUP("UQ",IndexCalc[],3,FALSE))</f>
        <v/>
      </c>
      <c r="AS4" s="63" t="str">
        <f>IF(BT4="","",BT4*VLOOKUP("Fneg",IndexCalc[],3,FALSE))</f>
        <v/>
      </c>
      <c r="AT4" s="63" t="str">
        <f>IF(BU4="","",BU4*VLOOKUP("ABS",IndexCalc[],3,FALSE))</f>
        <v/>
      </c>
      <c r="AU4" s="63" t="str">
        <f>IF(BV4="","",BV4*VLOOKUP("Cnrs",IndexCalc[],3,FALSE))</f>
        <v/>
      </c>
      <c r="AV4" s="63" t="str">
        <f>IF(BO4="","",BO4*VLOOKUP("HEC",IndexCalc[],3,FALSE))</f>
        <v/>
      </c>
      <c r="AW4" s="63" t="str">
        <f>IF(BP4="","",BP4*VLOOKUP("Aeres",IndexCalc[],3,FALSE))</f>
        <v/>
      </c>
      <c r="AX4" s="63" t="str">
        <f>IF(BQ4="","",BQ4*VLOOKUP("Abdc",IndexCalc[],3,FALSE))</f>
        <v/>
      </c>
      <c r="AY4" s="68" t="str">
        <f>IF(BR4="","",BR4*VLOOKUP("Vhb",IndexCalc[],3,FALSE))</f>
        <v/>
      </c>
      <c r="AZ4" s="36"/>
      <c r="BA4" s="32"/>
      <c r="BB4" s="29"/>
      <c r="BC4" s="36"/>
      <c r="BD4" s="36"/>
      <c r="BE4" s="84"/>
      <c r="BF4" s="34"/>
      <c r="BG4" s="29"/>
      <c r="BH4" s="182"/>
      <c r="BI4" s="29"/>
      <c r="BJ4" s="35"/>
      <c r="BK4" s="34"/>
      <c r="BL4" s="29"/>
      <c r="BM4" s="29"/>
      <c r="BN4" s="29"/>
      <c r="BO4" s="9" t="str">
        <f>IF(ISBLANK($BF4),"",VLOOKUP($BF4,HEC[#All],2,FALSE))</f>
        <v/>
      </c>
      <c r="BP4" s="6" t="str">
        <f>IF(ISBLANK($BG4),"",VLOOKUP($BG4,AERES[#All],2,FALSE))</f>
        <v/>
      </c>
      <c r="BQ4" s="93" t="str">
        <f>IF(ISBLANK($BH4),"",VLOOKUP($BH4,ABDC[#All],2,FALSE))</f>
        <v/>
      </c>
      <c r="BR4" s="6" t="str">
        <f>IF(ISBLANK($BI4),"",VLOOKUP($BI4,VHB[#All],2,FALSE))</f>
        <v/>
      </c>
      <c r="BS4" s="6" t="str">
        <f>IF(ISBLANK($BK4),"",VLOOKUP($BK4,UQ[#All],2,FALSE))</f>
        <v/>
      </c>
      <c r="BT4" s="6" t="str">
        <f>IF(ISBLANK($BL4),"",VLOOKUP($BL4,FNEG[#All],2,FALSE))</f>
        <v/>
      </c>
      <c r="BU4" s="6" t="str">
        <f>IF(ISBLANK($BM4),"",VLOOKUP($BM4,ABS[#All],2,FALSE))</f>
        <v/>
      </c>
      <c r="BV4" s="10" t="str">
        <f>IF(ISBLANK($BN4),"",VLOOKUP($BN4,CNRS[#All],2,FALSE))</f>
        <v/>
      </c>
    </row>
    <row r="5" spans="1:82" x14ac:dyDescent="0.25">
      <c r="A5" s="77"/>
      <c r="B5" s="38"/>
      <c r="C5" s="215" t="s">
        <v>158</v>
      </c>
      <c r="D5" s="214"/>
      <c r="E5" s="59" t="str">
        <f t="shared" si="0"/>
        <v/>
      </c>
      <c r="F5" s="59">
        <f t="shared" si="1"/>
        <v>0</v>
      </c>
      <c r="G5" s="67" t="str">
        <f t="shared" si="2"/>
        <v/>
      </c>
      <c r="H5" s="100" t="b">
        <f t="shared" si="3"/>
        <v>0</v>
      </c>
      <c r="I5" s="108">
        <f t="shared" si="4"/>
        <v>10000</v>
      </c>
      <c r="J5" s="108">
        <f t="shared" si="5"/>
        <v>10000</v>
      </c>
      <c r="K5" s="108">
        <f t="shared" si="6"/>
        <v>10000</v>
      </c>
      <c r="L5" s="108">
        <f t="shared" si="7"/>
        <v>10000</v>
      </c>
      <c r="M5" s="108">
        <f t="shared" si="8"/>
        <v>10000</v>
      </c>
      <c r="N5" s="108">
        <f t="shared" si="9"/>
        <v>10000</v>
      </c>
      <c r="O5" s="98" t="b">
        <f t="shared" si="10"/>
        <v>0</v>
      </c>
      <c r="P5" s="59">
        <f t="shared" si="11"/>
        <v>0</v>
      </c>
      <c r="Q5" s="59">
        <f t="shared" si="12"/>
        <v>0</v>
      </c>
      <c r="R5" s="149">
        <f t="shared" si="28"/>
        <v>0</v>
      </c>
      <c r="S5" s="70">
        <f t="shared" si="13"/>
        <v>0</v>
      </c>
      <c r="T5" s="65">
        <f t="shared" si="29"/>
        <v>0</v>
      </c>
      <c r="U5" s="62" t="str">
        <f t="shared" si="30"/>
        <v/>
      </c>
      <c r="V5" s="62" t="b">
        <f t="shared" si="14"/>
        <v>0</v>
      </c>
      <c r="W5" s="143">
        <f t="shared" si="15"/>
        <v>0</v>
      </c>
      <c r="X5" s="66" t="str">
        <f t="shared" si="16"/>
        <v/>
      </c>
      <c r="Y5" s="62" t="str">
        <f t="shared" si="17"/>
        <v/>
      </c>
      <c r="Z5" s="62" t="str">
        <f t="shared" si="18"/>
        <v/>
      </c>
      <c r="AA5" s="62" t="str">
        <f t="shared" si="19"/>
        <v/>
      </c>
      <c r="AB5" s="64" t="str">
        <f t="shared" si="20"/>
        <v/>
      </c>
      <c r="AC5" s="65" t="str">
        <f t="shared" si="21"/>
        <v/>
      </c>
      <c r="AD5" s="64" t="str">
        <f t="shared" si="22"/>
        <v/>
      </c>
      <c r="AE5" s="64" t="str">
        <f t="shared" si="23"/>
        <v/>
      </c>
      <c r="AF5" s="64" t="str">
        <f t="shared" si="24"/>
        <v/>
      </c>
      <c r="AG5" s="64" t="str">
        <f t="shared" si="25"/>
        <v/>
      </c>
      <c r="AH5" s="64" t="str">
        <f t="shared" si="26"/>
        <v/>
      </c>
      <c r="AI5" s="64" t="str">
        <f t="shared" si="27"/>
        <v/>
      </c>
      <c r="AJ5" s="70" t="e">
        <f>IF(VLOOKUP(TRUE,$V$2:$AY$28,COUNTA($V$1:AR$1),FALSE)="",AR5,IF(AR5="","",(AR5/VLOOKUP(TRUE,$V$2:$AY$28,COUNTA($V$1:AR$1),FALSE))*100))</f>
        <v>#N/A</v>
      </c>
      <c r="AK5" s="64" t="e">
        <f>IF(VLOOKUP(TRUE,$V$2:$AY$28,COUNTA($V$1:AS$1),FALSE)="",AS5,IF(AS5="","",(AS5/VLOOKUP(TRUE,$V$2:$AY$28,COUNTA($V$1:AS$1),FALSE))*100))</f>
        <v>#N/A</v>
      </c>
      <c r="AL5" s="64" t="e">
        <f>IF(VLOOKUP(TRUE,$V$2:$AY$28,COUNTA($V$1:AT$1),FALSE)="",AT5,IF(AT5="","",(AT5/VLOOKUP(TRUE,$V$2:$AY$28,COUNTA($V$1:AT$1),FALSE))*100))</f>
        <v>#N/A</v>
      </c>
      <c r="AM5" s="64" t="e">
        <f>IF(VLOOKUP(TRUE,$V$2:$AY$28,COUNTA($V$1:AU$1),FALSE)="",AU5,IF(AU5="","",(AU5/VLOOKUP(TRUE,$V$2:$AY$28,COUNTA($V$1:AU$1),FALSE))*100))</f>
        <v>#N/A</v>
      </c>
      <c r="AN5" s="64" t="e">
        <f>IF(VLOOKUP(TRUE,$V$2:$AY$28,COUNTA($V$1:AV$1),FALSE)="",AV5,IF(AV5="","",(AV5/VLOOKUP(TRUE,$V$2:$AY$28,COUNTA($V$1:AV$1),FALSE))*100))</f>
        <v>#N/A</v>
      </c>
      <c r="AO5" s="64" t="e">
        <f>IF(VLOOKUP(TRUE,$V$2:$AY$28,COUNTA($V$1:AW$1),FALSE)="",AW5,IF(AW5="","",(AW5/VLOOKUP(TRUE,$V$2:$AY$28,COUNTA($V$1:AW$1),FALSE))*100))</f>
        <v>#N/A</v>
      </c>
      <c r="AP5" s="111" t="e">
        <f>IF(VLOOKUP(TRUE,$V$2:$AY$28,COUNTA($V$1:AX$1),FALSE)="",AX5,IF(AX5="","",(AX5/VLOOKUP(TRUE,$V$2:$AY$28,COUNTA($V$1:AX$1),FALSE))*100))</f>
        <v>#N/A</v>
      </c>
      <c r="AQ5" s="67" t="e">
        <f>IF(VLOOKUP(TRUE,$V$2:$AY$28,COUNTA($V$1:AY$1),FALSE)="",AY5,IF(AY5="","",(AY5/VLOOKUP(TRUE,$V$2:$AY$28,COUNTA($V$1:AY$1),FALSE))*100))</f>
        <v>#N/A</v>
      </c>
      <c r="AR5" s="66" t="str">
        <f>IF(BS5="","",BS5*VLOOKUP("UQ",IndexCalc[],3,FALSE))</f>
        <v/>
      </c>
      <c r="AS5" s="62" t="str">
        <f>IF(BT5="","",BT5*VLOOKUP("Fneg",IndexCalc[],3,FALSE))</f>
        <v/>
      </c>
      <c r="AT5" s="62" t="str">
        <f>IF(BU5="","",BU5*VLOOKUP("ABS",IndexCalc[],3,FALSE))</f>
        <v/>
      </c>
      <c r="AU5" s="62" t="str">
        <f>IF(BV5="","",BV5*VLOOKUP("Cnrs",IndexCalc[],3,FALSE))</f>
        <v/>
      </c>
      <c r="AV5" s="62" t="str">
        <f>IF(BO5="","",BO5*VLOOKUP("HEC",IndexCalc[],3,FALSE))</f>
        <v/>
      </c>
      <c r="AW5" s="62" t="str">
        <f>IF(BP5="","",BP5*VLOOKUP("Aeres",IndexCalc[],3,FALSE))</f>
        <v/>
      </c>
      <c r="AX5" s="62" t="str">
        <f>IF(BQ5="","",BQ5*VLOOKUP("Abdc",IndexCalc[],3,FALSE))</f>
        <v/>
      </c>
      <c r="AY5" s="65" t="str">
        <f>IF(BR5="","",BR5*VLOOKUP("Vhb",IndexCalc[],3,FALSE))</f>
        <v/>
      </c>
      <c r="AZ5" s="20"/>
      <c r="BA5" s="21"/>
      <c r="BB5" s="22"/>
      <c r="BC5" s="20"/>
      <c r="BD5" s="20"/>
      <c r="BE5" s="82"/>
      <c r="BF5" s="24"/>
      <c r="BG5" s="22"/>
      <c r="BH5" s="183"/>
      <c r="BI5" s="22"/>
      <c r="BJ5" s="40"/>
      <c r="BK5" s="24"/>
      <c r="BL5" s="22"/>
      <c r="BM5" s="22"/>
      <c r="BN5" s="22"/>
      <c r="BO5" s="7" t="str">
        <f>IF(ISBLANK($BF5),"",VLOOKUP($BF5,HEC[#All],2,FALSE))</f>
        <v/>
      </c>
      <c r="BP5" s="5" t="str">
        <f>IF(ISBLANK($BG5),"",VLOOKUP($BG5,AERES[#All],2,FALSE))</f>
        <v/>
      </c>
      <c r="BQ5" s="92" t="str">
        <f>IF(ISBLANK($BH5),"",VLOOKUP($BH5,ABDC[#All],2,FALSE))</f>
        <v/>
      </c>
      <c r="BR5" s="5" t="str">
        <f>IF(ISBLANK($BI5),"",VLOOKUP($BI5,VHB[#All],2,FALSE))</f>
        <v/>
      </c>
      <c r="BS5" s="5" t="str">
        <f>IF(ISBLANK($BK5),"",VLOOKUP($BK5,UQ[#All],2,FALSE))</f>
        <v/>
      </c>
      <c r="BT5" s="5" t="str">
        <f>IF(ISBLANK($BL5),"",VLOOKUP($BL5,FNEG[#All],2,FALSE))</f>
        <v/>
      </c>
      <c r="BU5" s="5" t="str">
        <f>IF(ISBLANK($BM5),"",VLOOKUP($BM5,ABS[#All],2,FALSE))</f>
        <v/>
      </c>
      <c r="BV5" s="8" t="str">
        <f>IF(ISBLANK($BN5),"",VLOOKUP($BN5,CNRS[#All],2,FALSE))</f>
        <v/>
      </c>
    </row>
    <row r="6" spans="1:82" x14ac:dyDescent="0.25">
      <c r="A6" s="76"/>
      <c r="B6" s="11"/>
      <c r="C6" s="148" t="s">
        <v>159</v>
      </c>
      <c r="D6" s="14"/>
      <c r="E6" s="59" t="str">
        <f t="shared" si="0"/>
        <v/>
      </c>
      <c r="F6" s="59">
        <f t="shared" si="1"/>
        <v>0</v>
      </c>
      <c r="G6" s="65" t="str">
        <f t="shared" si="2"/>
        <v/>
      </c>
      <c r="H6" s="98" t="b">
        <f t="shared" si="3"/>
        <v>0</v>
      </c>
      <c r="I6" s="108">
        <f t="shared" si="4"/>
        <v>10000</v>
      </c>
      <c r="J6" s="108">
        <f t="shared" si="5"/>
        <v>10000</v>
      </c>
      <c r="K6" s="108">
        <f t="shared" si="6"/>
        <v>10000</v>
      </c>
      <c r="L6" s="108">
        <f t="shared" si="7"/>
        <v>10000</v>
      </c>
      <c r="M6" s="108">
        <f t="shared" si="8"/>
        <v>10000</v>
      </c>
      <c r="N6" s="108">
        <f t="shared" si="9"/>
        <v>10000</v>
      </c>
      <c r="O6" s="98" t="b">
        <f t="shared" si="10"/>
        <v>0</v>
      </c>
      <c r="P6" s="59">
        <f t="shared" si="11"/>
        <v>0</v>
      </c>
      <c r="Q6" s="59">
        <f t="shared" si="12"/>
        <v>0</v>
      </c>
      <c r="R6" s="149">
        <f t="shared" si="28"/>
        <v>0</v>
      </c>
      <c r="S6" s="66">
        <f t="shared" si="13"/>
        <v>0</v>
      </c>
      <c r="T6" s="65">
        <f t="shared" si="29"/>
        <v>0</v>
      </c>
      <c r="U6" s="62" t="str">
        <f t="shared" si="30"/>
        <v/>
      </c>
      <c r="V6" s="62" t="b">
        <f t="shared" si="14"/>
        <v>0</v>
      </c>
      <c r="W6" s="143">
        <f t="shared" si="15"/>
        <v>0</v>
      </c>
      <c r="X6" s="66" t="str">
        <f t="shared" si="16"/>
        <v/>
      </c>
      <c r="Y6" s="62" t="str">
        <f t="shared" si="17"/>
        <v/>
      </c>
      <c r="Z6" s="62" t="str">
        <f t="shared" si="18"/>
        <v/>
      </c>
      <c r="AA6" s="62" t="str">
        <f t="shared" si="19"/>
        <v/>
      </c>
      <c r="AB6" s="62" t="str">
        <f t="shared" si="20"/>
        <v/>
      </c>
      <c r="AC6" s="65" t="str">
        <f t="shared" si="21"/>
        <v/>
      </c>
      <c r="AD6" s="62" t="str">
        <f t="shared" si="22"/>
        <v/>
      </c>
      <c r="AE6" s="62" t="str">
        <f t="shared" si="23"/>
        <v/>
      </c>
      <c r="AF6" s="62" t="str">
        <f t="shared" si="24"/>
        <v/>
      </c>
      <c r="AG6" s="62" t="str">
        <f t="shared" si="25"/>
        <v/>
      </c>
      <c r="AH6" s="62" t="str">
        <f t="shared" si="26"/>
        <v/>
      </c>
      <c r="AI6" s="62" t="str">
        <f t="shared" si="27"/>
        <v/>
      </c>
      <c r="AJ6" s="66" t="e">
        <f>IF(VLOOKUP(TRUE,$V$2:$AY$28,COUNTA($V$1:AR$1),FALSE)="",AR6,IF(AR6="","",(AR6/VLOOKUP(TRUE,$V$2:$AY$28,COUNTA($V$1:AR$1),FALSE))*100))</f>
        <v>#N/A</v>
      </c>
      <c r="AK6" s="62" t="e">
        <f>IF(VLOOKUP(TRUE,$V$2:$AY$28,COUNTA($V$1:AS$1),FALSE)="",AS6,IF(AS6="","",(AS6/VLOOKUP(TRUE,$V$2:$AY$28,COUNTA($V$1:AS$1),FALSE))*100))</f>
        <v>#N/A</v>
      </c>
      <c r="AL6" s="62" t="e">
        <f>IF(VLOOKUP(TRUE,$V$2:$AY$28,COUNTA($V$1:AT$1),FALSE)="",AT6,IF(AT6="","",(AT6/VLOOKUP(TRUE,$V$2:$AY$28,COUNTA($V$1:AT$1),FALSE))*100))</f>
        <v>#N/A</v>
      </c>
      <c r="AM6" s="62" t="e">
        <f>IF(VLOOKUP(TRUE,$V$2:$AY$28,COUNTA($V$1:AU$1),FALSE)="",AU6,IF(AU6="","",(AU6/VLOOKUP(TRUE,$V$2:$AY$28,COUNTA($V$1:AU$1),FALSE))*100))</f>
        <v>#N/A</v>
      </c>
      <c r="AN6" s="62" t="e">
        <f>IF(VLOOKUP(TRUE,$V$2:$AY$28,COUNTA($V$1:AV$1),FALSE)="",AV6,IF(AV6="","",(AV6/VLOOKUP(TRUE,$V$2:$AY$28,COUNTA($V$1:AV$1),FALSE))*100))</f>
        <v>#N/A</v>
      </c>
      <c r="AO6" s="62" t="e">
        <f>IF(VLOOKUP(TRUE,$V$2:$AY$28,COUNTA($V$1:AW$1),FALSE)="",AW6,IF(AW6="","",(AW6/VLOOKUP(TRUE,$V$2:$AY$28,COUNTA($V$1:AW$1),FALSE))*100))</f>
        <v>#N/A</v>
      </c>
      <c r="AP6" s="111" t="e">
        <f>IF(VLOOKUP(TRUE,$V$2:$AY$28,COUNTA($V$1:AX$1),FALSE)="",AX6,IF(AX6="","",(AX6/VLOOKUP(TRUE,$V$2:$AY$28,COUNTA($V$1:AX$1),FALSE))*100))</f>
        <v>#N/A</v>
      </c>
      <c r="AQ6" s="65" t="e">
        <f>IF(VLOOKUP(TRUE,$V$2:$AY$28,COUNTA($V$1:AY$1),FALSE)="",AY6,IF(AY6="","",(AY6/VLOOKUP(TRUE,$V$2:$AY$28,COUNTA($V$1:AY$1),FALSE))*100))</f>
        <v>#N/A</v>
      </c>
      <c r="AR6" s="66" t="str">
        <f>IF(BS6="","",BS6*VLOOKUP("UQ",IndexCalc[],3,FALSE))</f>
        <v/>
      </c>
      <c r="AS6" s="62" t="str">
        <f>IF(BT6="","",BT6*VLOOKUP("Fneg",IndexCalc[],3,FALSE))</f>
        <v/>
      </c>
      <c r="AT6" s="62" t="str">
        <f>IF(BU6="","",BU6*VLOOKUP("ABS",IndexCalc[],3,FALSE))</f>
        <v/>
      </c>
      <c r="AU6" s="62" t="str">
        <f>IF(BV6="","",BV6*VLOOKUP("Cnrs",IndexCalc[],3,FALSE))</f>
        <v/>
      </c>
      <c r="AV6" s="62" t="str">
        <f>IF(BO6="","",BO6*VLOOKUP("HEC",IndexCalc[],3,FALSE))</f>
        <v/>
      </c>
      <c r="AW6" s="62" t="str">
        <f>IF(BP6="","",BP6*VLOOKUP("Aeres",IndexCalc[],3,FALSE))</f>
        <v/>
      </c>
      <c r="AX6" s="62" t="str">
        <f>IF(BQ6="","",BQ6*VLOOKUP("Abdc",IndexCalc[],3,FALSE))</f>
        <v/>
      </c>
      <c r="AY6" s="65" t="str">
        <f>IF(BR6="","",BR6*VLOOKUP("Vhb",IndexCalc[],3,FALSE))</f>
        <v/>
      </c>
      <c r="AZ6" s="25"/>
      <c r="BA6" s="16"/>
      <c r="BB6" s="12"/>
      <c r="BC6" s="25"/>
      <c r="BD6" s="25"/>
      <c r="BE6" s="83"/>
      <c r="BF6" s="18"/>
      <c r="BG6" s="12"/>
      <c r="BH6" s="181"/>
      <c r="BI6" s="12"/>
      <c r="BJ6" s="19"/>
      <c r="BK6" s="18"/>
      <c r="BL6" s="12"/>
      <c r="BM6" s="12"/>
      <c r="BN6" s="12"/>
      <c r="BO6" s="7" t="str">
        <f>IF(ISBLANK($BF6),"",VLOOKUP($BF6,HEC[#All],2,FALSE))</f>
        <v/>
      </c>
      <c r="BP6" s="5" t="str">
        <f>IF(ISBLANK($BG6),"",VLOOKUP($BG6,AERES[#All],2,FALSE))</f>
        <v/>
      </c>
      <c r="BQ6" s="92" t="str">
        <f>IF(ISBLANK($BH6),"",VLOOKUP($BH6,ABDC[#All],2,FALSE))</f>
        <v/>
      </c>
      <c r="BR6" s="5" t="str">
        <f>IF(ISBLANK($BI6),"",VLOOKUP($BI6,VHB[#All],2,FALSE))</f>
        <v/>
      </c>
      <c r="BS6" s="5" t="str">
        <f>IF(ISBLANK($BK6),"",VLOOKUP($BK6,UQ[#All],2,FALSE))</f>
        <v/>
      </c>
      <c r="BT6" s="5" t="str">
        <f>IF(ISBLANK($BL6),"",VLOOKUP($BL6,FNEG[#All],2,FALSE))</f>
        <v/>
      </c>
      <c r="BU6" s="5" t="str">
        <f>IF(ISBLANK($BM6),"",VLOOKUP($BM6,ABS[#All],2,FALSE))</f>
        <v/>
      </c>
      <c r="BV6" s="8" t="str">
        <f>IF(ISBLANK($BN6),"",VLOOKUP($BN6,CNRS[#All],2,FALSE))</f>
        <v/>
      </c>
    </row>
    <row r="7" spans="1:82" x14ac:dyDescent="0.25">
      <c r="A7" s="76"/>
      <c r="B7" s="11"/>
      <c r="C7" s="148" t="s">
        <v>160</v>
      </c>
      <c r="D7" s="14"/>
      <c r="E7" s="59" t="str">
        <f t="shared" si="0"/>
        <v/>
      </c>
      <c r="F7" s="59">
        <f t="shared" si="1"/>
        <v>0</v>
      </c>
      <c r="G7" s="65" t="str">
        <f t="shared" si="2"/>
        <v/>
      </c>
      <c r="H7" s="98" t="b">
        <f t="shared" si="3"/>
        <v>0</v>
      </c>
      <c r="I7" s="108">
        <f t="shared" si="4"/>
        <v>10000</v>
      </c>
      <c r="J7" s="108">
        <f t="shared" si="5"/>
        <v>10000</v>
      </c>
      <c r="K7" s="108">
        <f t="shared" si="6"/>
        <v>10000</v>
      </c>
      <c r="L7" s="108">
        <f t="shared" si="7"/>
        <v>10000</v>
      </c>
      <c r="M7" s="108">
        <f t="shared" si="8"/>
        <v>10000</v>
      </c>
      <c r="N7" s="108">
        <f t="shared" si="9"/>
        <v>10000</v>
      </c>
      <c r="O7" s="98" t="b">
        <f t="shared" si="10"/>
        <v>0</v>
      </c>
      <c r="P7" s="59">
        <f t="shared" si="11"/>
        <v>0</v>
      </c>
      <c r="Q7" s="59">
        <f t="shared" si="12"/>
        <v>0</v>
      </c>
      <c r="R7" s="149">
        <f t="shared" si="28"/>
        <v>0</v>
      </c>
      <c r="S7" s="66">
        <f t="shared" si="13"/>
        <v>0</v>
      </c>
      <c r="T7" s="65">
        <f t="shared" si="29"/>
        <v>0</v>
      </c>
      <c r="U7" s="62" t="str">
        <f t="shared" si="30"/>
        <v/>
      </c>
      <c r="V7" s="62" t="b">
        <f t="shared" si="14"/>
        <v>0</v>
      </c>
      <c r="W7" s="143">
        <f t="shared" si="15"/>
        <v>0</v>
      </c>
      <c r="X7" s="66" t="str">
        <f t="shared" si="16"/>
        <v/>
      </c>
      <c r="Y7" s="62" t="str">
        <f t="shared" si="17"/>
        <v/>
      </c>
      <c r="Z7" s="62" t="str">
        <f t="shared" si="18"/>
        <v/>
      </c>
      <c r="AA7" s="62" t="str">
        <f t="shared" si="19"/>
        <v/>
      </c>
      <c r="AB7" s="62" t="str">
        <f t="shared" si="20"/>
        <v/>
      </c>
      <c r="AC7" s="65" t="str">
        <f t="shared" si="21"/>
        <v/>
      </c>
      <c r="AD7" s="62" t="str">
        <f t="shared" si="22"/>
        <v/>
      </c>
      <c r="AE7" s="62" t="str">
        <f t="shared" si="23"/>
        <v/>
      </c>
      <c r="AF7" s="62" t="str">
        <f t="shared" si="24"/>
        <v/>
      </c>
      <c r="AG7" s="62" t="str">
        <f t="shared" si="25"/>
        <v/>
      </c>
      <c r="AH7" s="62" t="str">
        <f t="shared" si="26"/>
        <v/>
      </c>
      <c r="AI7" s="62" t="str">
        <f t="shared" si="27"/>
        <v/>
      </c>
      <c r="AJ7" s="66" t="e">
        <f>IF(VLOOKUP(TRUE,$V$2:$AY$28,COUNTA($V$1:AR$1),FALSE)="",AR7,IF(AR7="","",(AR7/VLOOKUP(TRUE,$V$2:$AY$28,COUNTA($V$1:AR$1),FALSE))*100))</f>
        <v>#N/A</v>
      </c>
      <c r="AK7" s="62" t="e">
        <f>IF(VLOOKUP(TRUE,$V$2:$AY$28,COUNTA($V$1:AS$1),FALSE)="",AS7,IF(AS7="","",(AS7/VLOOKUP(TRUE,$V$2:$AY$28,COUNTA($V$1:AS$1),FALSE))*100))</f>
        <v>#N/A</v>
      </c>
      <c r="AL7" s="62" t="e">
        <f>IF(VLOOKUP(TRUE,$V$2:$AY$28,COUNTA($V$1:AT$1),FALSE)="",AT7,IF(AT7="","",(AT7/VLOOKUP(TRUE,$V$2:$AY$28,COUNTA($V$1:AT$1),FALSE))*100))</f>
        <v>#N/A</v>
      </c>
      <c r="AM7" s="62" t="e">
        <f>IF(VLOOKUP(TRUE,$V$2:$AY$28,COUNTA($V$1:AU$1),FALSE)="",AU7,IF(AU7="","",(AU7/VLOOKUP(TRUE,$V$2:$AY$28,COUNTA($V$1:AU$1),FALSE))*100))</f>
        <v>#N/A</v>
      </c>
      <c r="AN7" s="62" t="e">
        <f>IF(VLOOKUP(TRUE,$V$2:$AY$28,COUNTA($V$1:AV$1),FALSE)="",AV7,IF(AV7="","",(AV7/VLOOKUP(TRUE,$V$2:$AY$28,COUNTA($V$1:AV$1),FALSE))*100))</f>
        <v>#N/A</v>
      </c>
      <c r="AO7" s="62" t="e">
        <f>IF(VLOOKUP(TRUE,$V$2:$AY$28,COUNTA($V$1:AW$1),FALSE)="",AW7,IF(AW7="","",(AW7/VLOOKUP(TRUE,$V$2:$AY$28,COUNTA($V$1:AW$1),FALSE))*100))</f>
        <v>#N/A</v>
      </c>
      <c r="AP7" s="111" t="e">
        <f>IF(VLOOKUP(TRUE,$V$2:$AY$28,COUNTA($V$1:AX$1),FALSE)="",AX7,IF(AX7="","",(AX7/VLOOKUP(TRUE,$V$2:$AY$28,COUNTA($V$1:AX$1),FALSE))*100))</f>
        <v>#N/A</v>
      </c>
      <c r="AQ7" s="65" t="e">
        <f>IF(VLOOKUP(TRUE,$V$2:$AY$28,COUNTA($V$1:AY$1),FALSE)="",AY7,IF(AY7="","",(AY7/VLOOKUP(TRUE,$V$2:$AY$28,COUNTA($V$1:AY$1),FALSE))*100))</f>
        <v>#N/A</v>
      </c>
      <c r="AR7" s="66" t="str">
        <f>IF(BS7="","",BS7*VLOOKUP("UQ",IndexCalc[],3,FALSE))</f>
        <v/>
      </c>
      <c r="AS7" s="62" t="str">
        <f>IF(BT7="","",BT7*VLOOKUP("Fneg",IndexCalc[],3,FALSE))</f>
        <v/>
      </c>
      <c r="AT7" s="62" t="str">
        <f>IF(BU7="","",BU7*VLOOKUP("ABS",IndexCalc[],3,FALSE))</f>
        <v/>
      </c>
      <c r="AU7" s="62" t="str">
        <f>IF(BV7="","",BV7*VLOOKUP("Cnrs",IndexCalc[],3,FALSE))</f>
        <v/>
      </c>
      <c r="AV7" s="62" t="str">
        <f>IF(BO7="","",BO7*VLOOKUP("HEC",IndexCalc[],3,FALSE))</f>
        <v/>
      </c>
      <c r="AW7" s="62" t="str">
        <f>IF(BP7="","",BP7*VLOOKUP("Aeres",IndexCalc[],3,FALSE))</f>
        <v/>
      </c>
      <c r="AX7" s="62" t="str">
        <f>IF(BQ7="","",BQ7*VLOOKUP("Abdc",IndexCalc[],3,FALSE))</f>
        <v/>
      </c>
      <c r="AY7" s="65" t="str">
        <f>IF(BR7="","",BR7*VLOOKUP("Vhb",IndexCalc[],3,FALSE))</f>
        <v/>
      </c>
      <c r="AZ7" s="25"/>
      <c r="BA7" s="16"/>
      <c r="BB7" s="27"/>
      <c r="BC7" s="25"/>
      <c r="BD7" s="25"/>
      <c r="BE7" s="83"/>
      <c r="BF7" s="18"/>
      <c r="BG7" s="12"/>
      <c r="BH7" s="181"/>
      <c r="BI7" s="12"/>
      <c r="BJ7" s="19"/>
      <c r="BK7" s="18"/>
      <c r="BL7" s="12"/>
      <c r="BM7" s="12"/>
      <c r="BN7" s="12"/>
      <c r="BO7" s="7" t="str">
        <f>IF(ISBLANK($BF7),"",VLOOKUP($BF7,HEC[#All],2,FALSE))</f>
        <v/>
      </c>
      <c r="BP7" s="5" t="str">
        <f>IF(ISBLANK($BG7),"",VLOOKUP($BG7,AERES[#All],2,FALSE))</f>
        <v/>
      </c>
      <c r="BQ7" s="92" t="str">
        <f>IF(ISBLANK($BH7),"",VLOOKUP($BH7,ABDC[#All],2,FALSE))</f>
        <v/>
      </c>
      <c r="BR7" s="5" t="str">
        <f>IF(ISBLANK($BI7),"",VLOOKUP($BI7,VHB[#All],2,FALSE))</f>
        <v/>
      </c>
      <c r="BS7" s="5" t="str">
        <f>IF(ISBLANK($BK7),"",VLOOKUP($BK7,UQ[#All],2,FALSE))</f>
        <v/>
      </c>
      <c r="BT7" s="5" t="str">
        <f>IF(ISBLANK($BL7),"",VLOOKUP($BL7,FNEG[#All],2,FALSE))</f>
        <v/>
      </c>
      <c r="BU7" s="5" t="str">
        <f>IF(ISBLANK($BM7),"",VLOOKUP($BM7,ABS[#All],2,FALSE))</f>
        <v/>
      </c>
      <c r="BV7" s="8" t="str">
        <f>IF(ISBLANK($BN7),"",VLOOKUP($BN7,CNRS[#All],2,FALSE))</f>
        <v/>
      </c>
    </row>
    <row r="8" spans="1:82" x14ac:dyDescent="0.25">
      <c r="A8" s="78"/>
      <c r="B8" s="28"/>
      <c r="C8" s="216" t="s">
        <v>161</v>
      </c>
      <c r="D8" s="113"/>
      <c r="E8" s="61" t="str">
        <f t="shared" si="0"/>
        <v/>
      </c>
      <c r="F8" s="61">
        <f t="shared" si="1"/>
        <v>0</v>
      </c>
      <c r="G8" s="68" t="str">
        <f t="shared" si="2"/>
        <v/>
      </c>
      <c r="H8" s="98" t="b">
        <f t="shared" si="3"/>
        <v>0</v>
      </c>
      <c r="I8" s="108">
        <f t="shared" si="4"/>
        <v>10000</v>
      </c>
      <c r="J8" s="108">
        <f t="shared" si="5"/>
        <v>10000</v>
      </c>
      <c r="K8" s="108">
        <f t="shared" si="6"/>
        <v>10000</v>
      </c>
      <c r="L8" s="108">
        <f t="shared" si="7"/>
        <v>10000</v>
      </c>
      <c r="M8" s="108">
        <f t="shared" si="8"/>
        <v>10000</v>
      </c>
      <c r="N8" s="108">
        <f t="shared" si="9"/>
        <v>10000</v>
      </c>
      <c r="O8" s="99" t="b">
        <f t="shared" si="10"/>
        <v>0</v>
      </c>
      <c r="P8" s="61">
        <f t="shared" si="11"/>
        <v>0</v>
      </c>
      <c r="Q8" s="61">
        <f t="shared" si="12"/>
        <v>0</v>
      </c>
      <c r="R8" s="150">
        <f t="shared" si="28"/>
        <v>0</v>
      </c>
      <c r="S8" s="66">
        <f t="shared" si="13"/>
        <v>0</v>
      </c>
      <c r="T8" s="68">
        <f t="shared" si="29"/>
        <v>0</v>
      </c>
      <c r="U8" s="63" t="str">
        <f t="shared" si="30"/>
        <v/>
      </c>
      <c r="V8" s="68" t="b">
        <f t="shared" si="14"/>
        <v>0</v>
      </c>
      <c r="W8" s="122">
        <f t="shared" si="15"/>
        <v>0</v>
      </c>
      <c r="X8" s="69" t="str">
        <f t="shared" si="16"/>
        <v/>
      </c>
      <c r="Y8" s="63" t="str">
        <f t="shared" si="17"/>
        <v/>
      </c>
      <c r="Z8" s="63" t="str">
        <f t="shared" si="18"/>
        <v/>
      </c>
      <c r="AA8" s="63" t="str">
        <f t="shared" si="19"/>
        <v/>
      </c>
      <c r="AB8" s="63" t="str">
        <f t="shared" si="20"/>
        <v/>
      </c>
      <c r="AC8" s="68" t="str">
        <f t="shared" si="21"/>
        <v/>
      </c>
      <c r="AD8" s="63" t="str">
        <f t="shared" si="22"/>
        <v/>
      </c>
      <c r="AE8" s="63" t="str">
        <f t="shared" si="23"/>
        <v/>
      </c>
      <c r="AF8" s="63" t="str">
        <f t="shared" si="24"/>
        <v/>
      </c>
      <c r="AG8" s="63" t="str">
        <f t="shared" si="25"/>
        <v/>
      </c>
      <c r="AH8" s="63" t="str">
        <f t="shared" si="26"/>
        <v/>
      </c>
      <c r="AI8" s="63" t="str">
        <f t="shared" si="27"/>
        <v/>
      </c>
      <c r="AJ8" s="69" t="e">
        <f>IF(VLOOKUP(TRUE,$V$2:$AY$28,COUNTA($V$1:AR$1),FALSE)="",AR8,IF(AR8="","",(AR8/VLOOKUP(TRUE,$V$2:$AY$28,COUNTA($V$1:AR$1),FALSE))*100))</f>
        <v>#N/A</v>
      </c>
      <c r="AK8" s="63" t="e">
        <f>IF(VLOOKUP(TRUE,$V$2:$AY$28,COUNTA($V$1:AS$1),FALSE)="",AS8,IF(AS8="","",(AS8/VLOOKUP(TRUE,$V$2:$AY$28,COUNTA($V$1:AS$1),FALSE))*100))</f>
        <v>#N/A</v>
      </c>
      <c r="AL8" s="63" t="e">
        <f>IF(VLOOKUP(TRUE,$V$2:$AY$28,COUNTA($V$1:AT$1),FALSE)="",AT8,IF(AT8="","",(AT8/VLOOKUP(TRUE,$V$2:$AY$28,COUNTA($V$1:AT$1),FALSE))*100))</f>
        <v>#N/A</v>
      </c>
      <c r="AM8" s="63" t="e">
        <f>IF(VLOOKUP(TRUE,$V$2:$AY$28,COUNTA($V$1:AU$1),FALSE)="",AU8,IF(AU8="","",(AU8/VLOOKUP(TRUE,$V$2:$AY$28,COUNTA($V$1:AU$1),FALSE))*100))</f>
        <v>#N/A</v>
      </c>
      <c r="AN8" s="63" t="e">
        <f>IF(VLOOKUP(TRUE,$V$2:$AY$28,COUNTA($V$1:AV$1),FALSE)="",AV8,IF(AV8="","",(AV8/VLOOKUP(TRUE,$V$2:$AY$28,COUNTA($V$1:AV$1),FALSE))*100))</f>
        <v>#N/A</v>
      </c>
      <c r="AO8" s="63" t="e">
        <f>IF(VLOOKUP(TRUE,$V$2:$AY$28,COUNTA($V$1:AW$1),FALSE)="",AW8,IF(AW8="","",(AW8/VLOOKUP(TRUE,$V$2:$AY$28,COUNTA($V$1:AW$1),FALSE))*100))</f>
        <v>#N/A</v>
      </c>
      <c r="AP8" s="112" t="e">
        <f>IF(VLOOKUP(TRUE,$V$2:$AY$28,COUNTA($V$1:AX$1),FALSE)="",AX8,IF(AX8="","",(AX8/VLOOKUP(TRUE,$V$2:$AY$28,COUNTA($V$1:AX$1),FALSE))*100))</f>
        <v>#N/A</v>
      </c>
      <c r="AQ8" s="68" t="e">
        <f>IF(VLOOKUP(TRUE,$V$2:$AY$28,COUNTA($V$1:AY$1),FALSE)="",AY8,IF(AY8="","",(AY8/VLOOKUP(TRUE,$V$2:$AY$28,COUNTA($V$1:AY$1),FALSE))*100))</f>
        <v>#N/A</v>
      </c>
      <c r="AR8" s="69" t="str">
        <f>IF(BS8="","",BS8*VLOOKUP("UQ",IndexCalc[],3,FALSE))</f>
        <v/>
      </c>
      <c r="AS8" s="63" t="str">
        <f>IF(BT8="","",BT8*VLOOKUP("Fneg",IndexCalc[],3,FALSE))</f>
        <v/>
      </c>
      <c r="AT8" s="63" t="str">
        <f>IF(BU8="","",BU8*VLOOKUP("ABS",IndexCalc[],3,FALSE))</f>
        <v/>
      </c>
      <c r="AU8" s="63" t="str">
        <f>IF(BV8="","",BV8*VLOOKUP("Cnrs",IndexCalc[],3,FALSE))</f>
        <v/>
      </c>
      <c r="AV8" s="63" t="str">
        <f>IF(BO8="","",BO8*VLOOKUP("HEC",IndexCalc[],3,FALSE))</f>
        <v/>
      </c>
      <c r="AW8" s="63" t="str">
        <f>IF(BP8="","",BP8*VLOOKUP("Aeres",IndexCalc[],3,FALSE))</f>
        <v/>
      </c>
      <c r="AX8" s="63" t="str">
        <f>IF(BQ8="","",BQ8*VLOOKUP("Abdc",IndexCalc[],3,FALSE))</f>
        <v/>
      </c>
      <c r="AY8" s="68" t="str">
        <f>IF(BR8="","",BR8*VLOOKUP("Vhb",IndexCalc[],3,FALSE))</f>
        <v/>
      </c>
      <c r="AZ8" s="110"/>
      <c r="BA8" s="32"/>
      <c r="BB8" s="29"/>
      <c r="BC8" s="36"/>
      <c r="BD8" s="36"/>
      <c r="BE8" s="84"/>
      <c r="BF8" s="34"/>
      <c r="BG8" s="29"/>
      <c r="BH8" s="182"/>
      <c r="BI8" s="29"/>
      <c r="BJ8" s="35"/>
      <c r="BK8" s="34"/>
      <c r="BL8" s="29"/>
      <c r="BM8" s="29"/>
      <c r="BN8" s="29"/>
      <c r="BO8" s="9" t="str">
        <f>IF(ISBLANK($BF8),"",VLOOKUP($BF8,HEC[#All],2,FALSE))</f>
        <v/>
      </c>
      <c r="BP8" s="6" t="str">
        <f>IF(ISBLANK($BG8),"",VLOOKUP($BG8,AERES[#All],2,FALSE))</f>
        <v/>
      </c>
      <c r="BQ8" s="93" t="str">
        <f>IF(ISBLANK($BH8),"",VLOOKUP($BH8,ABDC[#All],2,FALSE))</f>
        <v/>
      </c>
      <c r="BR8" s="6" t="str">
        <f>IF(ISBLANK($BI8),"",VLOOKUP($BI8,VHB[#All],2,FALSE))</f>
        <v/>
      </c>
      <c r="BS8" s="6" t="str">
        <f>IF(ISBLANK($BK8),"",VLOOKUP($BK8,UQ[#All],2,FALSE))</f>
        <v/>
      </c>
      <c r="BT8" s="6" t="str">
        <f>IF(ISBLANK($BL8),"",VLOOKUP($BL8,FNEG[#All],2,FALSE))</f>
        <v/>
      </c>
      <c r="BU8" s="6" t="str">
        <f>IF(ISBLANK($BM8),"",VLOOKUP($BM8,ABS[#All],2,FALSE))</f>
        <v/>
      </c>
      <c r="BV8" s="10" t="str">
        <f>IF(ISBLANK($BN8),"",VLOOKUP($BN8,CNRS[#All],2,FALSE))</f>
        <v/>
      </c>
    </row>
    <row r="9" spans="1:82" x14ac:dyDescent="0.25">
      <c r="A9" s="77"/>
      <c r="B9" s="38"/>
      <c r="C9" s="75" t="s">
        <v>208</v>
      </c>
      <c r="D9" s="38"/>
      <c r="E9" s="59" t="str">
        <f t="shared" si="0"/>
        <v/>
      </c>
      <c r="F9" s="59">
        <f t="shared" si="1"/>
        <v>0</v>
      </c>
      <c r="G9" s="67" t="str">
        <f t="shared" si="2"/>
        <v/>
      </c>
      <c r="H9" s="100" t="b">
        <f t="shared" si="3"/>
        <v>0</v>
      </c>
      <c r="I9" s="108">
        <f t="shared" si="4"/>
        <v>10000</v>
      </c>
      <c r="J9" s="108">
        <f t="shared" si="5"/>
        <v>10000</v>
      </c>
      <c r="K9" s="108">
        <f t="shared" si="6"/>
        <v>10000</v>
      </c>
      <c r="L9" s="108">
        <f t="shared" si="7"/>
        <v>10000</v>
      </c>
      <c r="M9" s="108">
        <f t="shared" si="8"/>
        <v>10000</v>
      </c>
      <c r="N9" s="108">
        <f t="shared" si="9"/>
        <v>10000</v>
      </c>
      <c r="O9" s="98" t="b">
        <f t="shared" si="10"/>
        <v>0</v>
      </c>
      <c r="P9" s="59">
        <f t="shared" si="11"/>
        <v>0</v>
      </c>
      <c r="Q9" s="59">
        <f t="shared" si="12"/>
        <v>0</v>
      </c>
      <c r="R9" s="149">
        <f t="shared" si="28"/>
        <v>0</v>
      </c>
      <c r="S9" s="70">
        <f t="shared" si="13"/>
        <v>0</v>
      </c>
      <c r="T9" s="65">
        <f t="shared" si="29"/>
        <v>0</v>
      </c>
      <c r="U9" s="62" t="str">
        <f t="shared" si="30"/>
        <v/>
      </c>
      <c r="V9" s="62" t="b">
        <f t="shared" si="14"/>
        <v>0</v>
      </c>
      <c r="W9" s="143">
        <f t="shared" si="15"/>
        <v>0</v>
      </c>
      <c r="X9" s="66" t="str">
        <f t="shared" si="16"/>
        <v/>
      </c>
      <c r="Y9" s="62" t="str">
        <f t="shared" si="17"/>
        <v/>
      </c>
      <c r="Z9" s="62" t="str">
        <f t="shared" si="18"/>
        <v/>
      </c>
      <c r="AA9" s="62" t="str">
        <f t="shared" si="19"/>
        <v/>
      </c>
      <c r="AB9" s="62" t="str">
        <f t="shared" si="20"/>
        <v/>
      </c>
      <c r="AC9" s="65" t="str">
        <f t="shared" si="21"/>
        <v/>
      </c>
      <c r="AD9" s="64" t="str">
        <f t="shared" si="22"/>
        <v/>
      </c>
      <c r="AE9" s="64" t="str">
        <f t="shared" si="23"/>
        <v/>
      </c>
      <c r="AF9" s="64" t="str">
        <f t="shared" si="24"/>
        <v/>
      </c>
      <c r="AG9" s="64" t="str">
        <f t="shared" si="25"/>
        <v/>
      </c>
      <c r="AH9" s="64" t="str">
        <f t="shared" si="26"/>
        <v/>
      </c>
      <c r="AI9" s="64" t="str">
        <f t="shared" si="27"/>
        <v/>
      </c>
      <c r="AJ9" s="70" t="e">
        <f>IF(VLOOKUP(TRUE,$V$2:$AY$28,COUNTA($V$1:AR$1),FALSE)="",AR9,IF(AR9="","",(AR9/VLOOKUP(TRUE,$V$2:$AY$28,COUNTA($V$1:AR$1),FALSE))*100))</f>
        <v>#N/A</v>
      </c>
      <c r="AK9" s="64" t="e">
        <f>IF(VLOOKUP(TRUE,$V$2:$AY$28,COUNTA($V$1:AS$1),FALSE)="",AS9,IF(AS9="","",(AS9/VLOOKUP(TRUE,$V$2:$AY$28,COUNTA($V$1:AS$1),FALSE))*100))</f>
        <v>#N/A</v>
      </c>
      <c r="AL9" s="64" t="e">
        <f>IF(VLOOKUP(TRUE,$V$2:$AY$28,COUNTA($V$1:AT$1),FALSE)="",AT9,IF(AT9="","",(AT9/VLOOKUP(TRUE,$V$2:$AY$28,COUNTA($V$1:AT$1),FALSE))*100))</f>
        <v>#N/A</v>
      </c>
      <c r="AM9" s="64" t="e">
        <f>IF(VLOOKUP(TRUE,$V$2:$AY$28,COUNTA($V$1:AU$1),FALSE)="",AU9,IF(AU9="","",(AU9/VLOOKUP(TRUE,$V$2:$AY$28,COUNTA($V$1:AU$1),FALSE))*100))</f>
        <v>#N/A</v>
      </c>
      <c r="AN9" s="64" t="e">
        <f>IF(VLOOKUP(TRUE,$V$2:$AY$28,COUNTA($V$1:AV$1),FALSE)="",AV9,IF(AV9="","",(AV9/VLOOKUP(TRUE,$V$2:$AY$28,COUNTA($V$1:AV$1),FALSE))*100))</f>
        <v>#N/A</v>
      </c>
      <c r="AO9" s="64" t="e">
        <f>IF(VLOOKUP(TRUE,$V$2:$AY$28,COUNTA($V$1:AW$1),FALSE)="",AW9,IF(AW9="","",(AW9/VLOOKUP(TRUE,$V$2:$AY$28,COUNTA($V$1:AW$1),FALSE))*100))</f>
        <v>#N/A</v>
      </c>
      <c r="AP9" s="111" t="e">
        <f>IF(VLOOKUP(TRUE,$V$2:$AY$28,COUNTA($V$1:AX$1),FALSE)="",AX9,IF(AX9="","",(AX9/VLOOKUP(TRUE,$V$2:$AY$28,COUNTA($V$1:AX$1),FALSE))*100))</f>
        <v>#N/A</v>
      </c>
      <c r="AQ9" s="67" t="e">
        <f>IF(VLOOKUP(TRUE,$V$2:$AY$28,COUNTA($V$1:AY$1),FALSE)="",AY9,IF(AY9="","",(AY9/VLOOKUP(TRUE,$V$2:$AY$28,COUNTA($V$1:AY$1),FALSE))*100))</f>
        <v>#N/A</v>
      </c>
      <c r="AR9" s="66" t="str">
        <f>IF(BS9="","",BS9*VLOOKUP("UQ",IndexCalc[],3,FALSE))</f>
        <v/>
      </c>
      <c r="AS9" s="62" t="str">
        <f>IF(BT9="","",BT9*VLOOKUP("Fneg",IndexCalc[],3,FALSE))</f>
        <v/>
      </c>
      <c r="AT9" s="62" t="str">
        <f>IF(BU9="","",BU9*VLOOKUP("ABS",IndexCalc[],3,FALSE))</f>
        <v/>
      </c>
      <c r="AU9" s="62" t="str">
        <f>IF(BV9="","",BV9*VLOOKUP("Cnrs",IndexCalc[],3,FALSE))</f>
        <v/>
      </c>
      <c r="AV9" s="62" t="str">
        <f>IF(BO9="","",BO9*VLOOKUP("HEC",IndexCalc[],3,FALSE))</f>
        <v/>
      </c>
      <c r="AW9" s="62" t="str">
        <f>IF(BP9="","",BP9*VLOOKUP("Aeres",IndexCalc[],3,FALSE))</f>
        <v/>
      </c>
      <c r="AX9" s="62" t="str">
        <f>IF(BQ9="","",BQ9*VLOOKUP("Abdc",IndexCalc[],3,FALSE))</f>
        <v/>
      </c>
      <c r="AY9" s="65" t="str">
        <f>IF(BR9="","",BR9*VLOOKUP("Vhb",IndexCalc[],3,FALSE))</f>
        <v/>
      </c>
      <c r="AZ9" s="96"/>
      <c r="BA9" s="21"/>
      <c r="BB9" s="22"/>
      <c r="BC9" s="20"/>
      <c r="BD9" s="20"/>
      <c r="BE9" s="82"/>
      <c r="BF9" s="24"/>
      <c r="BG9" s="22"/>
      <c r="BH9" s="183"/>
      <c r="BI9" s="22"/>
      <c r="BJ9" s="40"/>
      <c r="BK9" s="24"/>
      <c r="BL9" s="22"/>
      <c r="BM9" s="22"/>
      <c r="BN9" s="22"/>
      <c r="BO9" s="7" t="str">
        <f>IF(ISBLANK($BF9),"",VLOOKUP($BF9,HEC[#All],2,FALSE))</f>
        <v/>
      </c>
      <c r="BP9" s="5" t="str">
        <f>IF(ISBLANK($BG9),"",VLOOKUP($BG9,AERES[#All],2,FALSE))</f>
        <v/>
      </c>
      <c r="BQ9" s="92" t="str">
        <f>IF(ISBLANK($BH9),"",VLOOKUP($BH9,ABDC[#All],2,FALSE))</f>
        <v/>
      </c>
      <c r="BR9" s="5" t="str">
        <f>IF(ISBLANK($BI9),"",VLOOKUP($BI9,VHB[#All],2,FALSE))</f>
        <v/>
      </c>
      <c r="BS9" s="5" t="str">
        <f>IF(ISBLANK($BK9),"",VLOOKUP($BK9,UQ[#All],2,FALSE))</f>
        <v/>
      </c>
      <c r="BT9" s="5" t="str">
        <f>IF(ISBLANK($BL9),"",VLOOKUP($BL9,FNEG[#All],2,FALSE))</f>
        <v/>
      </c>
      <c r="BU9" s="5" t="str">
        <f>IF(ISBLANK($BM9),"",VLOOKUP($BM9,ABS[#All],2,FALSE))</f>
        <v/>
      </c>
      <c r="BV9" s="8" t="str">
        <f>IF(ISBLANK($BN9),"",VLOOKUP($BN9,CNRS[#All],2,FALSE))</f>
        <v/>
      </c>
    </row>
    <row r="10" spans="1:82" x14ac:dyDescent="0.25">
      <c r="A10" s="78"/>
      <c r="B10" s="28"/>
      <c r="C10" s="86" t="s">
        <v>209</v>
      </c>
      <c r="D10" s="28"/>
      <c r="E10" s="61" t="str">
        <f t="shared" si="0"/>
        <v/>
      </c>
      <c r="F10" s="61">
        <f t="shared" si="1"/>
        <v>0</v>
      </c>
      <c r="G10" s="68" t="str">
        <f t="shared" si="2"/>
        <v/>
      </c>
      <c r="H10" s="99" t="b">
        <f t="shared" si="3"/>
        <v>0</v>
      </c>
      <c r="I10" s="108">
        <f t="shared" si="4"/>
        <v>10000</v>
      </c>
      <c r="J10" s="108">
        <f t="shared" si="5"/>
        <v>10000</v>
      </c>
      <c r="K10" s="108">
        <f t="shared" si="6"/>
        <v>10000</v>
      </c>
      <c r="L10" s="108">
        <f t="shared" si="7"/>
        <v>10000</v>
      </c>
      <c r="M10" s="108">
        <f t="shared" si="8"/>
        <v>10000</v>
      </c>
      <c r="N10" s="108">
        <f t="shared" si="9"/>
        <v>10000</v>
      </c>
      <c r="O10" s="99" t="b">
        <f t="shared" si="10"/>
        <v>0</v>
      </c>
      <c r="P10" s="61">
        <f t="shared" si="11"/>
        <v>0</v>
      </c>
      <c r="Q10" s="61">
        <f t="shared" si="12"/>
        <v>0</v>
      </c>
      <c r="R10" s="150">
        <f t="shared" si="28"/>
        <v>0</v>
      </c>
      <c r="S10" s="69">
        <f t="shared" si="13"/>
        <v>0</v>
      </c>
      <c r="T10" s="68">
        <f t="shared" si="29"/>
        <v>0</v>
      </c>
      <c r="U10" s="63" t="str">
        <f t="shared" si="30"/>
        <v/>
      </c>
      <c r="V10" s="63" t="b">
        <f t="shared" si="14"/>
        <v>0</v>
      </c>
      <c r="W10" s="122">
        <f t="shared" si="15"/>
        <v>0</v>
      </c>
      <c r="X10" s="69" t="str">
        <f t="shared" si="16"/>
        <v/>
      </c>
      <c r="Y10" s="63" t="str">
        <f t="shared" si="17"/>
        <v/>
      </c>
      <c r="Z10" s="63" t="str">
        <f t="shared" si="18"/>
        <v/>
      </c>
      <c r="AA10" s="63" t="str">
        <f t="shared" si="19"/>
        <v/>
      </c>
      <c r="AB10" s="63" t="str">
        <f t="shared" si="20"/>
        <v/>
      </c>
      <c r="AC10" s="68" t="str">
        <f t="shared" si="21"/>
        <v/>
      </c>
      <c r="AD10" s="63" t="str">
        <f t="shared" si="22"/>
        <v/>
      </c>
      <c r="AE10" s="63" t="str">
        <f t="shared" si="23"/>
        <v/>
      </c>
      <c r="AF10" s="63" t="str">
        <f t="shared" si="24"/>
        <v/>
      </c>
      <c r="AG10" s="63" t="str">
        <f t="shared" si="25"/>
        <v/>
      </c>
      <c r="AH10" s="63" t="str">
        <f t="shared" si="26"/>
        <v/>
      </c>
      <c r="AI10" s="63" t="str">
        <f t="shared" si="27"/>
        <v/>
      </c>
      <c r="AJ10" s="69" t="e">
        <f>IF(VLOOKUP(TRUE,$V$2:$AY$28,COUNTA($V$1:AR$1),FALSE)="",AR10,IF(AR10="","",(AR10/VLOOKUP(TRUE,$V$2:$AY$28,COUNTA($V$1:AR$1),FALSE))*100))</f>
        <v>#N/A</v>
      </c>
      <c r="AK10" s="63" t="e">
        <f>IF(VLOOKUP(TRUE,$V$2:$AY$28,COUNTA($V$1:AS$1),FALSE)="",AS10,IF(AS10="","",(AS10/VLOOKUP(TRUE,$V$2:$AY$28,COUNTA($V$1:AS$1),FALSE))*100))</f>
        <v>#N/A</v>
      </c>
      <c r="AL10" s="63" t="e">
        <f>IF(VLOOKUP(TRUE,$V$2:$AY$28,COUNTA($V$1:AT$1),FALSE)="",AT10,IF(AT10="","",(AT10/VLOOKUP(TRUE,$V$2:$AY$28,COUNTA($V$1:AT$1),FALSE))*100))</f>
        <v>#N/A</v>
      </c>
      <c r="AM10" s="63" t="e">
        <f>IF(VLOOKUP(TRUE,$V$2:$AY$28,COUNTA($V$1:AU$1),FALSE)="",AU10,IF(AU10="","",(AU10/VLOOKUP(TRUE,$V$2:$AY$28,COUNTA($V$1:AU$1),FALSE))*100))</f>
        <v>#N/A</v>
      </c>
      <c r="AN10" s="63" t="e">
        <f>IF(VLOOKUP(TRUE,$V$2:$AY$28,COUNTA($V$1:AV$1),FALSE)="",AV10,IF(AV10="","",(AV10/VLOOKUP(TRUE,$V$2:$AY$28,COUNTA($V$1:AV$1),FALSE))*100))</f>
        <v>#N/A</v>
      </c>
      <c r="AO10" s="63" t="e">
        <f>IF(VLOOKUP(TRUE,$V$2:$AY$28,COUNTA($V$1:AW$1),FALSE)="",AW10,IF(AW10="","",(AW10/VLOOKUP(TRUE,$V$2:$AY$28,COUNTA($V$1:AW$1),FALSE))*100))</f>
        <v>#N/A</v>
      </c>
      <c r="AP10" s="112" t="e">
        <f>IF(VLOOKUP(TRUE,$V$2:$AY$28,COUNTA($V$1:AX$1),FALSE)="",AX10,IF(AX10="","",(AX10/VLOOKUP(TRUE,$V$2:$AY$28,COUNTA($V$1:AX$1),FALSE))*100))</f>
        <v>#N/A</v>
      </c>
      <c r="AQ10" s="68" t="e">
        <f>IF(VLOOKUP(TRUE,$V$2:$AY$28,COUNTA($V$1:AY$1),FALSE)="",AY10,IF(AY10="","",(AY10/VLOOKUP(TRUE,$V$2:$AY$28,COUNTA($V$1:AY$1),FALSE))*100))</f>
        <v>#N/A</v>
      </c>
      <c r="AR10" s="69" t="str">
        <f>IF(BS10="","",BS10*VLOOKUP("UQ",IndexCalc[],3,FALSE))</f>
        <v/>
      </c>
      <c r="AS10" s="63" t="str">
        <f>IF(BT10="","",BT10*VLOOKUP("Fneg",IndexCalc[],3,FALSE))</f>
        <v/>
      </c>
      <c r="AT10" s="63" t="str">
        <f>IF(BU10="","",BU10*VLOOKUP("ABS",IndexCalc[],3,FALSE))</f>
        <v/>
      </c>
      <c r="AU10" s="63" t="str">
        <f>IF(BV10="","",BV10*VLOOKUP("Cnrs",IndexCalc[],3,FALSE))</f>
        <v/>
      </c>
      <c r="AV10" s="63" t="str">
        <f>IF(BO10="","",BO10*VLOOKUP("HEC",IndexCalc[],3,FALSE))</f>
        <v/>
      </c>
      <c r="AW10" s="63" t="str">
        <f>IF(BP10="","",BP10*VLOOKUP("Aeres",IndexCalc[],3,FALSE))</f>
        <v/>
      </c>
      <c r="AX10" s="63" t="str">
        <f>IF(BQ10="","",BQ10*VLOOKUP("Abdc",IndexCalc[],3,FALSE))</f>
        <v/>
      </c>
      <c r="AY10" s="68" t="str">
        <f>IF(BR10="","",BR10*VLOOKUP("Vhb",IndexCalc[],3,FALSE))</f>
        <v/>
      </c>
      <c r="AZ10" s="36"/>
      <c r="BA10" s="32"/>
      <c r="BB10" s="29"/>
      <c r="BC10" s="36"/>
      <c r="BD10" s="36"/>
      <c r="BE10" s="84"/>
      <c r="BF10" s="34"/>
      <c r="BG10" s="29"/>
      <c r="BH10" s="182"/>
      <c r="BI10" s="29"/>
      <c r="BJ10" s="35"/>
      <c r="BK10" s="34"/>
      <c r="BL10" s="29"/>
      <c r="BM10" s="29"/>
      <c r="BN10" s="29"/>
      <c r="BO10" s="9" t="str">
        <f>IF(ISBLANK($BF10),"",VLOOKUP($BF10,HEC[#All],2,FALSE))</f>
        <v/>
      </c>
      <c r="BP10" s="6" t="str">
        <f>IF(ISBLANK($BG10),"",VLOOKUP($BG10,AERES[#All],2,FALSE))</f>
        <v/>
      </c>
      <c r="BQ10" s="93" t="str">
        <f>IF(ISBLANK($BH10),"",VLOOKUP($BH10,ABDC[#All],2,FALSE))</f>
        <v/>
      </c>
      <c r="BR10" s="6" t="str">
        <f>IF(ISBLANK($BI10),"",VLOOKUP($BI10,VHB[#All],2,FALSE))</f>
        <v/>
      </c>
      <c r="BS10" s="6" t="str">
        <f>IF(ISBLANK($BK10),"",VLOOKUP($BK10,UQ[#All],2,FALSE))</f>
        <v/>
      </c>
      <c r="BT10" s="6" t="str">
        <f>IF(ISBLANK($BL10),"",VLOOKUP($BL10,FNEG[#All],2,FALSE))</f>
        <v/>
      </c>
      <c r="BU10" s="6" t="str">
        <f>IF(ISBLANK($BM10),"",VLOOKUP($BM10,ABS[#All],2,FALSE))</f>
        <v/>
      </c>
      <c r="BV10" s="10" t="str">
        <f>IF(ISBLANK($BN10),"",VLOOKUP($BN10,CNRS[#All],2,FALSE))</f>
        <v/>
      </c>
      <c r="BW10" s="3"/>
      <c r="BX10" s="3"/>
      <c r="BY10" s="3"/>
    </row>
    <row r="11" spans="1:82" x14ac:dyDescent="0.25">
      <c r="A11" s="76"/>
      <c r="B11" s="11"/>
      <c r="C11" s="74" t="s">
        <v>221</v>
      </c>
      <c r="D11" s="11"/>
      <c r="E11" s="59" t="str">
        <f t="shared" si="0"/>
        <v/>
      </c>
      <c r="F11" s="59">
        <f t="shared" si="1"/>
        <v>0</v>
      </c>
      <c r="G11" s="65" t="str">
        <f t="shared" si="2"/>
        <v/>
      </c>
      <c r="H11" s="98" t="b">
        <f t="shared" si="3"/>
        <v>0</v>
      </c>
      <c r="I11" s="108">
        <f t="shared" si="4"/>
        <v>10000</v>
      </c>
      <c r="J11" s="108">
        <f t="shared" si="5"/>
        <v>10000</v>
      </c>
      <c r="K11" s="108">
        <f t="shared" si="6"/>
        <v>10000</v>
      </c>
      <c r="L11" s="108">
        <f t="shared" si="7"/>
        <v>10000</v>
      </c>
      <c r="M11" s="108">
        <f t="shared" si="8"/>
        <v>10000</v>
      </c>
      <c r="N11" s="108">
        <f t="shared" si="9"/>
        <v>10000</v>
      </c>
      <c r="O11" s="98" t="b">
        <f t="shared" si="10"/>
        <v>0</v>
      </c>
      <c r="P11" s="59">
        <f t="shared" si="11"/>
        <v>0</v>
      </c>
      <c r="Q11" s="59">
        <f t="shared" si="12"/>
        <v>0</v>
      </c>
      <c r="R11" s="149">
        <f t="shared" si="28"/>
        <v>0</v>
      </c>
      <c r="S11" s="66">
        <f t="shared" si="13"/>
        <v>0</v>
      </c>
      <c r="T11" s="65">
        <f t="shared" si="29"/>
        <v>0</v>
      </c>
      <c r="U11" s="62" t="str">
        <f t="shared" si="30"/>
        <v/>
      </c>
      <c r="V11" s="62" t="b">
        <f t="shared" si="14"/>
        <v>0</v>
      </c>
      <c r="W11" s="143">
        <f t="shared" si="15"/>
        <v>0</v>
      </c>
      <c r="X11" s="66" t="str">
        <f t="shared" si="16"/>
        <v/>
      </c>
      <c r="Y11" s="62" t="str">
        <f t="shared" si="17"/>
        <v/>
      </c>
      <c r="Z11" s="62" t="str">
        <f t="shared" si="18"/>
        <v/>
      </c>
      <c r="AA11" s="62" t="str">
        <f t="shared" si="19"/>
        <v/>
      </c>
      <c r="AB11" s="62" t="str">
        <f t="shared" si="20"/>
        <v/>
      </c>
      <c r="AC11" s="65" t="str">
        <f t="shared" si="21"/>
        <v/>
      </c>
      <c r="AD11" s="62" t="str">
        <f t="shared" si="22"/>
        <v/>
      </c>
      <c r="AE11" s="62" t="str">
        <f t="shared" si="23"/>
        <v/>
      </c>
      <c r="AF11" s="62" t="str">
        <f t="shared" si="24"/>
        <v/>
      </c>
      <c r="AG11" s="62" t="str">
        <f t="shared" si="25"/>
        <v/>
      </c>
      <c r="AH11" s="62" t="str">
        <f t="shared" si="26"/>
        <v/>
      </c>
      <c r="AI11" s="62" t="str">
        <f t="shared" si="27"/>
        <v/>
      </c>
      <c r="AJ11" s="66" t="e">
        <f>IF(VLOOKUP(TRUE,$V$2:$AY$28,COUNTA($V$1:AR$1),FALSE)="",AR11,IF(AR11="","",(AR11/VLOOKUP(TRUE,$V$2:$AY$28,COUNTA($V$1:AR$1),FALSE))*100))</f>
        <v>#N/A</v>
      </c>
      <c r="AK11" s="62" t="e">
        <f>IF(VLOOKUP(TRUE,$V$2:$AY$28,COUNTA($V$1:AS$1),FALSE)="",AS11,IF(AS11="","",(AS11/VLOOKUP(TRUE,$V$2:$AY$28,COUNTA($V$1:AS$1),FALSE))*100))</f>
        <v>#N/A</v>
      </c>
      <c r="AL11" s="62" t="e">
        <f>IF(VLOOKUP(TRUE,$V$2:$AY$28,COUNTA($V$1:AT$1),FALSE)="",AT11,IF(AT11="","",(AT11/VLOOKUP(TRUE,$V$2:$AY$28,COUNTA($V$1:AT$1),FALSE))*100))</f>
        <v>#N/A</v>
      </c>
      <c r="AM11" s="62" t="e">
        <f>IF(VLOOKUP(TRUE,$V$2:$AY$28,COUNTA($V$1:AU$1),FALSE)="",AU11,IF(AU11="","",(AU11/VLOOKUP(TRUE,$V$2:$AY$28,COUNTA($V$1:AU$1),FALSE))*100))</f>
        <v>#N/A</v>
      </c>
      <c r="AN11" s="62" t="e">
        <f>IF(VLOOKUP(TRUE,$V$2:$AY$28,COUNTA($V$1:AV$1),FALSE)="",AV11,IF(AV11="","",(AV11/VLOOKUP(TRUE,$V$2:$AY$28,COUNTA($V$1:AV$1),FALSE))*100))</f>
        <v>#N/A</v>
      </c>
      <c r="AO11" s="62" t="e">
        <f>IF(VLOOKUP(TRUE,$V$2:$AY$28,COUNTA($V$1:AW$1),FALSE)="",AW11,IF(AW11="","",(AW11/VLOOKUP(TRUE,$V$2:$AY$28,COUNTA($V$1:AW$1),FALSE))*100))</f>
        <v>#N/A</v>
      </c>
      <c r="AP11" s="111" t="e">
        <f>IF(VLOOKUP(TRUE,$V$2:$AY$28,COUNTA($V$1:AX$1),FALSE)="",AX11,IF(AX11="","",(AX11/VLOOKUP(TRUE,$V$2:$AY$28,COUNTA($V$1:AX$1),FALSE))*100))</f>
        <v>#N/A</v>
      </c>
      <c r="AQ11" s="65" t="e">
        <f>IF(VLOOKUP(TRUE,$V$2:$AY$28,COUNTA($V$1:AY$1),FALSE)="",AY11,IF(AY11="","",(AY11/VLOOKUP(TRUE,$V$2:$AY$28,COUNTA($V$1:AY$1),FALSE))*100))</f>
        <v>#N/A</v>
      </c>
      <c r="AR11" s="66" t="str">
        <f>IF(BS11="","",BS11*VLOOKUP("UQ",IndexCalc[],3,FALSE))</f>
        <v/>
      </c>
      <c r="AS11" s="62" t="str">
        <f>IF(BT11="","",BT11*VLOOKUP("Fneg",IndexCalc[],3,FALSE))</f>
        <v/>
      </c>
      <c r="AT11" s="62" t="str">
        <f>IF(BU11="","",BU11*VLOOKUP("ABS",IndexCalc[],3,FALSE))</f>
        <v/>
      </c>
      <c r="AU11" s="62" t="str">
        <f>IF(BV11="","",BV11*VLOOKUP("Cnrs",IndexCalc[],3,FALSE))</f>
        <v/>
      </c>
      <c r="AV11" s="62" t="str">
        <f>IF(BO11="","",BO11*VLOOKUP("HEC",IndexCalc[],3,FALSE))</f>
        <v/>
      </c>
      <c r="AW11" s="62" t="str">
        <f>IF(BP11="","",BP11*VLOOKUP("Aeres",IndexCalc[],3,FALSE))</f>
        <v/>
      </c>
      <c r="AX11" s="62" t="str">
        <f>IF(BQ11="","",BQ11*VLOOKUP("Abdc",IndexCalc[],3,FALSE))</f>
        <v/>
      </c>
      <c r="AY11" s="65" t="str">
        <f>IF(BR11="","",BR11*VLOOKUP("Vhb",IndexCalc[],3,FALSE))</f>
        <v/>
      </c>
      <c r="AZ11" s="25"/>
      <c r="BA11" s="16"/>
      <c r="BB11" s="12"/>
      <c r="BC11" s="25"/>
      <c r="BD11" s="25"/>
      <c r="BE11" s="83"/>
      <c r="BF11" s="18"/>
      <c r="BG11" s="12"/>
      <c r="BH11" s="181"/>
      <c r="BI11" s="12"/>
      <c r="BJ11" s="19"/>
      <c r="BK11" s="18"/>
      <c r="BL11" s="12"/>
      <c r="BM11" s="12"/>
      <c r="BN11" s="12"/>
      <c r="BO11" s="7" t="str">
        <f>IF(ISBLANK($BF11),"",VLOOKUP($BF11,HEC[#All],2,FALSE))</f>
        <v/>
      </c>
      <c r="BP11" s="5" t="str">
        <f>IF(ISBLANK($BG11),"",VLOOKUP($BG11,AERES[#All],2,FALSE))</f>
        <v/>
      </c>
      <c r="BQ11" s="92" t="str">
        <f>IF(ISBLANK($BH11),"",VLOOKUP($BH11,ABDC[#All],2,FALSE))</f>
        <v/>
      </c>
      <c r="BR11" s="5" t="str">
        <f>IF(ISBLANK($BI11),"",VLOOKUP($BI11,VHB[#All],2,FALSE))</f>
        <v/>
      </c>
      <c r="BS11" s="5" t="str">
        <f>IF(ISBLANK($BK11),"",VLOOKUP($BK11,UQ[#All],2,FALSE))</f>
        <v/>
      </c>
      <c r="BT11" s="5" t="str">
        <f>IF(ISBLANK($BL11),"",VLOOKUP($BL11,FNEG[#All],2,FALSE))</f>
        <v/>
      </c>
      <c r="BU11" s="5" t="str">
        <f>IF(ISBLANK($BM11),"",VLOOKUP($BM11,ABS[#All],2,FALSE))</f>
        <v/>
      </c>
      <c r="BV11" s="8" t="str">
        <f>IF(ISBLANK($BN11),"",VLOOKUP($BN11,CNRS[#All],2,FALSE))</f>
        <v/>
      </c>
      <c r="CA11" s="3"/>
      <c r="CB11" s="3"/>
      <c r="CC11" s="3"/>
      <c r="CD11" s="3"/>
    </row>
    <row r="12" spans="1:82" x14ac:dyDescent="0.25">
      <c r="A12" s="76"/>
      <c r="B12" s="11"/>
      <c r="C12" s="74" t="s">
        <v>222</v>
      </c>
      <c r="D12" s="11"/>
      <c r="E12" s="59" t="str">
        <f t="shared" si="0"/>
        <v/>
      </c>
      <c r="F12" s="59">
        <f t="shared" si="1"/>
        <v>0</v>
      </c>
      <c r="G12" s="65" t="str">
        <f t="shared" si="2"/>
        <v/>
      </c>
      <c r="H12" s="98" t="b">
        <f t="shared" si="3"/>
        <v>0</v>
      </c>
      <c r="I12" s="108">
        <f t="shared" si="4"/>
        <v>10000</v>
      </c>
      <c r="J12" s="108">
        <f t="shared" si="5"/>
        <v>10000</v>
      </c>
      <c r="K12" s="108">
        <f t="shared" si="6"/>
        <v>10000</v>
      </c>
      <c r="L12" s="108">
        <f t="shared" si="7"/>
        <v>10000</v>
      </c>
      <c r="M12" s="108">
        <f t="shared" si="8"/>
        <v>10000</v>
      </c>
      <c r="N12" s="108">
        <f t="shared" si="9"/>
        <v>10000</v>
      </c>
      <c r="O12" s="98" t="b">
        <f t="shared" si="10"/>
        <v>0</v>
      </c>
      <c r="P12" s="59">
        <f t="shared" si="11"/>
        <v>0</v>
      </c>
      <c r="Q12" s="59">
        <f t="shared" si="12"/>
        <v>0</v>
      </c>
      <c r="R12" s="149">
        <f t="shared" si="28"/>
        <v>0</v>
      </c>
      <c r="S12" s="66">
        <f t="shared" si="13"/>
        <v>0</v>
      </c>
      <c r="T12" s="65">
        <f t="shared" si="29"/>
        <v>0</v>
      </c>
      <c r="U12" s="62" t="str">
        <f t="shared" si="30"/>
        <v/>
      </c>
      <c r="V12" s="62" t="b">
        <f t="shared" si="14"/>
        <v>0</v>
      </c>
      <c r="W12" s="143">
        <f t="shared" si="15"/>
        <v>0</v>
      </c>
      <c r="X12" s="66" t="str">
        <f t="shared" si="16"/>
        <v/>
      </c>
      <c r="Y12" s="62" t="str">
        <f t="shared" si="17"/>
        <v/>
      </c>
      <c r="Z12" s="62" t="str">
        <f t="shared" si="18"/>
        <v/>
      </c>
      <c r="AA12" s="62" t="str">
        <f t="shared" si="19"/>
        <v/>
      </c>
      <c r="AB12" s="62" t="str">
        <f t="shared" si="20"/>
        <v/>
      </c>
      <c r="AC12" s="65" t="str">
        <f t="shared" si="21"/>
        <v/>
      </c>
      <c r="AD12" s="62" t="str">
        <f t="shared" si="22"/>
        <v/>
      </c>
      <c r="AE12" s="62" t="str">
        <f t="shared" si="23"/>
        <v/>
      </c>
      <c r="AF12" s="62" t="str">
        <f t="shared" si="24"/>
        <v/>
      </c>
      <c r="AG12" s="62" t="str">
        <f t="shared" si="25"/>
        <v/>
      </c>
      <c r="AH12" s="62" t="str">
        <f t="shared" si="26"/>
        <v/>
      </c>
      <c r="AI12" s="62" t="str">
        <f t="shared" si="27"/>
        <v/>
      </c>
      <c r="AJ12" s="66" t="e">
        <f>IF(VLOOKUP(TRUE,$V$2:$AY$28,COUNTA($V$1:AR$1),FALSE)="",AR12,IF(AR12="","",(AR12/VLOOKUP(TRUE,$V$2:$AY$28,COUNTA($V$1:AR$1),FALSE))*100))</f>
        <v>#N/A</v>
      </c>
      <c r="AK12" s="62" t="e">
        <f>IF(VLOOKUP(TRUE,$V$2:$AY$28,COUNTA($V$1:AS$1),FALSE)="",AS12,IF(AS12="","",(AS12/VLOOKUP(TRUE,$V$2:$AY$28,COUNTA($V$1:AS$1),FALSE))*100))</f>
        <v>#N/A</v>
      </c>
      <c r="AL12" s="62" t="e">
        <f>IF(VLOOKUP(TRUE,$V$2:$AY$28,COUNTA($V$1:AT$1),FALSE)="",AT12,IF(AT12="","",(AT12/VLOOKUP(TRUE,$V$2:$AY$28,COUNTA($V$1:AT$1),FALSE))*100))</f>
        <v>#N/A</v>
      </c>
      <c r="AM12" s="62" t="e">
        <f>IF(VLOOKUP(TRUE,$V$2:$AY$28,COUNTA($V$1:AU$1),FALSE)="",AU12,IF(AU12="","",(AU12/VLOOKUP(TRUE,$V$2:$AY$28,COUNTA($V$1:AU$1),FALSE))*100))</f>
        <v>#N/A</v>
      </c>
      <c r="AN12" s="62" t="e">
        <f>IF(VLOOKUP(TRUE,$V$2:$AY$28,COUNTA($V$1:AV$1),FALSE)="",AV12,IF(AV12="","",(AV12/VLOOKUP(TRUE,$V$2:$AY$28,COUNTA($V$1:AV$1),FALSE))*100))</f>
        <v>#N/A</v>
      </c>
      <c r="AO12" s="62" t="e">
        <f>IF(VLOOKUP(TRUE,$V$2:$AY$28,COUNTA($V$1:AW$1),FALSE)="",AW12,IF(AW12="","",(AW12/VLOOKUP(TRUE,$V$2:$AY$28,COUNTA($V$1:AW$1),FALSE))*100))</f>
        <v>#N/A</v>
      </c>
      <c r="AP12" s="111" t="e">
        <f>IF(VLOOKUP(TRUE,$V$2:$AY$28,COUNTA($V$1:AX$1),FALSE)="",AX12,IF(AX12="","",(AX12/VLOOKUP(TRUE,$V$2:$AY$28,COUNTA($V$1:AX$1),FALSE))*100))</f>
        <v>#N/A</v>
      </c>
      <c r="AQ12" s="65" t="e">
        <f>IF(VLOOKUP(TRUE,$V$2:$AY$28,COUNTA($V$1:AY$1),FALSE)="",AY12,IF(AY12="","",(AY12/VLOOKUP(TRUE,$V$2:$AY$28,COUNTA($V$1:AY$1),FALSE))*100))</f>
        <v>#N/A</v>
      </c>
      <c r="AR12" s="66" t="str">
        <f>IF(BS12="","",BS12*VLOOKUP("UQ",IndexCalc[],3,FALSE))</f>
        <v/>
      </c>
      <c r="AS12" s="62" t="str">
        <f>IF(BT12="","",BT12*VLOOKUP("Fneg",IndexCalc[],3,FALSE))</f>
        <v/>
      </c>
      <c r="AT12" s="62" t="str">
        <f>IF(BU12="","",BU12*VLOOKUP("ABS",IndexCalc[],3,FALSE))</f>
        <v/>
      </c>
      <c r="AU12" s="62" t="str">
        <f>IF(BV12="","",BV12*VLOOKUP("Cnrs",IndexCalc[],3,FALSE))</f>
        <v/>
      </c>
      <c r="AV12" s="62" t="str">
        <f>IF(BO12="","",BO12*VLOOKUP("HEC",IndexCalc[],3,FALSE))</f>
        <v/>
      </c>
      <c r="AW12" s="62" t="str">
        <f>IF(BP12="","",BP12*VLOOKUP("Aeres",IndexCalc[],3,FALSE))</f>
        <v/>
      </c>
      <c r="AX12" s="62" t="str">
        <f>IF(BQ12="","",BQ12*VLOOKUP("Abdc",IndexCalc[],3,FALSE))</f>
        <v/>
      </c>
      <c r="AY12" s="65" t="str">
        <f>IF(BR12="","",BR12*VLOOKUP("Vhb",IndexCalc[],3,FALSE))</f>
        <v/>
      </c>
      <c r="AZ12" s="25"/>
      <c r="BA12" s="16"/>
      <c r="BB12" s="12"/>
      <c r="BC12" s="25"/>
      <c r="BD12" s="25"/>
      <c r="BE12" s="83"/>
      <c r="BF12" s="18"/>
      <c r="BG12" s="12"/>
      <c r="BH12" s="181"/>
      <c r="BI12" s="12"/>
      <c r="BJ12" s="19"/>
      <c r="BK12" s="18"/>
      <c r="BL12" s="12"/>
      <c r="BM12" s="12"/>
      <c r="BN12" s="12"/>
      <c r="BO12" s="7" t="str">
        <f>IF(ISBLANK($BF12),"",VLOOKUP($BF12,HEC[#All],2,FALSE))</f>
        <v/>
      </c>
      <c r="BP12" s="5" t="str">
        <f>IF(ISBLANK($BG12),"",VLOOKUP($BG12,AERES[#All],2,FALSE))</f>
        <v/>
      </c>
      <c r="BQ12" s="92" t="str">
        <f>IF(ISBLANK($BH12),"",VLOOKUP($BH12,ABDC[#All],2,FALSE))</f>
        <v/>
      </c>
      <c r="BR12" s="5" t="str">
        <f>IF(ISBLANK($BI12),"",VLOOKUP($BI12,VHB[#All],2,FALSE))</f>
        <v/>
      </c>
      <c r="BS12" s="5" t="str">
        <f>IF(ISBLANK($BK12),"",VLOOKUP($BK12,UQ[#All],2,FALSE))</f>
        <v/>
      </c>
      <c r="BT12" s="5" t="str">
        <f>IF(ISBLANK($BL12),"",VLOOKUP($BL12,FNEG[#All],2,FALSE))</f>
        <v/>
      </c>
      <c r="BU12" s="5" t="str">
        <f>IF(ISBLANK($BM12),"",VLOOKUP($BM12,ABS[#All],2,FALSE))</f>
        <v/>
      </c>
      <c r="BV12" s="8" t="str">
        <f>IF(ISBLANK($BN12),"",VLOOKUP($BN12,CNRS[#All],2,FALSE))</f>
        <v/>
      </c>
    </row>
    <row r="13" spans="1:82" s="3" customFormat="1" x14ac:dyDescent="0.25">
      <c r="A13" s="78"/>
      <c r="B13" s="94"/>
      <c r="C13" s="217" t="s">
        <v>223</v>
      </c>
      <c r="D13" s="28"/>
      <c r="E13" s="61" t="str">
        <f t="shared" si="0"/>
        <v/>
      </c>
      <c r="F13" s="61">
        <f t="shared" si="1"/>
        <v>0</v>
      </c>
      <c r="G13" s="68" t="str">
        <f t="shared" si="2"/>
        <v/>
      </c>
      <c r="H13" s="99" t="b">
        <f t="shared" si="3"/>
        <v>0</v>
      </c>
      <c r="I13" s="108">
        <f t="shared" si="4"/>
        <v>10000</v>
      </c>
      <c r="J13" s="108">
        <f t="shared" si="5"/>
        <v>10000</v>
      </c>
      <c r="K13" s="108">
        <f t="shared" si="6"/>
        <v>10000</v>
      </c>
      <c r="L13" s="108">
        <f t="shared" si="7"/>
        <v>10000</v>
      </c>
      <c r="M13" s="108">
        <f t="shared" si="8"/>
        <v>10000</v>
      </c>
      <c r="N13" s="108">
        <f t="shared" si="9"/>
        <v>10000</v>
      </c>
      <c r="O13" s="99" t="b">
        <f t="shared" si="10"/>
        <v>0</v>
      </c>
      <c r="P13" s="61">
        <f t="shared" si="11"/>
        <v>0</v>
      </c>
      <c r="Q13" s="61">
        <f t="shared" si="12"/>
        <v>0</v>
      </c>
      <c r="R13" s="150">
        <f t="shared" si="28"/>
        <v>0</v>
      </c>
      <c r="S13" s="69">
        <f t="shared" si="13"/>
        <v>0</v>
      </c>
      <c r="T13" s="68">
        <f t="shared" si="29"/>
        <v>0</v>
      </c>
      <c r="U13" s="63" t="str">
        <f t="shared" si="30"/>
        <v/>
      </c>
      <c r="V13" s="68" t="b">
        <f t="shared" si="14"/>
        <v>0</v>
      </c>
      <c r="W13" s="122">
        <f t="shared" si="15"/>
        <v>0</v>
      </c>
      <c r="X13" s="69" t="str">
        <f t="shared" si="16"/>
        <v/>
      </c>
      <c r="Y13" s="63" t="str">
        <f t="shared" si="17"/>
        <v/>
      </c>
      <c r="Z13" s="63" t="str">
        <f t="shared" si="18"/>
        <v/>
      </c>
      <c r="AA13" s="63" t="str">
        <f t="shared" si="19"/>
        <v/>
      </c>
      <c r="AB13" s="63" t="str">
        <f t="shared" si="20"/>
        <v/>
      </c>
      <c r="AC13" s="68" t="str">
        <f t="shared" si="21"/>
        <v/>
      </c>
      <c r="AD13" s="63" t="str">
        <f t="shared" si="22"/>
        <v/>
      </c>
      <c r="AE13" s="63" t="str">
        <f t="shared" si="23"/>
        <v/>
      </c>
      <c r="AF13" s="63" t="str">
        <f t="shared" si="24"/>
        <v/>
      </c>
      <c r="AG13" s="63" t="str">
        <f t="shared" si="25"/>
        <v/>
      </c>
      <c r="AH13" s="63" t="str">
        <f t="shared" si="26"/>
        <v/>
      </c>
      <c r="AI13" s="63" t="str">
        <f t="shared" si="27"/>
        <v/>
      </c>
      <c r="AJ13" s="69" t="e">
        <f>IF(VLOOKUP(TRUE,$V$2:$AY$28,COUNTA($V$1:AR$1),FALSE)="",AR13,IF(AR13="","",(AR13/VLOOKUP(TRUE,$V$2:$AY$28,COUNTA($V$1:AR$1),FALSE))*100))</f>
        <v>#N/A</v>
      </c>
      <c r="AK13" s="63" t="e">
        <f>IF(VLOOKUP(TRUE,$V$2:$AY$28,COUNTA($V$1:AS$1),FALSE)="",AS13,IF(AS13="","",(AS13/VLOOKUP(TRUE,$V$2:$AY$28,COUNTA($V$1:AS$1),FALSE))*100))</f>
        <v>#N/A</v>
      </c>
      <c r="AL13" s="63" t="e">
        <f>IF(VLOOKUP(TRUE,$V$2:$AY$28,COUNTA($V$1:AT$1),FALSE)="",AT13,IF(AT13="","",(AT13/VLOOKUP(TRUE,$V$2:$AY$28,COUNTA($V$1:AT$1),FALSE))*100))</f>
        <v>#N/A</v>
      </c>
      <c r="AM13" s="63" t="e">
        <f>IF(VLOOKUP(TRUE,$V$2:$AY$28,COUNTA($V$1:AU$1),FALSE)="",AU13,IF(AU13="","",(AU13/VLOOKUP(TRUE,$V$2:$AY$28,COUNTA($V$1:AU$1),FALSE))*100))</f>
        <v>#N/A</v>
      </c>
      <c r="AN13" s="63" t="e">
        <f>IF(VLOOKUP(TRUE,$V$2:$AY$28,COUNTA($V$1:AV$1),FALSE)="",AV13,IF(AV13="","",(AV13/VLOOKUP(TRUE,$V$2:$AY$28,COUNTA($V$1:AV$1),FALSE))*100))</f>
        <v>#N/A</v>
      </c>
      <c r="AO13" s="63" t="e">
        <f>IF(VLOOKUP(TRUE,$V$2:$AY$28,COUNTA($V$1:AW$1),FALSE)="",AW13,IF(AW13="","",(AW13/VLOOKUP(TRUE,$V$2:$AY$28,COUNTA($V$1:AW$1),FALSE))*100))</f>
        <v>#N/A</v>
      </c>
      <c r="AP13" s="112" t="e">
        <f>IF(VLOOKUP(TRUE,$V$2:$AY$28,COUNTA($V$1:AX$1),FALSE)="",AX13,IF(AX13="","",(AX13/VLOOKUP(TRUE,$V$2:$AY$28,COUNTA($V$1:AX$1),FALSE))*100))</f>
        <v>#N/A</v>
      </c>
      <c r="AQ13" s="68" t="e">
        <f>IF(VLOOKUP(TRUE,$V$2:$AY$28,COUNTA($V$1:AY$1),FALSE)="",AY13,IF(AY13="","",(AY13/VLOOKUP(TRUE,$V$2:$AY$28,COUNTA($V$1:AY$1),FALSE))*100))</f>
        <v>#N/A</v>
      </c>
      <c r="AR13" s="69" t="str">
        <f>IF(BS13="","",BS13*VLOOKUP("UQ",IndexCalc[],3,FALSE))</f>
        <v/>
      </c>
      <c r="AS13" s="63" t="str">
        <f>IF(BT13="","",BT13*VLOOKUP("Fneg",IndexCalc[],3,FALSE))</f>
        <v/>
      </c>
      <c r="AT13" s="63" t="str">
        <f>IF(BU13="","",BU13*VLOOKUP("ABS",IndexCalc[],3,FALSE))</f>
        <v/>
      </c>
      <c r="AU13" s="63" t="str">
        <f>IF(BV13="","",BV13*VLOOKUP("Cnrs",IndexCalc[],3,FALSE))</f>
        <v/>
      </c>
      <c r="AV13" s="63" t="str">
        <f>IF(BO13="","",BO13*VLOOKUP("HEC",IndexCalc[],3,FALSE))</f>
        <v/>
      </c>
      <c r="AW13" s="63" t="str">
        <f>IF(BP13="","",BP13*VLOOKUP("Aeres",IndexCalc[],3,FALSE))</f>
        <v/>
      </c>
      <c r="AX13" s="63" t="str">
        <f>IF(BQ13="","",BQ13*VLOOKUP("Abdc",IndexCalc[],3,FALSE))</f>
        <v/>
      </c>
      <c r="AY13" s="68" t="str">
        <f>IF(BR13="","",BR13*VLOOKUP("Vhb",IndexCalc[],3,FALSE))</f>
        <v/>
      </c>
      <c r="AZ13" s="36"/>
      <c r="BA13" s="32"/>
      <c r="BB13" s="29"/>
      <c r="BC13" s="36"/>
      <c r="BD13" s="36"/>
      <c r="BE13" s="81"/>
      <c r="BF13" s="101"/>
      <c r="BG13" s="102"/>
      <c r="BH13" s="103"/>
      <c r="BI13" s="104"/>
      <c r="BJ13" s="106"/>
      <c r="BK13" s="107"/>
      <c r="BL13" s="105"/>
      <c r="BM13" s="105"/>
      <c r="BN13" s="106"/>
      <c r="BO13" s="9" t="str">
        <f>IF(ISBLANK($BF13),"",VLOOKUP($BF13,HEC[#All],2,FALSE))</f>
        <v/>
      </c>
      <c r="BP13" s="6" t="str">
        <f>IF(ISBLANK($BG13),"",VLOOKUP($BG13,AERES[#All],2,FALSE))</f>
        <v/>
      </c>
      <c r="BQ13" s="93" t="str">
        <f>IF(ISBLANK($BH13),"",VLOOKUP($BH13,ABDC[#All],2,FALSE))</f>
        <v/>
      </c>
      <c r="BR13" s="6" t="str">
        <f>IF(ISBLANK($BI13),"",VLOOKUP($BI13,VHB[#All],2,FALSE))</f>
        <v/>
      </c>
      <c r="BS13" s="6" t="str">
        <f>IF(ISBLANK($BK13),"",VLOOKUP($BK13,UQ[#All],2,FALSE))</f>
        <v/>
      </c>
      <c r="BT13" s="6" t="str">
        <f>IF(ISBLANK($BL13),"",VLOOKUP($BL13,FNEG[#All],2,FALSE))</f>
        <v/>
      </c>
      <c r="BU13" s="6" t="str">
        <f>IF(ISBLANK($BM13),"",VLOOKUP($BM13,ABS[#All],2,FALSE))</f>
        <v/>
      </c>
      <c r="BV13" s="10" t="str">
        <f>IF(ISBLANK($BN13),"",VLOOKUP($BN13,CNRS[#All],2,FALSE))</f>
        <v/>
      </c>
      <c r="BW13" s="4"/>
      <c r="BX13" s="4"/>
      <c r="BY13" s="4"/>
      <c r="BZ13" s="4"/>
      <c r="CA13" s="4"/>
      <c r="CB13" s="4"/>
      <c r="CC13" s="4"/>
      <c r="CD13" s="4"/>
    </row>
    <row r="14" spans="1:82" x14ac:dyDescent="0.25">
      <c r="A14" s="76"/>
      <c r="B14" s="11"/>
      <c r="C14" s="147" t="s">
        <v>233</v>
      </c>
      <c r="D14" s="11"/>
      <c r="E14" s="59" t="str">
        <f t="shared" si="0"/>
        <v/>
      </c>
      <c r="F14" s="59">
        <f t="shared" si="1"/>
        <v>0</v>
      </c>
      <c r="G14" s="65" t="str">
        <f t="shared" si="2"/>
        <v/>
      </c>
      <c r="H14" s="98" t="b">
        <f t="shared" si="3"/>
        <v>0</v>
      </c>
      <c r="I14" s="108">
        <f t="shared" si="4"/>
        <v>10000</v>
      </c>
      <c r="J14" s="108">
        <f t="shared" si="5"/>
        <v>10000</v>
      </c>
      <c r="K14" s="108">
        <f t="shared" si="6"/>
        <v>10000</v>
      </c>
      <c r="L14" s="108">
        <f t="shared" si="7"/>
        <v>10000</v>
      </c>
      <c r="M14" s="108">
        <f t="shared" si="8"/>
        <v>10000</v>
      </c>
      <c r="N14" s="108">
        <f t="shared" si="9"/>
        <v>10000</v>
      </c>
      <c r="O14" s="98" t="b">
        <f t="shared" si="10"/>
        <v>0</v>
      </c>
      <c r="P14" s="59">
        <f t="shared" si="11"/>
        <v>0</v>
      </c>
      <c r="Q14" s="59">
        <f t="shared" si="12"/>
        <v>0</v>
      </c>
      <c r="R14" s="149">
        <f t="shared" si="28"/>
        <v>0</v>
      </c>
      <c r="S14" s="66">
        <f t="shared" si="13"/>
        <v>0</v>
      </c>
      <c r="T14" s="65">
        <f t="shared" si="29"/>
        <v>0</v>
      </c>
      <c r="U14" s="62" t="str">
        <f t="shared" si="30"/>
        <v/>
      </c>
      <c r="V14" s="62" t="b">
        <f t="shared" si="14"/>
        <v>0</v>
      </c>
      <c r="W14" s="143">
        <f t="shared" si="15"/>
        <v>0</v>
      </c>
      <c r="X14" s="66" t="str">
        <f t="shared" si="16"/>
        <v/>
      </c>
      <c r="Y14" s="62" t="str">
        <f t="shared" si="17"/>
        <v/>
      </c>
      <c r="Z14" s="62" t="str">
        <f t="shared" si="18"/>
        <v/>
      </c>
      <c r="AA14" s="62" t="str">
        <f t="shared" si="19"/>
        <v/>
      </c>
      <c r="AB14" s="62" t="str">
        <f t="shared" si="20"/>
        <v/>
      </c>
      <c r="AC14" s="65" t="str">
        <f t="shared" si="21"/>
        <v/>
      </c>
      <c r="AD14" s="62" t="str">
        <f t="shared" si="22"/>
        <v/>
      </c>
      <c r="AE14" s="62" t="str">
        <f t="shared" si="23"/>
        <v/>
      </c>
      <c r="AF14" s="62" t="str">
        <f t="shared" si="24"/>
        <v/>
      </c>
      <c r="AG14" s="62" t="str">
        <f t="shared" si="25"/>
        <v/>
      </c>
      <c r="AH14" s="62" t="str">
        <f t="shared" si="26"/>
        <v/>
      </c>
      <c r="AI14" s="62" t="str">
        <f t="shared" si="27"/>
        <v/>
      </c>
      <c r="AJ14" s="66" t="e">
        <f>IF(VLOOKUP(TRUE,$V$2:$AY$28,COUNTA($V$1:AR$1),FALSE)="",AR14,IF(AR14="","",(AR14/VLOOKUP(TRUE,$V$2:$AY$28,COUNTA($V$1:AR$1),FALSE))*100))</f>
        <v>#N/A</v>
      </c>
      <c r="AK14" s="62" t="e">
        <f>IF(VLOOKUP(TRUE,$V$2:$AY$28,COUNTA($V$1:AS$1),FALSE)="",AS14,IF(AS14="","",(AS14/VLOOKUP(TRUE,$V$2:$AY$28,COUNTA($V$1:AS$1),FALSE))*100))</f>
        <v>#N/A</v>
      </c>
      <c r="AL14" s="62" t="e">
        <f>IF(VLOOKUP(TRUE,$V$2:$AY$28,COUNTA($V$1:AT$1),FALSE)="",AT14,IF(AT14="","",(AT14/VLOOKUP(TRUE,$V$2:$AY$28,COUNTA($V$1:AT$1),FALSE))*100))</f>
        <v>#N/A</v>
      </c>
      <c r="AM14" s="62" t="e">
        <f>IF(VLOOKUP(TRUE,$V$2:$AY$28,COUNTA($V$1:AU$1),FALSE)="",AU14,IF(AU14="","",(AU14/VLOOKUP(TRUE,$V$2:$AY$28,COUNTA($V$1:AU$1),FALSE))*100))</f>
        <v>#N/A</v>
      </c>
      <c r="AN14" s="62" t="e">
        <f>IF(VLOOKUP(TRUE,$V$2:$AY$28,COUNTA($V$1:AV$1),FALSE)="",AV14,IF(AV14="","",(AV14/VLOOKUP(TRUE,$V$2:$AY$28,COUNTA($V$1:AV$1),FALSE))*100))</f>
        <v>#N/A</v>
      </c>
      <c r="AO14" s="62" t="e">
        <f>IF(VLOOKUP(TRUE,$V$2:$AY$28,COUNTA($V$1:AW$1),FALSE)="",AW14,IF(AW14="","",(AW14/VLOOKUP(TRUE,$V$2:$AY$28,COUNTA($V$1:AW$1),FALSE))*100))</f>
        <v>#N/A</v>
      </c>
      <c r="AP14" s="111" t="e">
        <f>IF(VLOOKUP(TRUE,$V$2:$AY$28,COUNTA($V$1:AX$1),FALSE)="",AX14,IF(AX14="","",(AX14/VLOOKUP(TRUE,$V$2:$AY$28,COUNTA($V$1:AX$1),FALSE))*100))</f>
        <v>#N/A</v>
      </c>
      <c r="AQ14" s="65" t="e">
        <f>IF(VLOOKUP(TRUE,$V$2:$AY$28,COUNTA($V$1:AY$1),FALSE)="",AY14,IF(AY14="","",(AY14/VLOOKUP(TRUE,$V$2:$AY$28,COUNTA($V$1:AY$1),FALSE))*100))</f>
        <v>#N/A</v>
      </c>
      <c r="AR14" s="66" t="str">
        <f>IF(BS14="","",BS14*VLOOKUP("UQ",IndexCalc[],3,FALSE))</f>
        <v/>
      </c>
      <c r="AS14" s="62" t="str">
        <f>IF(BT14="","",BT14*VLOOKUP("Fneg",IndexCalc[],3,FALSE))</f>
        <v/>
      </c>
      <c r="AT14" s="62" t="str">
        <f>IF(BU14="","",BU14*VLOOKUP("ABS",IndexCalc[],3,FALSE))</f>
        <v/>
      </c>
      <c r="AU14" s="62" t="str">
        <f>IF(BV14="","",BV14*VLOOKUP("Cnrs",IndexCalc[],3,FALSE))</f>
        <v/>
      </c>
      <c r="AV14" s="62" t="str">
        <f>IF(BO14="","",BO14*VLOOKUP("HEC",IndexCalc[],3,FALSE))</f>
        <v/>
      </c>
      <c r="AW14" s="62" t="str">
        <f>IF(BP14="","",BP14*VLOOKUP("Aeres",IndexCalc[],3,FALSE))</f>
        <v/>
      </c>
      <c r="AX14" s="62" t="str">
        <f>IF(BQ14="","",BQ14*VLOOKUP("Abdc",IndexCalc[],3,FALSE))</f>
        <v/>
      </c>
      <c r="AY14" s="65" t="str">
        <f>IF(BR14="","",BR14*VLOOKUP("Vhb",IndexCalc[],3,FALSE))</f>
        <v/>
      </c>
      <c r="AZ14" s="25"/>
      <c r="BA14" s="16"/>
      <c r="BB14" s="12"/>
      <c r="BC14" s="25"/>
      <c r="BD14" s="25"/>
      <c r="BE14" s="83"/>
      <c r="BF14" s="18"/>
      <c r="BG14" s="12"/>
      <c r="BH14" s="181"/>
      <c r="BI14" s="12"/>
      <c r="BJ14" s="19"/>
      <c r="BK14" s="18"/>
      <c r="BL14" s="12"/>
      <c r="BM14" s="12"/>
      <c r="BN14" s="12"/>
      <c r="BO14" s="7" t="str">
        <f>IF(ISBLANK($BF14),"",VLOOKUP($BF14,HEC[#All],2,FALSE))</f>
        <v/>
      </c>
      <c r="BP14" s="5" t="str">
        <f>IF(ISBLANK($BG14),"",VLOOKUP($BG14,AERES[#All],2,FALSE))</f>
        <v/>
      </c>
      <c r="BQ14" s="92" t="str">
        <f>IF(ISBLANK($BH14),"",VLOOKUP($BH14,ABDC[#All],2,FALSE))</f>
        <v/>
      </c>
      <c r="BR14" s="5" t="str">
        <f>IF(ISBLANK($BI14),"",VLOOKUP($BI14,VHB[#All],2,FALSE))</f>
        <v/>
      </c>
      <c r="BS14" s="5" t="str">
        <f>IF(ISBLANK($BK14),"",VLOOKUP($BK14,UQ[#All],2,FALSE))</f>
        <v/>
      </c>
      <c r="BT14" s="5" t="str">
        <f>IF(ISBLANK($BL14),"",VLOOKUP($BL14,FNEG[#All],2,FALSE))</f>
        <v/>
      </c>
      <c r="BU14" s="5" t="str">
        <f>IF(ISBLANK($BM14),"",VLOOKUP($BM14,ABS[#All],2,FALSE))</f>
        <v/>
      </c>
      <c r="BV14" s="8" t="str">
        <f>IF(ISBLANK($BN14),"",VLOOKUP($BN14,CNRS[#All],2,FALSE))</f>
        <v/>
      </c>
    </row>
    <row r="15" spans="1:82" x14ac:dyDescent="0.25">
      <c r="A15" s="76"/>
      <c r="B15" s="11"/>
      <c r="C15" s="147" t="s">
        <v>234</v>
      </c>
      <c r="D15" s="11"/>
      <c r="E15" s="59" t="str">
        <f t="shared" si="0"/>
        <v/>
      </c>
      <c r="F15" s="59">
        <f t="shared" si="1"/>
        <v>0</v>
      </c>
      <c r="G15" s="65" t="str">
        <f t="shared" si="2"/>
        <v/>
      </c>
      <c r="H15" s="98" t="b">
        <f t="shared" si="3"/>
        <v>0</v>
      </c>
      <c r="I15" s="108">
        <f t="shared" si="4"/>
        <v>10000</v>
      </c>
      <c r="J15" s="108">
        <f t="shared" si="5"/>
        <v>10000</v>
      </c>
      <c r="K15" s="108">
        <f t="shared" si="6"/>
        <v>10000</v>
      </c>
      <c r="L15" s="108">
        <f t="shared" si="7"/>
        <v>10000</v>
      </c>
      <c r="M15" s="108">
        <f t="shared" si="8"/>
        <v>10000</v>
      </c>
      <c r="N15" s="108">
        <f t="shared" si="9"/>
        <v>10000</v>
      </c>
      <c r="O15" s="98" t="b">
        <f t="shared" si="10"/>
        <v>0</v>
      </c>
      <c r="P15" s="59">
        <f t="shared" si="11"/>
        <v>0</v>
      </c>
      <c r="Q15" s="59">
        <f t="shared" si="12"/>
        <v>0</v>
      </c>
      <c r="R15" s="149">
        <f t="shared" si="28"/>
        <v>0</v>
      </c>
      <c r="S15" s="66">
        <f t="shared" si="13"/>
        <v>0</v>
      </c>
      <c r="T15" s="65">
        <f t="shared" si="29"/>
        <v>0</v>
      </c>
      <c r="U15" s="62" t="str">
        <f t="shared" si="30"/>
        <v/>
      </c>
      <c r="V15" s="62" t="b">
        <f t="shared" si="14"/>
        <v>0</v>
      </c>
      <c r="W15" s="143">
        <f t="shared" si="15"/>
        <v>0</v>
      </c>
      <c r="X15" s="66" t="str">
        <f t="shared" si="16"/>
        <v/>
      </c>
      <c r="Y15" s="62" t="str">
        <f t="shared" si="17"/>
        <v/>
      </c>
      <c r="Z15" s="62" t="str">
        <f t="shared" si="18"/>
        <v/>
      </c>
      <c r="AA15" s="62" t="str">
        <f t="shared" si="19"/>
        <v/>
      </c>
      <c r="AB15" s="62" t="str">
        <f t="shared" si="20"/>
        <v/>
      </c>
      <c r="AC15" s="65" t="str">
        <f t="shared" si="21"/>
        <v/>
      </c>
      <c r="AD15" s="62" t="str">
        <f t="shared" si="22"/>
        <v/>
      </c>
      <c r="AE15" s="62" t="str">
        <f t="shared" si="23"/>
        <v/>
      </c>
      <c r="AF15" s="62" t="str">
        <f t="shared" si="24"/>
        <v/>
      </c>
      <c r="AG15" s="62" t="str">
        <f t="shared" si="25"/>
        <v/>
      </c>
      <c r="AH15" s="62" t="str">
        <f t="shared" si="26"/>
        <v/>
      </c>
      <c r="AI15" s="62" t="str">
        <f t="shared" si="27"/>
        <v/>
      </c>
      <c r="AJ15" s="66" t="e">
        <f>IF(VLOOKUP(TRUE,$V$2:$AY$28,COUNTA($V$1:AR$1),FALSE)="",AR15,IF(AR15="","",(AR15/VLOOKUP(TRUE,$V$2:$AY$28,COUNTA($V$1:AR$1),FALSE))*100))</f>
        <v>#N/A</v>
      </c>
      <c r="AK15" s="62" t="e">
        <f>IF(VLOOKUP(TRUE,$V$2:$AY$28,COUNTA($V$1:AS$1),FALSE)="",AS15,IF(AS15="","",(AS15/VLOOKUP(TRUE,$V$2:$AY$28,COUNTA($V$1:AS$1),FALSE))*100))</f>
        <v>#N/A</v>
      </c>
      <c r="AL15" s="62" t="e">
        <f>IF(VLOOKUP(TRUE,$V$2:$AY$28,COUNTA($V$1:AT$1),FALSE)="",AT15,IF(AT15="","",(AT15/VLOOKUP(TRUE,$V$2:$AY$28,COUNTA($V$1:AT$1),FALSE))*100))</f>
        <v>#N/A</v>
      </c>
      <c r="AM15" s="62" t="e">
        <f>IF(VLOOKUP(TRUE,$V$2:$AY$28,COUNTA($V$1:AU$1),FALSE)="",AU15,IF(AU15="","",(AU15/VLOOKUP(TRUE,$V$2:$AY$28,COUNTA($V$1:AU$1),FALSE))*100))</f>
        <v>#N/A</v>
      </c>
      <c r="AN15" s="62" t="e">
        <f>IF(VLOOKUP(TRUE,$V$2:$AY$28,COUNTA($V$1:AV$1),FALSE)="",AV15,IF(AV15="","",(AV15/VLOOKUP(TRUE,$V$2:$AY$28,COUNTA($V$1:AV$1),FALSE))*100))</f>
        <v>#N/A</v>
      </c>
      <c r="AO15" s="62" t="e">
        <f>IF(VLOOKUP(TRUE,$V$2:$AY$28,COUNTA($V$1:AW$1),FALSE)="",AW15,IF(AW15="","",(AW15/VLOOKUP(TRUE,$V$2:$AY$28,COUNTA($V$1:AW$1),FALSE))*100))</f>
        <v>#N/A</v>
      </c>
      <c r="AP15" s="111" t="e">
        <f>IF(VLOOKUP(TRUE,$V$2:$AY$28,COUNTA($V$1:AX$1),FALSE)="",AX15,IF(AX15="","",(AX15/VLOOKUP(TRUE,$V$2:$AY$28,COUNTA($V$1:AX$1),FALSE))*100))</f>
        <v>#N/A</v>
      </c>
      <c r="AQ15" s="65" t="e">
        <f>IF(VLOOKUP(TRUE,$V$2:$AY$28,COUNTA($V$1:AY$1),FALSE)="",AY15,IF(AY15="","",(AY15/VLOOKUP(TRUE,$V$2:$AY$28,COUNTA($V$1:AY$1),FALSE))*100))</f>
        <v>#N/A</v>
      </c>
      <c r="AR15" s="66" t="str">
        <f>IF(BS15="","",BS15*VLOOKUP("UQ",IndexCalc[],3,FALSE))</f>
        <v/>
      </c>
      <c r="AS15" s="62" t="str">
        <f>IF(BT15="","",BT15*VLOOKUP("Fneg",IndexCalc[],3,FALSE))</f>
        <v/>
      </c>
      <c r="AT15" s="62" t="str">
        <f>IF(BU15="","",BU15*VLOOKUP("ABS",IndexCalc[],3,FALSE))</f>
        <v/>
      </c>
      <c r="AU15" s="62" t="str">
        <f>IF(BV15="","",BV15*VLOOKUP("Cnrs",IndexCalc[],3,FALSE))</f>
        <v/>
      </c>
      <c r="AV15" s="62" t="str">
        <f>IF(BO15="","",BO15*VLOOKUP("HEC",IndexCalc[],3,FALSE))</f>
        <v/>
      </c>
      <c r="AW15" s="62" t="str">
        <f>IF(BP15="","",BP15*VLOOKUP("Aeres",IndexCalc[],3,FALSE))</f>
        <v/>
      </c>
      <c r="AX15" s="62" t="str">
        <f>IF(BQ15="","",BQ15*VLOOKUP("Abdc",IndexCalc[],3,FALSE))</f>
        <v/>
      </c>
      <c r="AY15" s="65" t="str">
        <f>IF(BR15="","",BR15*VLOOKUP("Vhb",IndexCalc[],3,FALSE))</f>
        <v/>
      </c>
      <c r="AZ15" s="25"/>
      <c r="BA15" s="16"/>
      <c r="BB15" s="12"/>
      <c r="BC15" s="25"/>
      <c r="BD15" s="25"/>
      <c r="BE15" s="83"/>
      <c r="BF15" s="18"/>
      <c r="BG15" s="12"/>
      <c r="BH15" s="181"/>
      <c r="BI15" s="12"/>
      <c r="BJ15" s="19"/>
      <c r="BK15" s="18"/>
      <c r="BL15" s="12"/>
      <c r="BM15" s="12"/>
      <c r="BN15" s="12"/>
      <c r="BO15" s="7" t="str">
        <f>IF(ISBLANK($BF15),"",VLOOKUP($BF15,HEC[#All],2,FALSE))</f>
        <v/>
      </c>
      <c r="BP15" s="5" t="str">
        <f>IF(ISBLANK($BG15),"",VLOOKUP($BG15,AERES[#All],2,FALSE))</f>
        <v/>
      </c>
      <c r="BQ15" s="92" t="str">
        <f>IF(ISBLANK($BH15),"",VLOOKUP($BH15,ABDC[#All],2,FALSE))</f>
        <v/>
      </c>
      <c r="BR15" s="5" t="str">
        <f>IF(ISBLANK($BI15),"",VLOOKUP($BI15,VHB[#All],2,FALSE))</f>
        <v/>
      </c>
      <c r="BS15" s="5" t="str">
        <f>IF(ISBLANK($BK15),"",VLOOKUP($BK15,UQ[#All],2,FALSE))</f>
        <v/>
      </c>
      <c r="BT15" s="5" t="str">
        <f>IF(ISBLANK($BL15),"",VLOOKUP($BL15,FNEG[#All],2,FALSE))</f>
        <v/>
      </c>
      <c r="BU15" s="5" t="str">
        <f>IF(ISBLANK($BM15),"",VLOOKUP($BM15,ABS[#All],2,FALSE))</f>
        <v/>
      </c>
      <c r="BV15" s="8" t="str">
        <f>IF(ISBLANK($BN15),"",VLOOKUP($BN15,CNRS[#All],2,FALSE))</f>
        <v/>
      </c>
    </row>
    <row r="16" spans="1:82" x14ac:dyDescent="0.25">
      <c r="A16" s="76"/>
      <c r="B16" s="11"/>
      <c r="C16" s="147" t="s">
        <v>235</v>
      </c>
      <c r="D16" s="11"/>
      <c r="E16" s="59" t="str">
        <f t="shared" si="0"/>
        <v/>
      </c>
      <c r="F16" s="59">
        <f t="shared" si="1"/>
        <v>0</v>
      </c>
      <c r="G16" s="65" t="str">
        <f t="shared" si="2"/>
        <v/>
      </c>
      <c r="H16" s="98" t="b">
        <f t="shared" si="3"/>
        <v>0</v>
      </c>
      <c r="I16" s="108">
        <f t="shared" si="4"/>
        <v>10000</v>
      </c>
      <c r="J16" s="108">
        <f t="shared" si="5"/>
        <v>10000</v>
      </c>
      <c r="K16" s="108">
        <f t="shared" si="6"/>
        <v>10000</v>
      </c>
      <c r="L16" s="108">
        <f t="shared" si="7"/>
        <v>10000</v>
      </c>
      <c r="M16" s="108">
        <f t="shared" si="8"/>
        <v>10000</v>
      </c>
      <c r="N16" s="108">
        <f t="shared" si="9"/>
        <v>10000</v>
      </c>
      <c r="O16" s="98" t="b">
        <f t="shared" si="10"/>
        <v>0</v>
      </c>
      <c r="P16" s="59">
        <f t="shared" si="11"/>
        <v>0</v>
      </c>
      <c r="Q16" s="59">
        <f t="shared" si="12"/>
        <v>0</v>
      </c>
      <c r="R16" s="149">
        <f t="shared" si="28"/>
        <v>0</v>
      </c>
      <c r="S16" s="66">
        <f t="shared" si="13"/>
        <v>0</v>
      </c>
      <c r="T16" s="65">
        <f t="shared" si="29"/>
        <v>0</v>
      </c>
      <c r="U16" s="62" t="str">
        <f t="shared" si="30"/>
        <v/>
      </c>
      <c r="V16" s="62" t="b">
        <f t="shared" si="14"/>
        <v>0</v>
      </c>
      <c r="W16" s="143">
        <f t="shared" si="15"/>
        <v>0</v>
      </c>
      <c r="X16" s="66" t="str">
        <f t="shared" si="16"/>
        <v/>
      </c>
      <c r="Y16" s="62" t="str">
        <f t="shared" si="17"/>
        <v/>
      </c>
      <c r="Z16" s="62" t="str">
        <f t="shared" si="18"/>
        <v/>
      </c>
      <c r="AA16" s="62" t="str">
        <f t="shared" si="19"/>
        <v/>
      </c>
      <c r="AB16" s="62" t="str">
        <f t="shared" si="20"/>
        <v/>
      </c>
      <c r="AC16" s="65" t="str">
        <f t="shared" si="21"/>
        <v/>
      </c>
      <c r="AD16" s="62" t="str">
        <f t="shared" si="22"/>
        <v/>
      </c>
      <c r="AE16" s="62" t="str">
        <f t="shared" si="23"/>
        <v/>
      </c>
      <c r="AF16" s="62" t="str">
        <f t="shared" si="24"/>
        <v/>
      </c>
      <c r="AG16" s="62" t="str">
        <f t="shared" si="25"/>
        <v/>
      </c>
      <c r="AH16" s="62" t="str">
        <f t="shared" si="26"/>
        <v/>
      </c>
      <c r="AI16" s="62" t="str">
        <f t="shared" si="27"/>
        <v/>
      </c>
      <c r="AJ16" s="66" t="e">
        <f>IF(VLOOKUP(TRUE,$V$2:$AY$28,COUNTA($V$1:AR$1),FALSE)="",AR16,IF(AR16="","",(AR16/VLOOKUP(TRUE,$V$2:$AY$28,COUNTA($V$1:AR$1),FALSE))*100))</f>
        <v>#N/A</v>
      </c>
      <c r="AK16" s="62" t="e">
        <f>IF(VLOOKUP(TRUE,$V$2:$AY$28,COUNTA($V$1:AS$1),FALSE)="",AS16,IF(AS16="","",(AS16/VLOOKUP(TRUE,$V$2:$AY$28,COUNTA($V$1:AS$1),FALSE))*100))</f>
        <v>#N/A</v>
      </c>
      <c r="AL16" s="62" t="e">
        <f>IF(VLOOKUP(TRUE,$V$2:$AY$28,COUNTA($V$1:AT$1),FALSE)="",AT16,IF(AT16="","",(AT16/VLOOKUP(TRUE,$V$2:$AY$28,COUNTA($V$1:AT$1),FALSE))*100))</f>
        <v>#N/A</v>
      </c>
      <c r="AM16" s="62" t="e">
        <f>IF(VLOOKUP(TRUE,$V$2:$AY$28,COUNTA($V$1:AU$1),FALSE)="",AU16,IF(AU16="","",(AU16/VLOOKUP(TRUE,$V$2:$AY$28,COUNTA($V$1:AU$1),FALSE))*100))</f>
        <v>#N/A</v>
      </c>
      <c r="AN16" s="62" t="e">
        <f>IF(VLOOKUP(TRUE,$V$2:$AY$28,COUNTA($V$1:AV$1),FALSE)="",AV16,IF(AV16="","",(AV16/VLOOKUP(TRUE,$V$2:$AY$28,COUNTA($V$1:AV$1),FALSE))*100))</f>
        <v>#N/A</v>
      </c>
      <c r="AO16" s="62" t="e">
        <f>IF(VLOOKUP(TRUE,$V$2:$AY$28,COUNTA($V$1:AW$1),FALSE)="",AW16,IF(AW16="","",(AW16/VLOOKUP(TRUE,$V$2:$AY$28,COUNTA($V$1:AW$1),FALSE))*100))</f>
        <v>#N/A</v>
      </c>
      <c r="AP16" s="111" t="e">
        <f>IF(VLOOKUP(TRUE,$V$2:$AY$28,COUNTA($V$1:AX$1),FALSE)="",AX16,IF(AX16="","",(AX16/VLOOKUP(TRUE,$V$2:$AY$28,COUNTA($V$1:AX$1),FALSE))*100))</f>
        <v>#N/A</v>
      </c>
      <c r="AQ16" s="65" t="e">
        <f>IF(VLOOKUP(TRUE,$V$2:$AY$28,COUNTA($V$1:AY$1),FALSE)="",AY16,IF(AY16="","",(AY16/VLOOKUP(TRUE,$V$2:$AY$28,COUNTA($V$1:AY$1),FALSE))*100))</f>
        <v>#N/A</v>
      </c>
      <c r="AR16" s="66" t="str">
        <f>IF(BS16="","",BS16*VLOOKUP("UQ",IndexCalc[],3,FALSE))</f>
        <v/>
      </c>
      <c r="AS16" s="62" t="str">
        <f>IF(BT16="","",BT16*VLOOKUP("Fneg",IndexCalc[],3,FALSE))</f>
        <v/>
      </c>
      <c r="AT16" s="62" t="str">
        <f>IF(BU16="","",BU16*VLOOKUP("ABS",IndexCalc[],3,FALSE))</f>
        <v/>
      </c>
      <c r="AU16" s="62" t="str">
        <f>IF(BV16="","",BV16*VLOOKUP("Cnrs",IndexCalc[],3,FALSE))</f>
        <v/>
      </c>
      <c r="AV16" s="62" t="str">
        <f>IF(BO16="","",BO16*VLOOKUP("HEC",IndexCalc[],3,FALSE))</f>
        <v/>
      </c>
      <c r="AW16" s="62" t="str">
        <f>IF(BP16="","",BP16*VLOOKUP("Aeres",IndexCalc[],3,FALSE))</f>
        <v/>
      </c>
      <c r="AX16" s="62" t="str">
        <f>IF(BQ16="","",BQ16*VLOOKUP("Abdc",IndexCalc[],3,FALSE))</f>
        <v/>
      </c>
      <c r="AY16" s="65" t="str">
        <f>IF(BR16="","",BR16*VLOOKUP("Vhb",IndexCalc[],3,FALSE))</f>
        <v/>
      </c>
      <c r="AZ16" s="25"/>
      <c r="BA16" s="16"/>
      <c r="BB16" s="12"/>
      <c r="BC16" s="25"/>
      <c r="BD16" s="25"/>
      <c r="BE16" s="83"/>
      <c r="BF16" s="18"/>
      <c r="BG16" s="12"/>
      <c r="BH16" s="181"/>
      <c r="BI16" s="12"/>
      <c r="BJ16" s="19"/>
      <c r="BK16" s="18"/>
      <c r="BL16" s="12"/>
      <c r="BM16" s="12"/>
      <c r="BN16" s="12"/>
      <c r="BO16" s="7" t="str">
        <f>IF(ISBLANK($BF16),"",VLOOKUP($BF16,HEC[#All],2,FALSE))</f>
        <v/>
      </c>
      <c r="BP16" s="5" t="str">
        <f>IF(ISBLANK($BG16),"",VLOOKUP($BG16,AERES[#All],2,FALSE))</f>
        <v/>
      </c>
      <c r="BQ16" s="92" t="str">
        <f>IF(ISBLANK($BH16),"",VLOOKUP($BH16,ABDC[#All],2,FALSE))</f>
        <v/>
      </c>
      <c r="BR16" s="5" t="str">
        <f>IF(ISBLANK($BI16),"",VLOOKUP($BI16,VHB[#All],2,FALSE))</f>
        <v/>
      </c>
      <c r="BS16" s="5" t="str">
        <f>IF(ISBLANK($BK16),"",VLOOKUP($BK16,UQ[#All],2,FALSE))</f>
        <v/>
      </c>
      <c r="BT16" s="5" t="str">
        <f>IF(ISBLANK($BL16),"",VLOOKUP($BL16,FNEG[#All],2,FALSE))</f>
        <v/>
      </c>
      <c r="BU16" s="5" t="str">
        <f>IF(ISBLANK($BM16),"",VLOOKUP($BM16,ABS[#All],2,FALSE))</f>
        <v/>
      </c>
      <c r="BV16" s="8" t="str">
        <f>IF(ISBLANK($BN16),"",VLOOKUP($BN16,CNRS[#All],2,FALSE))</f>
        <v/>
      </c>
    </row>
    <row r="17" spans="1:74" x14ac:dyDescent="0.25">
      <c r="A17" s="76"/>
      <c r="B17" s="11"/>
      <c r="C17" s="147" t="s">
        <v>236</v>
      </c>
      <c r="D17" s="11"/>
      <c r="E17" s="59" t="str">
        <f t="shared" si="0"/>
        <v/>
      </c>
      <c r="F17" s="59">
        <f t="shared" si="1"/>
        <v>0</v>
      </c>
      <c r="G17" s="65" t="str">
        <f t="shared" si="2"/>
        <v/>
      </c>
      <c r="H17" s="98" t="b">
        <f t="shared" si="3"/>
        <v>0</v>
      </c>
      <c r="I17" s="108">
        <f t="shared" si="4"/>
        <v>10000</v>
      </c>
      <c r="J17" s="108">
        <f t="shared" si="5"/>
        <v>10000</v>
      </c>
      <c r="K17" s="108">
        <f t="shared" si="6"/>
        <v>10000</v>
      </c>
      <c r="L17" s="108">
        <f t="shared" si="7"/>
        <v>10000</v>
      </c>
      <c r="M17" s="108">
        <f t="shared" si="8"/>
        <v>10000</v>
      </c>
      <c r="N17" s="108">
        <f t="shared" si="9"/>
        <v>10000</v>
      </c>
      <c r="O17" s="98" t="b">
        <f t="shared" si="10"/>
        <v>0</v>
      </c>
      <c r="P17" s="59">
        <f t="shared" si="11"/>
        <v>0</v>
      </c>
      <c r="Q17" s="59">
        <f t="shared" si="12"/>
        <v>0</v>
      </c>
      <c r="R17" s="149">
        <f t="shared" si="28"/>
        <v>0</v>
      </c>
      <c r="S17" s="66">
        <f t="shared" si="13"/>
        <v>0</v>
      </c>
      <c r="T17" s="65">
        <f t="shared" si="29"/>
        <v>0</v>
      </c>
      <c r="U17" s="62" t="str">
        <f t="shared" si="30"/>
        <v/>
      </c>
      <c r="V17" s="62" t="b">
        <f t="shared" si="14"/>
        <v>0</v>
      </c>
      <c r="W17" s="143">
        <f t="shared" si="15"/>
        <v>0</v>
      </c>
      <c r="X17" s="66" t="str">
        <f t="shared" si="16"/>
        <v/>
      </c>
      <c r="Y17" s="62" t="str">
        <f t="shared" si="17"/>
        <v/>
      </c>
      <c r="Z17" s="62" t="str">
        <f t="shared" si="18"/>
        <v/>
      </c>
      <c r="AA17" s="62" t="str">
        <f t="shared" si="19"/>
        <v/>
      </c>
      <c r="AB17" s="62" t="str">
        <f t="shared" si="20"/>
        <v/>
      </c>
      <c r="AC17" s="65" t="str">
        <f t="shared" si="21"/>
        <v/>
      </c>
      <c r="AD17" s="62" t="str">
        <f t="shared" si="22"/>
        <v/>
      </c>
      <c r="AE17" s="62" t="str">
        <f t="shared" si="23"/>
        <v/>
      </c>
      <c r="AF17" s="62" t="str">
        <f t="shared" si="24"/>
        <v/>
      </c>
      <c r="AG17" s="62" t="str">
        <f t="shared" si="25"/>
        <v/>
      </c>
      <c r="AH17" s="62" t="str">
        <f t="shared" si="26"/>
        <v/>
      </c>
      <c r="AI17" s="62" t="str">
        <f t="shared" si="27"/>
        <v/>
      </c>
      <c r="AJ17" s="66" t="e">
        <f>IF(VLOOKUP(TRUE,$V$2:$AY$28,COUNTA($V$1:AR$1),FALSE)="",AR17,IF(AR17="","",(AR17/VLOOKUP(TRUE,$V$2:$AY$28,COUNTA($V$1:AR$1),FALSE))*100))</f>
        <v>#N/A</v>
      </c>
      <c r="AK17" s="62" t="e">
        <f>IF(VLOOKUP(TRUE,$V$2:$AY$28,COUNTA($V$1:AS$1),FALSE)="",AS17,IF(AS17="","",(AS17/VLOOKUP(TRUE,$V$2:$AY$28,COUNTA($V$1:AS$1),FALSE))*100))</f>
        <v>#N/A</v>
      </c>
      <c r="AL17" s="62" t="e">
        <f>IF(VLOOKUP(TRUE,$V$2:$AY$28,COUNTA($V$1:AT$1),FALSE)="",AT17,IF(AT17="","",(AT17/VLOOKUP(TRUE,$V$2:$AY$28,COUNTA($V$1:AT$1),FALSE))*100))</f>
        <v>#N/A</v>
      </c>
      <c r="AM17" s="62" t="e">
        <f>IF(VLOOKUP(TRUE,$V$2:$AY$28,COUNTA($V$1:AU$1),FALSE)="",AU17,IF(AU17="","",(AU17/VLOOKUP(TRUE,$V$2:$AY$28,COUNTA($V$1:AU$1),FALSE))*100))</f>
        <v>#N/A</v>
      </c>
      <c r="AN17" s="62" t="e">
        <f>IF(VLOOKUP(TRUE,$V$2:$AY$28,COUNTA($V$1:AV$1),FALSE)="",AV17,IF(AV17="","",(AV17/VLOOKUP(TRUE,$V$2:$AY$28,COUNTA($V$1:AV$1),FALSE))*100))</f>
        <v>#N/A</v>
      </c>
      <c r="AO17" s="62" t="e">
        <f>IF(VLOOKUP(TRUE,$V$2:$AY$28,COUNTA($V$1:AW$1),FALSE)="",AW17,IF(AW17="","",(AW17/VLOOKUP(TRUE,$V$2:$AY$28,COUNTA($V$1:AW$1),FALSE))*100))</f>
        <v>#N/A</v>
      </c>
      <c r="AP17" s="111" t="e">
        <f>IF(VLOOKUP(TRUE,$V$2:$AY$28,COUNTA($V$1:AX$1),FALSE)="",AX17,IF(AX17="","",(AX17/VLOOKUP(TRUE,$V$2:$AY$28,COUNTA($V$1:AX$1),FALSE))*100))</f>
        <v>#N/A</v>
      </c>
      <c r="AQ17" s="65" t="e">
        <f>IF(VLOOKUP(TRUE,$V$2:$AY$28,COUNTA($V$1:AY$1),FALSE)="",AY17,IF(AY17="","",(AY17/VLOOKUP(TRUE,$V$2:$AY$28,COUNTA($V$1:AY$1),FALSE))*100))</f>
        <v>#N/A</v>
      </c>
      <c r="AR17" s="66" t="str">
        <f>IF(BS17="","",BS17*VLOOKUP("UQ",IndexCalc[],3,FALSE))</f>
        <v/>
      </c>
      <c r="AS17" s="62" t="str">
        <f>IF(BT17="","",BT17*VLOOKUP("Fneg",IndexCalc[],3,FALSE))</f>
        <v/>
      </c>
      <c r="AT17" s="62" t="str">
        <f>IF(BU17="","",BU17*VLOOKUP("ABS",IndexCalc[],3,FALSE))</f>
        <v/>
      </c>
      <c r="AU17" s="62" t="str">
        <f>IF(BV17="","",BV17*VLOOKUP("Cnrs",IndexCalc[],3,FALSE))</f>
        <v/>
      </c>
      <c r="AV17" s="62" t="str">
        <f>IF(BO17="","",BO17*VLOOKUP("HEC",IndexCalc[],3,FALSE))</f>
        <v/>
      </c>
      <c r="AW17" s="62" t="str">
        <f>IF(BP17="","",BP17*VLOOKUP("Aeres",IndexCalc[],3,FALSE))</f>
        <v/>
      </c>
      <c r="AX17" s="62" t="str">
        <f>IF(BQ17="","",BQ17*VLOOKUP("Abdc",IndexCalc[],3,FALSE))</f>
        <v/>
      </c>
      <c r="AY17" s="65" t="str">
        <f>IF(BR17="","",BR17*VLOOKUP("Vhb",IndexCalc[],3,FALSE))</f>
        <v/>
      </c>
      <c r="AZ17" s="25"/>
      <c r="BA17" s="16"/>
      <c r="BB17" s="12"/>
      <c r="BC17" s="25"/>
      <c r="BD17" s="25"/>
      <c r="BE17" s="83"/>
      <c r="BF17" s="18"/>
      <c r="BG17" s="12"/>
      <c r="BH17" s="181"/>
      <c r="BI17" s="12"/>
      <c r="BJ17" s="19"/>
      <c r="BK17" s="18"/>
      <c r="BL17" s="12"/>
      <c r="BM17" s="12"/>
      <c r="BN17" s="12"/>
      <c r="BO17" s="7" t="str">
        <f>IF(ISBLANK($BF17),"",VLOOKUP($BF17,HEC[#All],2,FALSE))</f>
        <v/>
      </c>
      <c r="BP17" s="5" t="str">
        <f>IF(ISBLANK($BG17),"",VLOOKUP($BG17,AERES[#All],2,FALSE))</f>
        <v/>
      </c>
      <c r="BQ17" s="92" t="str">
        <f>IF(ISBLANK($BH17),"",VLOOKUP($BH17,ABDC[#All],2,FALSE))</f>
        <v/>
      </c>
      <c r="BR17" s="5" t="str">
        <f>IF(ISBLANK($BI17),"",VLOOKUP($BI17,VHB[#All],2,FALSE))</f>
        <v/>
      </c>
      <c r="BS17" s="5" t="str">
        <f>IF(ISBLANK($BK17),"",VLOOKUP($BK17,UQ[#All],2,FALSE))</f>
        <v/>
      </c>
      <c r="BT17" s="5" t="str">
        <f>IF(ISBLANK($BL17),"",VLOOKUP($BL17,FNEG[#All],2,FALSE))</f>
        <v/>
      </c>
      <c r="BU17" s="5" t="str">
        <f>IF(ISBLANK($BM17),"",VLOOKUP($BM17,ABS[#All],2,FALSE))</f>
        <v/>
      </c>
      <c r="BV17" s="8" t="str">
        <f>IF(ISBLANK($BN17),"",VLOOKUP($BN17,CNRS[#All],2,FALSE))</f>
        <v/>
      </c>
    </row>
    <row r="18" spans="1:74" x14ac:dyDescent="0.25">
      <c r="A18" s="76"/>
      <c r="B18" s="11"/>
      <c r="C18" s="147" t="s">
        <v>237</v>
      </c>
      <c r="D18" s="11"/>
      <c r="E18" s="59" t="str">
        <f t="shared" si="0"/>
        <v/>
      </c>
      <c r="F18" s="59">
        <f t="shared" si="1"/>
        <v>0</v>
      </c>
      <c r="G18" s="65" t="str">
        <f t="shared" si="2"/>
        <v/>
      </c>
      <c r="H18" s="98" t="b">
        <f t="shared" si="3"/>
        <v>0</v>
      </c>
      <c r="I18" s="108">
        <f t="shared" si="4"/>
        <v>10000</v>
      </c>
      <c r="J18" s="108">
        <f t="shared" si="5"/>
        <v>10000</v>
      </c>
      <c r="K18" s="108">
        <f t="shared" si="6"/>
        <v>10000</v>
      </c>
      <c r="L18" s="108">
        <f t="shared" si="7"/>
        <v>10000</v>
      </c>
      <c r="M18" s="108">
        <f t="shared" si="8"/>
        <v>10000</v>
      </c>
      <c r="N18" s="108">
        <f t="shared" si="9"/>
        <v>10000</v>
      </c>
      <c r="O18" s="98" t="b">
        <f t="shared" si="10"/>
        <v>0</v>
      </c>
      <c r="P18" s="59">
        <f t="shared" si="11"/>
        <v>0</v>
      </c>
      <c r="Q18" s="59">
        <f t="shared" si="12"/>
        <v>0</v>
      </c>
      <c r="R18" s="149">
        <f t="shared" si="28"/>
        <v>0</v>
      </c>
      <c r="S18" s="66">
        <f t="shared" si="13"/>
        <v>0</v>
      </c>
      <c r="T18" s="65">
        <f t="shared" si="29"/>
        <v>0</v>
      </c>
      <c r="U18" s="62" t="str">
        <f t="shared" si="30"/>
        <v/>
      </c>
      <c r="V18" s="62" t="b">
        <f t="shared" si="14"/>
        <v>0</v>
      </c>
      <c r="W18" s="143">
        <f t="shared" si="15"/>
        <v>0</v>
      </c>
      <c r="X18" s="66" t="str">
        <f t="shared" si="16"/>
        <v/>
      </c>
      <c r="Y18" s="62" t="str">
        <f t="shared" si="17"/>
        <v/>
      </c>
      <c r="Z18" s="62" t="str">
        <f t="shared" si="18"/>
        <v/>
      </c>
      <c r="AA18" s="62" t="str">
        <f t="shared" si="19"/>
        <v/>
      </c>
      <c r="AB18" s="62" t="str">
        <f t="shared" si="20"/>
        <v/>
      </c>
      <c r="AC18" s="65" t="str">
        <f t="shared" si="21"/>
        <v/>
      </c>
      <c r="AD18" s="62" t="str">
        <f t="shared" si="22"/>
        <v/>
      </c>
      <c r="AE18" s="62" t="str">
        <f t="shared" si="23"/>
        <v/>
      </c>
      <c r="AF18" s="62" t="str">
        <f t="shared" si="24"/>
        <v/>
      </c>
      <c r="AG18" s="62" t="str">
        <f t="shared" si="25"/>
        <v/>
      </c>
      <c r="AH18" s="62" t="str">
        <f t="shared" si="26"/>
        <v/>
      </c>
      <c r="AI18" s="62" t="str">
        <f t="shared" si="27"/>
        <v/>
      </c>
      <c r="AJ18" s="66" t="e">
        <f>IF(VLOOKUP(TRUE,$V$2:$AY$28,COUNTA($V$1:AR$1),FALSE)="",AR18,IF(AR18="","",(AR18/VLOOKUP(TRUE,$V$2:$AY$28,COUNTA($V$1:AR$1),FALSE))*100))</f>
        <v>#N/A</v>
      </c>
      <c r="AK18" s="62" t="e">
        <f>IF(VLOOKUP(TRUE,$V$2:$AY$28,COUNTA($V$1:AS$1),FALSE)="",AS18,IF(AS18="","",(AS18/VLOOKUP(TRUE,$V$2:$AY$28,COUNTA($V$1:AS$1),FALSE))*100))</f>
        <v>#N/A</v>
      </c>
      <c r="AL18" s="62" t="e">
        <f>IF(VLOOKUP(TRUE,$V$2:$AY$28,COUNTA($V$1:AT$1),FALSE)="",AT18,IF(AT18="","",(AT18/VLOOKUP(TRUE,$V$2:$AY$28,COUNTA($V$1:AT$1),FALSE))*100))</f>
        <v>#N/A</v>
      </c>
      <c r="AM18" s="62" t="e">
        <f>IF(VLOOKUP(TRUE,$V$2:$AY$28,COUNTA($V$1:AU$1),FALSE)="",AU18,IF(AU18="","",(AU18/VLOOKUP(TRUE,$V$2:$AY$28,COUNTA($V$1:AU$1),FALSE))*100))</f>
        <v>#N/A</v>
      </c>
      <c r="AN18" s="62" t="e">
        <f>IF(VLOOKUP(TRUE,$V$2:$AY$28,COUNTA($V$1:AV$1),FALSE)="",AV18,IF(AV18="","",(AV18/VLOOKUP(TRUE,$V$2:$AY$28,COUNTA($V$1:AV$1),FALSE))*100))</f>
        <v>#N/A</v>
      </c>
      <c r="AO18" s="62" t="e">
        <f>IF(VLOOKUP(TRUE,$V$2:$AY$28,COUNTA($V$1:AW$1),FALSE)="",AW18,IF(AW18="","",(AW18/VLOOKUP(TRUE,$V$2:$AY$28,COUNTA($V$1:AW$1),FALSE))*100))</f>
        <v>#N/A</v>
      </c>
      <c r="AP18" s="111" t="e">
        <f>IF(VLOOKUP(TRUE,$V$2:$AY$28,COUNTA($V$1:AX$1),FALSE)="",AX18,IF(AX18="","",(AX18/VLOOKUP(TRUE,$V$2:$AY$28,COUNTA($V$1:AX$1),FALSE))*100))</f>
        <v>#N/A</v>
      </c>
      <c r="AQ18" s="65" t="e">
        <f>IF(VLOOKUP(TRUE,$V$2:$AY$28,COUNTA($V$1:AY$1),FALSE)="",AY18,IF(AY18="","",(AY18/VLOOKUP(TRUE,$V$2:$AY$28,COUNTA($V$1:AY$1),FALSE))*100))</f>
        <v>#N/A</v>
      </c>
      <c r="AR18" s="66" t="str">
        <f>IF(BS18="","",BS18*VLOOKUP("UQ",IndexCalc[],3,FALSE))</f>
        <v/>
      </c>
      <c r="AS18" s="62" t="str">
        <f>IF(BT18="","",BT18*VLOOKUP("Fneg",IndexCalc[],3,FALSE))</f>
        <v/>
      </c>
      <c r="AT18" s="62" t="str">
        <f>IF(BU18="","",BU18*VLOOKUP("ABS",IndexCalc[],3,FALSE))</f>
        <v/>
      </c>
      <c r="AU18" s="62" t="str">
        <f>IF(BV18="","",BV18*VLOOKUP("Cnrs",IndexCalc[],3,FALSE))</f>
        <v/>
      </c>
      <c r="AV18" s="62" t="str">
        <f>IF(BO18="","",BO18*VLOOKUP("HEC",IndexCalc[],3,FALSE))</f>
        <v/>
      </c>
      <c r="AW18" s="62" t="str">
        <f>IF(BP18="","",BP18*VLOOKUP("Aeres",IndexCalc[],3,FALSE))</f>
        <v/>
      </c>
      <c r="AX18" s="62" t="str">
        <f>IF(BQ18="","",BQ18*VLOOKUP("Abdc",IndexCalc[],3,FALSE))</f>
        <v/>
      </c>
      <c r="AY18" s="65" t="str">
        <f>IF(BR18="","",BR18*VLOOKUP("Vhb",IndexCalc[],3,FALSE))</f>
        <v/>
      </c>
      <c r="AZ18" s="25"/>
      <c r="BA18" s="16"/>
      <c r="BB18" s="12"/>
      <c r="BC18" s="25"/>
      <c r="BD18" s="25"/>
      <c r="BE18" s="83"/>
      <c r="BF18" s="18"/>
      <c r="BG18" s="12"/>
      <c r="BH18" s="181"/>
      <c r="BI18" s="12"/>
      <c r="BJ18" s="19"/>
      <c r="BK18" s="18"/>
      <c r="BL18" s="12"/>
      <c r="BM18" s="12"/>
      <c r="BN18" s="12"/>
      <c r="BO18" s="7" t="str">
        <f>IF(ISBLANK($BF18),"",VLOOKUP($BF18,HEC[#All],2,FALSE))</f>
        <v/>
      </c>
      <c r="BP18" s="5" t="str">
        <f>IF(ISBLANK($BG18),"",VLOOKUP($BG18,AERES[#All],2,FALSE))</f>
        <v/>
      </c>
      <c r="BQ18" s="92" t="str">
        <f>IF(ISBLANK($BH18),"",VLOOKUP($BH18,ABDC[#All],2,FALSE))</f>
        <v/>
      </c>
      <c r="BR18" s="5" t="str">
        <f>IF(ISBLANK($BI18),"",VLOOKUP($BI18,VHB[#All],2,FALSE))</f>
        <v/>
      </c>
      <c r="BS18" s="5" t="str">
        <f>IF(ISBLANK($BK18),"",VLOOKUP($BK18,UQ[#All],2,FALSE))</f>
        <v/>
      </c>
      <c r="BT18" s="5" t="str">
        <f>IF(ISBLANK($BL18),"",VLOOKUP($BL18,FNEG[#All],2,FALSE))</f>
        <v/>
      </c>
      <c r="BU18" s="5" t="str">
        <f>IF(ISBLANK($BM18),"",VLOOKUP($BM18,ABS[#All],2,FALSE))</f>
        <v/>
      </c>
      <c r="BV18" s="8" t="str">
        <f>IF(ISBLANK($BN18),"",VLOOKUP($BN18,CNRS[#All],2,FALSE))</f>
        <v/>
      </c>
    </row>
    <row r="19" spans="1:74" x14ac:dyDescent="0.25">
      <c r="A19" s="76"/>
      <c r="B19" s="11"/>
      <c r="C19" s="147" t="s">
        <v>238</v>
      </c>
      <c r="D19" s="11"/>
      <c r="E19" s="59" t="str">
        <f t="shared" si="0"/>
        <v/>
      </c>
      <c r="F19" s="59">
        <f t="shared" si="1"/>
        <v>0</v>
      </c>
      <c r="G19" s="65" t="str">
        <f t="shared" si="2"/>
        <v/>
      </c>
      <c r="H19" s="98" t="b">
        <f t="shared" si="3"/>
        <v>0</v>
      </c>
      <c r="I19" s="108">
        <f t="shared" si="4"/>
        <v>10000</v>
      </c>
      <c r="J19" s="108">
        <f t="shared" si="5"/>
        <v>10000</v>
      </c>
      <c r="K19" s="108">
        <f t="shared" si="6"/>
        <v>10000</v>
      </c>
      <c r="L19" s="108">
        <f t="shared" si="7"/>
        <v>10000</v>
      </c>
      <c r="M19" s="108">
        <f t="shared" si="8"/>
        <v>10000</v>
      </c>
      <c r="N19" s="108">
        <f t="shared" si="9"/>
        <v>10000</v>
      </c>
      <c r="O19" s="98" t="b">
        <f t="shared" si="10"/>
        <v>0</v>
      </c>
      <c r="P19" s="59">
        <f t="shared" si="11"/>
        <v>0</v>
      </c>
      <c r="Q19" s="59">
        <f t="shared" si="12"/>
        <v>0</v>
      </c>
      <c r="R19" s="149">
        <f t="shared" si="28"/>
        <v>0</v>
      </c>
      <c r="S19" s="66">
        <f t="shared" si="13"/>
        <v>0</v>
      </c>
      <c r="T19" s="65">
        <f t="shared" si="29"/>
        <v>0</v>
      </c>
      <c r="U19" s="62" t="str">
        <f t="shared" si="30"/>
        <v/>
      </c>
      <c r="V19" s="62" t="b">
        <f t="shared" si="14"/>
        <v>0</v>
      </c>
      <c r="W19" s="143">
        <f t="shared" si="15"/>
        <v>0</v>
      </c>
      <c r="X19" s="66" t="str">
        <f t="shared" si="16"/>
        <v/>
      </c>
      <c r="Y19" s="62" t="str">
        <f t="shared" si="17"/>
        <v/>
      </c>
      <c r="Z19" s="62" t="str">
        <f t="shared" si="18"/>
        <v/>
      </c>
      <c r="AA19" s="62" t="str">
        <f t="shared" si="19"/>
        <v/>
      </c>
      <c r="AB19" s="62" t="str">
        <f t="shared" si="20"/>
        <v/>
      </c>
      <c r="AC19" s="65" t="str">
        <f t="shared" si="21"/>
        <v/>
      </c>
      <c r="AD19" s="62" t="str">
        <f t="shared" si="22"/>
        <v/>
      </c>
      <c r="AE19" s="62" t="str">
        <f t="shared" si="23"/>
        <v/>
      </c>
      <c r="AF19" s="62" t="str">
        <f t="shared" si="24"/>
        <v/>
      </c>
      <c r="AG19" s="62" t="str">
        <f t="shared" si="25"/>
        <v/>
      </c>
      <c r="AH19" s="62" t="str">
        <f t="shared" si="26"/>
        <v/>
      </c>
      <c r="AI19" s="62" t="str">
        <f t="shared" si="27"/>
        <v/>
      </c>
      <c r="AJ19" s="66" t="e">
        <f>IF(VLOOKUP(TRUE,$V$2:$AY$28,COUNTA($V$1:AR$1),FALSE)="",AR19,IF(AR19="","",(AR19/VLOOKUP(TRUE,$V$2:$AY$28,COUNTA($V$1:AR$1),FALSE))*100))</f>
        <v>#N/A</v>
      </c>
      <c r="AK19" s="62" t="e">
        <f>IF(VLOOKUP(TRUE,$V$2:$AY$28,COUNTA($V$1:AS$1),FALSE)="",AS19,IF(AS19="","",(AS19/VLOOKUP(TRUE,$V$2:$AY$28,COUNTA($V$1:AS$1),FALSE))*100))</f>
        <v>#N/A</v>
      </c>
      <c r="AL19" s="62" t="e">
        <f>IF(VLOOKUP(TRUE,$V$2:$AY$28,COUNTA($V$1:AT$1),FALSE)="",AT19,IF(AT19="","",(AT19/VLOOKUP(TRUE,$V$2:$AY$28,COUNTA($V$1:AT$1),FALSE))*100))</f>
        <v>#N/A</v>
      </c>
      <c r="AM19" s="62" t="e">
        <f>IF(VLOOKUP(TRUE,$V$2:$AY$28,COUNTA($V$1:AU$1),FALSE)="",AU19,IF(AU19="","",(AU19/VLOOKUP(TRUE,$V$2:$AY$28,COUNTA($V$1:AU$1),FALSE))*100))</f>
        <v>#N/A</v>
      </c>
      <c r="AN19" s="62" t="e">
        <f>IF(VLOOKUP(TRUE,$V$2:$AY$28,COUNTA($V$1:AV$1),FALSE)="",AV19,IF(AV19="","",(AV19/VLOOKUP(TRUE,$V$2:$AY$28,COUNTA($V$1:AV$1),FALSE))*100))</f>
        <v>#N/A</v>
      </c>
      <c r="AO19" s="62" t="e">
        <f>IF(VLOOKUP(TRUE,$V$2:$AY$28,COUNTA($V$1:AW$1),FALSE)="",AW19,IF(AW19="","",(AW19/VLOOKUP(TRUE,$V$2:$AY$28,COUNTA($V$1:AW$1),FALSE))*100))</f>
        <v>#N/A</v>
      </c>
      <c r="AP19" s="111" t="e">
        <f>IF(VLOOKUP(TRUE,$V$2:$AY$28,COUNTA($V$1:AX$1),FALSE)="",AX19,IF(AX19="","",(AX19/VLOOKUP(TRUE,$V$2:$AY$28,COUNTA($V$1:AX$1),FALSE))*100))</f>
        <v>#N/A</v>
      </c>
      <c r="AQ19" s="65" t="e">
        <f>IF(VLOOKUP(TRUE,$V$2:$AY$28,COUNTA($V$1:AY$1),FALSE)="",AY19,IF(AY19="","",(AY19/VLOOKUP(TRUE,$V$2:$AY$28,COUNTA($V$1:AY$1),FALSE))*100))</f>
        <v>#N/A</v>
      </c>
      <c r="AR19" s="66" t="str">
        <f>IF(BS19="","",BS19*VLOOKUP("UQ",IndexCalc[],3,FALSE))</f>
        <v/>
      </c>
      <c r="AS19" s="62" t="str">
        <f>IF(BT19="","",BT19*VLOOKUP("Fneg",IndexCalc[],3,FALSE))</f>
        <v/>
      </c>
      <c r="AT19" s="62" t="str">
        <f>IF(BU19="","",BU19*VLOOKUP("ABS",IndexCalc[],3,FALSE))</f>
        <v/>
      </c>
      <c r="AU19" s="62" t="str">
        <f>IF(BV19="","",BV19*VLOOKUP("Cnrs",IndexCalc[],3,FALSE))</f>
        <v/>
      </c>
      <c r="AV19" s="62" t="str">
        <f>IF(BO19="","",BO19*VLOOKUP("HEC",IndexCalc[],3,FALSE))</f>
        <v/>
      </c>
      <c r="AW19" s="62" t="str">
        <f>IF(BP19="","",BP19*VLOOKUP("Aeres",IndexCalc[],3,FALSE))</f>
        <v/>
      </c>
      <c r="AX19" s="62" t="str">
        <f>IF(BQ19="","",BQ19*VLOOKUP("Abdc",IndexCalc[],3,FALSE))</f>
        <v/>
      </c>
      <c r="AY19" s="65" t="str">
        <f>IF(BR19="","",BR19*VLOOKUP("Vhb",IndexCalc[],3,FALSE))</f>
        <v/>
      </c>
      <c r="AZ19" s="25"/>
      <c r="BA19" s="16"/>
      <c r="BB19" s="12"/>
      <c r="BC19" s="25"/>
      <c r="BD19" s="25"/>
      <c r="BE19" s="83"/>
      <c r="BF19" s="18"/>
      <c r="BG19" s="12"/>
      <c r="BH19" s="181"/>
      <c r="BI19" s="12"/>
      <c r="BJ19" s="19"/>
      <c r="BK19" s="18"/>
      <c r="BL19" s="12"/>
      <c r="BM19" s="12"/>
      <c r="BN19" s="12"/>
      <c r="BO19" s="7" t="str">
        <f>IF(ISBLANK($BF19),"",VLOOKUP($BF19,HEC[#All],2,FALSE))</f>
        <v/>
      </c>
      <c r="BP19" s="5" t="str">
        <f>IF(ISBLANK($BG19),"",VLOOKUP($BG19,AERES[#All],2,FALSE))</f>
        <v/>
      </c>
      <c r="BQ19" s="92" t="str">
        <f>IF(ISBLANK($BH19),"",VLOOKUP($BH19,ABDC[#All],2,FALSE))</f>
        <v/>
      </c>
      <c r="BR19" s="5" t="str">
        <f>IF(ISBLANK($BI19),"",VLOOKUP($BI19,VHB[#All],2,FALSE))</f>
        <v/>
      </c>
      <c r="BS19" s="5" t="str">
        <f>IF(ISBLANK($BK19),"",VLOOKUP($BK19,UQ[#All],2,FALSE))</f>
        <v/>
      </c>
      <c r="BT19" s="5" t="str">
        <f>IF(ISBLANK($BL19),"",VLOOKUP($BL19,FNEG[#All],2,FALSE))</f>
        <v/>
      </c>
      <c r="BU19" s="5" t="str">
        <f>IF(ISBLANK($BM19),"",VLOOKUP($BM19,ABS[#All],2,FALSE))</f>
        <v/>
      </c>
      <c r="BV19" s="8" t="str">
        <f>IF(ISBLANK($BN19),"",VLOOKUP($BN19,CNRS[#All],2,FALSE))</f>
        <v/>
      </c>
    </row>
    <row r="20" spans="1:74" x14ac:dyDescent="0.25">
      <c r="A20" s="76"/>
      <c r="B20" s="11"/>
      <c r="C20" s="147" t="s">
        <v>239</v>
      </c>
      <c r="D20" s="11"/>
      <c r="E20" s="59" t="str">
        <f t="shared" si="0"/>
        <v/>
      </c>
      <c r="F20" s="59">
        <f t="shared" si="1"/>
        <v>0</v>
      </c>
      <c r="G20" s="65" t="str">
        <f t="shared" si="2"/>
        <v/>
      </c>
      <c r="H20" s="98" t="b">
        <f t="shared" si="3"/>
        <v>0</v>
      </c>
      <c r="I20" s="108">
        <f t="shared" si="4"/>
        <v>10000</v>
      </c>
      <c r="J20" s="108">
        <f t="shared" si="5"/>
        <v>10000</v>
      </c>
      <c r="K20" s="108">
        <f t="shared" si="6"/>
        <v>10000</v>
      </c>
      <c r="L20" s="108">
        <f t="shared" si="7"/>
        <v>10000</v>
      </c>
      <c r="M20" s="108">
        <f t="shared" si="8"/>
        <v>10000</v>
      </c>
      <c r="N20" s="108">
        <f t="shared" si="9"/>
        <v>10000</v>
      </c>
      <c r="O20" s="98" t="b">
        <f t="shared" si="10"/>
        <v>0</v>
      </c>
      <c r="P20" s="59">
        <f t="shared" si="11"/>
        <v>0</v>
      </c>
      <c r="Q20" s="59">
        <f t="shared" si="12"/>
        <v>0</v>
      </c>
      <c r="R20" s="149">
        <f t="shared" si="28"/>
        <v>0</v>
      </c>
      <c r="S20" s="66">
        <f t="shared" si="13"/>
        <v>0</v>
      </c>
      <c r="T20" s="65">
        <f t="shared" si="29"/>
        <v>0</v>
      </c>
      <c r="U20" s="62" t="str">
        <f t="shared" si="30"/>
        <v/>
      </c>
      <c r="V20" s="62" t="b">
        <f t="shared" si="14"/>
        <v>0</v>
      </c>
      <c r="W20" s="143">
        <f t="shared" si="15"/>
        <v>0</v>
      </c>
      <c r="X20" s="66" t="str">
        <f t="shared" si="16"/>
        <v/>
      </c>
      <c r="Y20" s="62" t="str">
        <f t="shared" si="17"/>
        <v/>
      </c>
      <c r="Z20" s="62" t="str">
        <f t="shared" si="18"/>
        <v/>
      </c>
      <c r="AA20" s="62" t="str">
        <f t="shared" si="19"/>
        <v/>
      </c>
      <c r="AB20" s="62" t="str">
        <f t="shared" si="20"/>
        <v/>
      </c>
      <c r="AC20" s="65" t="str">
        <f t="shared" si="21"/>
        <v/>
      </c>
      <c r="AD20" s="62" t="str">
        <f t="shared" si="22"/>
        <v/>
      </c>
      <c r="AE20" s="62" t="str">
        <f t="shared" si="23"/>
        <v/>
      </c>
      <c r="AF20" s="62" t="str">
        <f t="shared" si="24"/>
        <v/>
      </c>
      <c r="AG20" s="62" t="str">
        <f t="shared" si="25"/>
        <v/>
      </c>
      <c r="AH20" s="62" t="str">
        <f t="shared" si="26"/>
        <v/>
      </c>
      <c r="AI20" s="62" t="str">
        <f t="shared" si="27"/>
        <v/>
      </c>
      <c r="AJ20" s="66" t="e">
        <f>IF(VLOOKUP(TRUE,$V$2:$AY$28,COUNTA($V$1:AR$1),FALSE)="",AR20,IF(AR20="","",(AR20/VLOOKUP(TRUE,$V$2:$AY$28,COUNTA($V$1:AR$1),FALSE))*100))</f>
        <v>#N/A</v>
      </c>
      <c r="AK20" s="62" t="e">
        <f>IF(VLOOKUP(TRUE,$V$2:$AY$28,COUNTA($V$1:AS$1),FALSE)="",AS20,IF(AS20="","",(AS20/VLOOKUP(TRUE,$V$2:$AY$28,COUNTA($V$1:AS$1),FALSE))*100))</f>
        <v>#N/A</v>
      </c>
      <c r="AL20" s="62" t="e">
        <f>IF(VLOOKUP(TRUE,$V$2:$AY$28,COUNTA($V$1:AT$1),FALSE)="",AT20,IF(AT20="","",(AT20/VLOOKUP(TRUE,$V$2:$AY$28,COUNTA($V$1:AT$1),FALSE))*100))</f>
        <v>#N/A</v>
      </c>
      <c r="AM20" s="62" t="e">
        <f>IF(VLOOKUP(TRUE,$V$2:$AY$28,COUNTA($V$1:AU$1),FALSE)="",AU20,IF(AU20="","",(AU20/VLOOKUP(TRUE,$V$2:$AY$28,COUNTA($V$1:AU$1),FALSE))*100))</f>
        <v>#N/A</v>
      </c>
      <c r="AN20" s="62" t="e">
        <f>IF(VLOOKUP(TRUE,$V$2:$AY$28,COUNTA($V$1:AV$1),FALSE)="",AV20,IF(AV20="","",(AV20/VLOOKUP(TRUE,$V$2:$AY$28,COUNTA($V$1:AV$1),FALSE))*100))</f>
        <v>#N/A</v>
      </c>
      <c r="AO20" s="62" t="e">
        <f>IF(VLOOKUP(TRUE,$V$2:$AY$28,COUNTA($V$1:AW$1),FALSE)="",AW20,IF(AW20="","",(AW20/VLOOKUP(TRUE,$V$2:$AY$28,COUNTA($V$1:AW$1),FALSE))*100))</f>
        <v>#N/A</v>
      </c>
      <c r="AP20" s="111" t="e">
        <f>IF(VLOOKUP(TRUE,$V$2:$AY$28,COUNTA($V$1:AX$1),FALSE)="",AX20,IF(AX20="","",(AX20/VLOOKUP(TRUE,$V$2:$AY$28,COUNTA($V$1:AX$1),FALSE))*100))</f>
        <v>#N/A</v>
      </c>
      <c r="AQ20" s="65" t="e">
        <f>IF(VLOOKUP(TRUE,$V$2:$AY$28,COUNTA($V$1:AY$1),FALSE)="",AY20,IF(AY20="","",(AY20/VLOOKUP(TRUE,$V$2:$AY$28,COUNTA($V$1:AY$1),FALSE))*100))</f>
        <v>#N/A</v>
      </c>
      <c r="AR20" s="66" t="str">
        <f>IF(BS20="","",BS20*VLOOKUP("UQ",IndexCalc[],3,FALSE))</f>
        <v/>
      </c>
      <c r="AS20" s="62" t="str">
        <f>IF(BT20="","",BT20*VLOOKUP("Fneg",IndexCalc[],3,FALSE))</f>
        <v/>
      </c>
      <c r="AT20" s="62" t="str">
        <f>IF(BU20="","",BU20*VLOOKUP("ABS",IndexCalc[],3,FALSE))</f>
        <v/>
      </c>
      <c r="AU20" s="62" t="str">
        <f>IF(BV20="","",BV20*VLOOKUP("Cnrs",IndexCalc[],3,FALSE))</f>
        <v/>
      </c>
      <c r="AV20" s="62" t="str">
        <f>IF(BO20="","",BO20*VLOOKUP("HEC",IndexCalc[],3,FALSE))</f>
        <v/>
      </c>
      <c r="AW20" s="62" t="str">
        <f>IF(BP20="","",BP20*VLOOKUP("Aeres",IndexCalc[],3,FALSE))</f>
        <v/>
      </c>
      <c r="AX20" s="62" t="str">
        <f>IF(BQ20="","",BQ20*VLOOKUP("Abdc",IndexCalc[],3,FALSE))</f>
        <v/>
      </c>
      <c r="AY20" s="65" t="str">
        <f>IF(BR20="","",BR20*VLOOKUP("Vhb",IndexCalc[],3,FALSE))</f>
        <v/>
      </c>
      <c r="AZ20" s="25"/>
      <c r="BA20" s="16"/>
      <c r="BB20" s="12"/>
      <c r="BC20" s="25"/>
      <c r="BD20" s="25"/>
      <c r="BE20" s="83"/>
      <c r="BF20" s="18"/>
      <c r="BG20" s="12"/>
      <c r="BH20" s="181"/>
      <c r="BI20" s="12"/>
      <c r="BJ20" s="19"/>
      <c r="BK20" s="18"/>
      <c r="BL20" s="12"/>
      <c r="BM20" s="12"/>
      <c r="BN20" s="12"/>
      <c r="BO20" s="7" t="str">
        <f>IF(ISBLANK($BF20),"",VLOOKUP($BF20,HEC[#All],2,FALSE))</f>
        <v/>
      </c>
      <c r="BP20" s="5" t="str">
        <f>IF(ISBLANK($BG20),"",VLOOKUP($BG20,AERES[#All],2,FALSE))</f>
        <v/>
      </c>
      <c r="BQ20" s="92" t="str">
        <f>IF(ISBLANK($BH20),"",VLOOKUP($BH20,ABDC[#All],2,FALSE))</f>
        <v/>
      </c>
      <c r="BR20" s="5" t="str">
        <f>IF(ISBLANK($BI20),"",VLOOKUP($BI20,VHB[#All],2,FALSE))</f>
        <v/>
      </c>
      <c r="BS20" s="5" t="str">
        <f>IF(ISBLANK($BK20),"",VLOOKUP($BK20,UQ[#All],2,FALSE))</f>
        <v/>
      </c>
      <c r="BT20" s="5" t="str">
        <f>IF(ISBLANK($BL20),"",VLOOKUP($BL20,FNEG[#All],2,FALSE))</f>
        <v/>
      </c>
      <c r="BU20" s="5" t="str">
        <f>IF(ISBLANK($BM20),"",VLOOKUP($BM20,ABS[#All],2,FALSE))</f>
        <v/>
      </c>
      <c r="BV20" s="8" t="str">
        <f>IF(ISBLANK($BN20),"",VLOOKUP($BN20,CNRS[#All],2,FALSE))</f>
        <v/>
      </c>
    </row>
    <row r="21" spans="1:74" x14ac:dyDescent="0.25">
      <c r="A21" s="76"/>
      <c r="B21" s="11"/>
      <c r="C21" s="147" t="s">
        <v>240</v>
      </c>
      <c r="D21" s="11"/>
      <c r="E21" s="59" t="str">
        <f t="shared" si="0"/>
        <v/>
      </c>
      <c r="F21" s="59">
        <f t="shared" si="1"/>
        <v>0</v>
      </c>
      <c r="G21" s="65" t="str">
        <f t="shared" si="2"/>
        <v/>
      </c>
      <c r="H21" s="98" t="b">
        <f t="shared" si="3"/>
        <v>0</v>
      </c>
      <c r="I21" s="108">
        <f t="shared" si="4"/>
        <v>10000</v>
      </c>
      <c r="J21" s="108">
        <f t="shared" si="5"/>
        <v>10000</v>
      </c>
      <c r="K21" s="108">
        <f t="shared" si="6"/>
        <v>10000</v>
      </c>
      <c r="L21" s="108">
        <f t="shared" si="7"/>
        <v>10000</v>
      </c>
      <c r="M21" s="108">
        <f t="shared" si="8"/>
        <v>10000</v>
      </c>
      <c r="N21" s="108">
        <f t="shared" si="9"/>
        <v>10000</v>
      </c>
      <c r="O21" s="98" t="b">
        <f t="shared" si="10"/>
        <v>0</v>
      </c>
      <c r="P21" s="59">
        <f t="shared" si="11"/>
        <v>0</v>
      </c>
      <c r="Q21" s="59">
        <f t="shared" si="12"/>
        <v>0</v>
      </c>
      <c r="R21" s="149">
        <f t="shared" si="28"/>
        <v>0</v>
      </c>
      <c r="S21" s="66">
        <f t="shared" si="13"/>
        <v>0</v>
      </c>
      <c r="T21" s="65">
        <f t="shared" si="29"/>
        <v>0</v>
      </c>
      <c r="U21" s="62" t="str">
        <f t="shared" si="30"/>
        <v/>
      </c>
      <c r="V21" s="62" t="b">
        <f t="shared" si="14"/>
        <v>0</v>
      </c>
      <c r="W21" s="143">
        <f t="shared" si="15"/>
        <v>0</v>
      </c>
      <c r="X21" s="66" t="str">
        <f t="shared" si="16"/>
        <v/>
      </c>
      <c r="Y21" s="62" t="str">
        <f t="shared" si="17"/>
        <v/>
      </c>
      <c r="Z21" s="62" t="str">
        <f t="shared" si="18"/>
        <v/>
      </c>
      <c r="AA21" s="62" t="str">
        <f t="shared" si="19"/>
        <v/>
      </c>
      <c r="AB21" s="62" t="str">
        <f t="shared" si="20"/>
        <v/>
      </c>
      <c r="AC21" s="65" t="str">
        <f t="shared" si="21"/>
        <v/>
      </c>
      <c r="AD21" s="62" t="str">
        <f t="shared" si="22"/>
        <v/>
      </c>
      <c r="AE21" s="62" t="str">
        <f t="shared" si="23"/>
        <v/>
      </c>
      <c r="AF21" s="62" t="str">
        <f t="shared" si="24"/>
        <v/>
      </c>
      <c r="AG21" s="62" t="str">
        <f t="shared" si="25"/>
        <v/>
      </c>
      <c r="AH21" s="62" t="str">
        <f t="shared" si="26"/>
        <v/>
      </c>
      <c r="AI21" s="62" t="str">
        <f t="shared" si="27"/>
        <v/>
      </c>
      <c r="AJ21" s="66" t="e">
        <f>IF(VLOOKUP(TRUE,$V$2:$AY$28,COUNTA($V$1:AR$1),FALSE)="",AR21,IF(AR21="","",(AR21/VLOOKUP(TRUE,$V$2:$AY$28,COUNTA($V$1:AR$1),FALSE))*100))</f>
        <v>#N/A</v>
      </c>
      <c r="AK21" s="62" t="e">
        <f>IF(VLOOKUP(TRUE,$V$2:$AY$28,COUNTA($V$1:AS$1),FALSE)="",AS21,IF(AS21="","",(AS21/VLOOKUP(TRUE,$V$2:$AY$28,COUNTA($V$1:AS$1),FALSE))*100))</f>
        <v>#N/A</v>
      </c>
      <c r="AL21" s="62" t="e">
        <f>IF(VLOOKUP(TRUE,$V$2:$AY$28,COUNTA($V$1:AT$1),FALSE)="",AT21,IF(AT21="","",(AT21/VLOOKUP(TRUE,$V$2:$AY$28,COUNTA($V$1:AT$1),FALSE))*100))</f>
        <v>#N/A</v>
      </c>
      <c r="AM21" s="62" t="e">
        <f>IF(VLOOKUP(TRUE,$V$2:$AY$28,COUNTA($V$1:AU$1),FALSE)="",AU21,IF(AU21="","",(AU21/VLOOKUP(TRUE,$V$2:$AY$28,COUNTA($V$1:AU$1),FALSE))*100))</f>
        <v>#N/A</v>
      </c>
      <c r="AN21" s="62" t="e">
        <f>IF(VLOOKUP(TRUE,$V$2:$AY$28,COUNTA($V$1:AV$1),FALSE)="",AV21,IF(AV21="","",(AV21/VLOOKUP(TRUE,$V$2:$AY$28,COUNTA($V$1:AV$1),FALSE))*100))</f>
        <v>#N/A</v>
      </c>
      <c r="AO21" s="62" t="e">
        <f>IF(VLOOKUP(TRUE,$V$2:$AY$28,COUNTA($V$1:AW$1),FALSE)="",AW21,IF(AW21="","",(AW21/VLOOKUP(TRUE,$V$2:$AY$28,COUNTA($V$1:AW$1),FALSE))*100))</f>
        <v>#N/A</v>
      </c>
      <c r="AP21" s="111" t="e">
        <f>IF(VLOOKUP(TRUE,$V$2:$AY$28,COUNTA($V$1:AX$1),FALSE)="",AX21,IF(AX21="","",(AX21/VLOOKUP(TRUE,$V$2:$AY$28,COUNTA($V$1:AX$1),FALSE))*100))</f>
        <v>#N/A</v>
      </c>
      <c r="AQ21" s="65" t="e">
        <f>IF(VLOOKUP(TRUE,$V$2:$AY$28,COUNTA($V$1:AY$1),FALSE)="",AY21,IF(AY21="","",(AY21/VLOOKUP(TRUE,$V$2:$AY$28,COUNTA($V$1:AY$1),FALSE))*100))</f>
        <v>#N/A</v>
      </c>
      <c r="AR21" s="66" t="str">
        <f>IF(BS21="","",BS21*VLOOKUP("UQ",IndexCalc[],3,FALSE))</f>
        <v/>
      </c>
      <c r="AS21" s="62" t="str">
        <f>IF(BT21="","",BT21*VLOOKUP("Fneg",IndexCalc[],3,FALSE))</f>
        <v/>
      </c>
      <c r="AT21" s="62" t="str">
        <f>IF(BU21="","",BU21*VLOOKUP("ABS",IndexCalc[],3,FALSE))</f>
        <v/>
      </c>
      <c r="AU21" s="62" t="str">
        <f>IF(BV21="","",BV21*VLOOKUP("Cnrs",IndexCalc[],3,FALSE))</f>
        <v/>
      </c>
      <c r="AV21" s="62" t="str">
        <f>IF(BO21="","",BO21*VLOOKUP("HEC",IndexCalc[],3,FALSE))</f>
        <v/>
      </c>
      <c r="AW21" s="62" t="str">
        <f>IF(BP21="","",BP21*VLOOKUP("Aeres",IndexCalc[],3,FALSE))</f>
        <v/>
      </c>
      <c r="AX21" s="62" t="str">
        <f>IF(BQ21="","",BQ21*VLOOKUP("Abdc",IndexCalc[],3,FALSE))</f>
        <v/>
      </c>
      <c r="AY21" s="65" t="str">
        <f>IF(BR21="","",BR21*VLOOKUP("Vhb",IndexCalc[],3,FALSE))</f>
        <v/>
      </c>
      <c r="AZ21" s="25"/>
      <c r="BA21" s="16"/>
      <c r="BB21" s="12"/>
      <c r="BC21" s="25"/>
      <c r="BD21" s="25"/>
      <c r="BE21" s="83"/>
      <c r="BF21" s="18"/>
      <c r="BG21" s="12"/>
      <c r="BH21" s="181"/>
      <c r="BI21" s="12"/>
      <c r="BJ21" s="19"/>
      <c r="BK21" s="18"/>
      <c r="BL21" s="12"/>
      <c r="BM21" s="12"/>
      <c r="BN21" s="12"/>
      <c r="BO21" s="7" t="str">
        <f>IF(ISBLANK($BF21),"",VLOOKUP($BF21,HEC[#All],2,FALSE))</f>
        <v/>
      </c>
      <c r="BP21" s="5" t="str">
        <f>IF(ISBLANK($BG21),"",VLOOKUP($BG21,AERES[#All],2,FALSE))</f>
        <v/>
      </c>
      <c r="BQ21" s="92" t="str">
        <f>IF(ISBLANK($BH21),"",VLOOKUP($BH21,ABDC[#All],2,FALSE))</f>
        <v/>
      </c>
      <c r="BR21" s="5" t="str">
        <f>IF(ISBLANK($BI21),"",VLOOKUP($BI21,VHB[#All],2,FALSE))</f>
        <v/>
      </c>
      <c r="BS21" s="5" t="str">
        <f>IF(ISBLANK($BK21),"",VLOOKUP($BK21,UQ[#All],2,FALSE))</f>
        <v/>
      </c>
      <c r="BT21" s="5" t="str">
        <f>IF(ISBLANK($BL21),"",VLOOKUP($BL21,FNEG[#All],2,FALSE))</f>
        <v/>
      </c>
      <c r="BU21" s="5" t="str">
        <f>IF(ISBLANK($BM21),"",VLOOKUP($BM21,ABS[#All],2,FALSE))</f>
        <v/>
      </c>
      <c r="BV21" s="8" t="str">
        <f>IF(ISBLANK($BN21),"",VLOOKUP($BN21,CNRS[#All],2,FALSE))</f>
        <v/>
      </c>
    </row>
    <row r="22" spans="1:74" x14ac:dyDescent="0.25">
      <c r="A22" s="76"/>
      <c r="B22" s="11"/>
      <c r="C22" s="147" t="s">
        <v>241</v>
      </c>
      <c r="D22" s="11"/>
      <c r="E22" s="59" t="str">
        <f t="shared" si="0"/>
        <v/>
      </c>
      <c r="F22" s="59">
        <f t="shared" si="1"/>
        <v>0</v>
      </c>
      <c r="G22" s="65" t="str">
        <f t="shared" si="2"/>
        <v/>
      </c>
      <c r="H22" s="98" t="b">
        <f t="shared" si="3"/>
        <v>0</v>
      </c>
      <c r="I22" s="108">
        <f t="shared" si="4"/>
        <v>10000</v>
      </c>
      <c r="J22" s="108">
        <f t="shared" si="5"/>
        <v>10000</v>
      </c>
      <c r="K22" s="108">
        <f t="shared" si="6"/>
        <v>10000</v>
      </c>
      <c r="L22" s="108">
        <f t="shared" si="7"/>
        <v>10000</v>
      </c>
      <c r="M22" s="108">
        <f t="shared" si="8"/>
        <v>10000</v>
      </c>
      <c r="N22" s="108">
        <f t="shared" si="9"/>
        <v>10000</v>
      </c>
      <c r="O22" s="98" t="b">
        <f t="shared" si="10"/>
        <v>0</v>
      </c>
      <c r="P22" s="59">
        <f t="shared" si="11"/>
        <v>0</v>
      </c>
      <c r="Q22" s="59">
        <f t="shared" si="12"/>
        <v>0</v>
      </c>
      <c r="R22" s="149">
        <f t="shared" si="28"/>
        <v>0</v>
      </c>
      <c r="S22" s="66">
        <f t="shared" si="13"/>
        <v>0</v>
      </c>
      <c r="T22" s="65">
        <f t="shared" si="29"/>
        <v>0</v>
      </c>
      <c r="U22" s="62" t="str">
        <f t="shared" si="30"/>
        <v/>
      </c>
      <c r="V22" s="62" t="b">
        <f t="shared" si="14"/>
        <v>0</v>
      </c>
      <c r="W22" s="143">
        <f t="shared" si="15"/>
        <v>0</v>
      </c>
      <c r="X22" s="66" t="str">
        <f t="shared" si="16"/>
        <v/>
      </c>
      <c r="Y22" s="62" t="str">
        <f t="shared" si="17"/>
        <v/>
      </c>
      <c r="Z22" s="62" t="str">
        <f t="shared" si="18"/>
        <v/>
      </c>
      <c r="AA22" s="62" t="str">
        <f t="shared" si="19"/>
        <v/>
      </c>
      <c r="AB22" s="62" t="str">
        <f t="shared" si="20"/>
        <v/>
      </c>
      <c r="AC22" s="65" t="str">
        <f t="shared" si="21"/>
        <v/>
      </c>
      <c r="AD22" s="62" t="str">
        <f t="shared" si="22"/>
        <v/>
      </c>
      <c r="AE22" s="62" t="str">
        <f t="shared" si="23"/>
        <v/>
      </c>
      <c r="AF22" s="62" t="str">
        <f t="shared" si="24"/>
        <v/>
      </c>
      <c r="AG22" s="62" t="str">
        <f t="shared" si="25"/>
        <v/>
      </c>
      <c r="AH22" s="62" t="str">
        <f t="shared" si="26"/>
        <v/>
      </c>
      <c r="AI22" s="62" t="str">
        <f t="shared" si="27"/>
        <v/>
      </c>
      <c r="AJ22" s="66" t="e">
        <f>IF(VLOOKUP(TRUE,$V$2:$AY$28,COUNTA($V$1:AR$1),FALSE)="",AR22,IF(AR22="","",(AR22/VLOOKUP(TRUE,$V$2:$AY$28,COUNTA($V$1:AR$1),FALSE))*100))</f>
        <v>#N/A</v>
      </c>
      <c r="AK22" s="62" t="e">
        <f>IF(VLOOKUP(TRUE,$V$2:$AY$28,COUNTA($V$1:AS$1),FALSE)="",AS22,IF(AS22="","",(AS22/VLOOKUP(TRUE,$V$2:$AY$28,COUNTA($V$1:AS$1),FALSE))*100))</f>
        <v>#N/A</v>
      </c>
      <c r="AL22" s="62" t="e">
        <f>IF(VLOOKUP(TRUE,$V$2:$AY$28,COUNTA($V$1:AT$1),FALSE)="",AT22,IF(AT22="","",(AT22/VLOOKUP(TRUE,$V$2:$AY$28,COUNTA($V$1:AT$1),FALSE))*100))</f>
        <v>#N/A</v>
      </c>
      <c r="AM22" s="62" t="e">
        <f>IF(VLOOKUP(TRUE,$V$2:$AY$28,COUNTA($V$1:AU$1),FALSE)="",AU22,IF(AU22="","",(AU22/VLOOKUP(TRUE,$V$2:$AY$28,COUNTA($V$1:AU$1),FALSE))*100))</f>
        <v>#N/A</v>
      </c>
      <c r="AN22" s="62" t="e">
        <f>IF(VLOOKUP(TRUE,$V$2:$AY$28,COUNTA($V$1:AV$1),FALSE)="",AV22,IF(AV22="","",(AV22/VLOOKUP(TRUE,$V$2:$AY$28,COUNTA($V$1:AV$1),FALSE))*100))</f>
        <v>#N/A</v>
      </c>
      <c r="AO22" s="62" t="e">
        <f>IF(VLOOKUP(TRUE,$V$2:$AY$28,COUNTA($V$1:AW$1),FALSE)="",AW22,IF(AW22="","",(AW22/VLOOKUP(TRUE,$V$2:$AY$28,COUNTA($V$1:AW$1),FALSE))*100))</f>
        <v>#N/A</v>
      </c>
      <c r="AP22" s="111" t="e">
        <f>IF(VLOOKUP(TRUE,$V$2:$AY$28,COUNTA($V$1:AX$1),FALSE)="",AX22,IF(AX22="","",(AX22/VLOOKUP(TRUE,$V$2:$AY$28,COUNTA($V$1:AX$1),FALSE))*100))</f>
        <v>#N/A</v>
      </c>
      <c r="AQ22" s="65" t="e">
        <f>IF(VLOOKUP(TRUE,$V$2:$AY$28,COUNTA($V$1:AY$1),FALSE)="",AY22,IF(AY22="","",(AY22/VLOOKUP(TRUE,$V$2:$AY$28,COUNTA($V$1:AY$1),FALSE))*100))</f>
        <v>#N/A</v>
      </c>
      <c r="AR22" s="66" t="str">
        <f>IF(BS22="","",BS22*VLOOKUP("UQ",IndexCalc[],3,FALSE))</f>
        <v/>
      </c>
      <c r="AS22" s="62" t="str">
        <f>IF(BT22="","",BT22*VLOOKUP("Fneg",IndexCalc[],3,FALSE))</f>
        <v/>
      </c>
      <c r="AT22" s="62" t="str">
        <f>IF(BU22="","",BU22*VLOOKUP("ABS",IndexCalc[],3,FALSE))</f>
        <v/>
      </c>
      <c r="AU22" s="62" t="str">
        <f>IF(BV22="","",BV22*VLOOKUP("Cnrs",IndexCalc[],3,FALSE))</f>
        <v/>
      </c>
      <c r="AV22" s="62" t="str">
        <f>IF(BO22="","",BO22*VLOOKUP("HEC",IndexCalc[],3,FALSE))</f>
        <v/>
      </c>
      <c r="AW22" s="62" t="str">
        <f>IF(BP22="","",BP22*VLOOKUP("Aeres",IndexCalc[],3,FALSE))</f>
        <v/>
      </c>
      <c r="AX22" s="62" t="str">
        <f>IF(BQ22="","",BQ22*VLOOKUP("Abdc",IndexCalc[],3,FALSE))</f>
        <v/>
      </c>
      <c r="AY22" s="65" t="str">
        <f>IF(BR22="","",BR22*VLOOKUP("Vhb",IndexCalc[],3,FALSE))</f>
        <v/>
      </c>
      <c r="AZ22" s="25"/>
      <c r="BA22" s="16"/>
      <c r="BB22" s="12"/>
      <c r="BC22" s="25"/>
      <c r="BD22" s="25"/>
      <c r="BE22" s="83"/>
      <c r="BF22" s="18"/>
      <c r="BG22" s="12"/>
      <c r="BH22" s="181"/>
      <c r="BI22" s="12"/>
      <c r="BJ22" s="19"/>
      <c r="BK22" s="18"/>
      <c r="BL22" s="12"/>
      <c r="BM22" s="12"/>
      <c r="BN22" s="12"/>
      <c r="BO22" s="7" t="str">
        <f>IF(ISBLANK($BF22),"",VLOOKUP($BF22,HEC[#All],2,FALSE))</f>
        <v/>
      </c>
      <c r="BP22" s="5" t="str">
        <f>IF(ISBLANK($BG22),"",VLOOKUP($BG22,AERES[#All],2,FALSE))</f>
        <v/>
      </c>
      <c r="BQ22" s="92" t="str">
        <f>IF(ISBLANK($BH22),"",VLOOKUP($BH22,ABDC[#All],2,FALSE))</f>
        <v/>
      </c>
      <c r="BR22" s="5" t="str">
        <f>IF(ISBLANK($BI22),"",VLOOKUP($BI22,VHB[#All],2,FALSE))</f>
        <v/>
      </c>
      <c r="BS22" s="5" t="str">
        <f>IF(ISBLANK($BK22),"",VLOOKUP($BK22,UQ[#All],2,FALSE))</f>
        <v/>
      </c>
      <c r="BT22" s="5" t="str">
        <f>IF(ISBLANK($BL22),"",VLOOKUP($BL22,FNEG[#All],2,FALSE))</f>
        <v/>
      </c>
      <c r="BU22" s="5" t="str">
        <f>IF(ISBLANK($BM22),"",VLOOKUP($BM22,ABS[#All],2,FALSE))</f>
        <v/>
      </c>
      <c r="BV22" s="8" t="str">
        <f>IF(ISBLANK($BN22),"",VLOOKUP($BN22,CNRS[#All],2,FALSE))</f>
        <v/>
      </c>
    </row>
    <row r="23" spans="1:74" x14ac:dyDescent="0.25">
      <c r="A23" s="76"/>
      <c r="B23" s="11"/>
      <c r="C23" s="147" t="s">
        <v>242</v>
      </c>
      <c r="D23" s="11"/>
      <c r="E23" s="59" t="str">
        <f t="shared" si="0"/>
        <v/>
      </c>
      <c r="F23" s="59">
        <f t="shared" si="1"/>
        <v>0</v>
      </c>
      <c r="G23" s="65" t="str">
        <f t="shared" si="2"/>
        <v/>
      </c>
      <c r="H23" s="98" t="b">
        <f t="shared" si="3"/>
        <v>0</v>
      </c>
      <c r="I23" s="108">
        <f t="shared" si="4"/>
        <v>10000</v>
      </c>
      <c r="J23" s="108">
        <f t="shared" si="5"/>
        <v>10000</v>
      </c>
      <c r="K23" s="108">
        <f t="shared" si="6"/>
        <v>10000</v>
      </c>
      <c r="L23" s="108">
        <f t="shared" si="7"/>
        <v>10000</v>
      </c>
      <c r="M23" s="108">
        <f t="shared" si="8"/>
        <v>10000</v>
      </c>
      <c r="N23" s="108">
        <f t="shared" si="9"/>
        <v>10000</v>
      </c>
      <c r="O23" s="98" t="b">
        <f t="shared" si="10"/>
        <v>0</v>
      </c>
      <c r="P23" s="59">
        <f t="shared" si="11"/>
        <v>0</v>
      </c>
      <c r="Q23" s="59">
        <f t="shared" si="12"/>
        <v>0</v>
      </c>
      <c r="R23" s="149">
        <f t="shared" si="28"/>
        <v>0</v>
      </c>
      <c r="S23" s="66">
        <f t="shared" si="13"/>
        <v>0</v>
      </c>
      <c r="T23" s="65">
        <f t="shared" si="29"/>
        <v>0</v>
      </c>
      <c r="U23" s="62" t="str">
        <f t="shared" si="30"/>
        <v/>
      </c>
      <c r="V23" s="62" t="b">
        <f t="shared" si="14"/>
        <v>0</v>
      </c>
      <c r="W23" s="143">
        <f t="shared" si="15"/>
        <v>0</v>
      </c>
      <c r="X23" s="66" t="str">
        <f t="shared" si="16"/>
        <v/>
      </c>
      <c r="Y23" s="62" t="str">
        <f t="shared" si="17"/>
        <v/>
      </c>
      <c r="Z23" s="62" t="str">
        <f t="shared" si="18"/>
        <v/>
      </c>
      <c r="AA23" s="62" t="str">
        <f t="shared" si="19"/>
        <v/>
      </c>
      <c r="AB23" s="62" t="str">
        <f t="shared" si="20"/>
        <v/>
      </c>
      <c r="AC23" s="65" t="str">
        <f t="shared" si="21"/>
        <v/>
      </c>
      <c r="AD23" s="62" t="str">
        <f t="shared" si="22"/>
        <v/>
      </c>
      <c r="AE23" s="62" t="str">
        <f t="shared" si="23"/>
        <v/>
      </c>
      <c r="AF23" s="62" t="str">
        <f t="shared" si="24"/>
        <v/>
      </c>
      <c r="AG23" s="62" t="str">
        <f t="shared" si="25"/>
        <v/>
      </c>
      <c r="AH23" s="62" t="str">
        <f t="shared" si="26"/>
        <v/>
      </c>
      <c r="AI23" s="62" t="str">
        <f t="shared" si="27"/>
        <v/>
      </c>
      <c r="AJ23" s="66" t="e">
        <f>IF(VLOOKUP(TRUE,$V$2:$AY$28,COUNTA($V$1:AR$1),FALSE)="",AR23,IF(AR23="","",(AR23/VLOOKUP(TRUE,$V$2:$AY$28,COUNTA($V$1:AR$1),FALSE))*100))</f>
        <v>#N/A</v>
      </c>
      <c r="AK23" s="62" t="e">
        <f>IF(VLOOKUP(TRUE,$V$2:$AY$28,COUNTA($V$1:AS$1),FALSE)="",AS23,IF(AS23="","",(AS23/VLOOKUP(TRUE,$V$2:$AY$28,COUNTA($V$1:AS$1),FALSE))*100))</f>
        <v>#N/A</v>
      </c>
      <c r="AL23" s="62" t="e">
        <f>IF(VLOOKUP(TRUE,$V$2:$AY$28,COUNTA($V$1:AT$1),FALSE)="",AT23,IF(AT23="","",(AT23/VLOOKUP(TRUE,$V$2:$AY$28,COUNTA($V$1:AT$1),FALSE))*100))</f>
        <v>#N/A</v>
      </c>
      <c r="AM23" s="62" t="e">
        <f>IF(VLOOKUP(TRUE,$V$2:$AY$28,COUNTA($V$1:AU$1),FALSE)="",AU23,IF(AU23="","",(AU23/VLOOKUP(TRUE,$V$2:$AY$28,COUNTA($V$1:AU$1),FALSE))*100))</f>
        <v>#N/A</v>
      </c>
      <c r="AN23" s="62" t="e">
        <f>IF(VLOOKUP(TRUE,$V$2:$AY$28,COUNTA($V$1:AV$1),FALSE)="",AV23,IF(AV23="","",(AV23/VLOOKUP(TRUE,$V$2:$AY$28,COUNTA($V$1:AV$1),FALSE))*100))</f>
        <v>#N/A</v>
      </c>
      <c r="AO23" s="62" t="e">
        <f>IF(VLOOKUP(TRUE,$V$2:$AY$28,COUNTA($V$1:AW$1),FALSE)="",AW23,IF(AW23="","",(AW23/VLOOKUP(TRUE,$V$2:$AY$28,COUNTA($V$1:AW$1),FALSE))*100))</f>
        <v>#N/A</v>
      </c>
      <c r="AP23" s="111" t="e">
        <f>IF(VLOOKUP(TRUE,$V$2:$AY$28,COUNTA($V$1:AX$1),FALSE)="",AX23,IF(AX23="","",(AX23/VLOOKUP(TRUE,$V$2:$AY$28,COUNTA($V$1:AX$1),FALSE))*100))</f>
        <v>#N/A</v>
      </c>
      <c r="AQ23" s="65" t="e">
        <f>IF(VLOOKUP(TRUE,$V$2:$AY$28,COUNTA($V$1:AY$1),FALSE)="",AY23,IF(AY23="","",(AY23/VLOOKUP(TRUE,$V$2:$AY$28,COUNTA($V$1:AY$1),FALSE))*100))</f>
        <v>#N/A</v>
      </c>
      <c r="AR23" s="66" t="str">
        <f>IF(BS23="","",BS23*VLOOKUP("UQ",IndexCalc[],3,FALSE))</f>
        <v/>
      </c>
      <c r="AS23" s="62" t="str">
        <f>IF(BT23="","",BT23*VLOOKUP("Fneg",IndexCalc[],3,FALSE))</f>
        <v/>
      </c>
      <c r="AT23" s="62" t="str">
        <f>IF(BU23="","",BU23*VLOOKUP("ABS",IndexCalc[],3,FALSE))</f>
        <v/>
      </c>
      <c r="AU23" s="62" t="str">
        <f>IF(BV23="","",BV23*VLOOKUP("Cnrs",IndexCalc[],3,FALSE))</f>
        <v/>
      </c>
      <c r="AV23" s="62" t="str">
        <f>IF(BO23="","",BO23*VLOOKUP("HEC",IndexCalc[],3,FALSE))</f>
        <v/>
      </c>
      <c r="AW23" s="62" t="str">
        <f>IF(BP23="","",BP23*VLOOKUP("Aeres",IndexCalc[],3,FALSE))</f>
        <v/>
      </c>
      <c r="AX23" s="62" t="str">
        <f>IF(BQ23="","",BQ23*VLOOKUP("Abdc",IndexCalc[],3,FALSE))</f>
        <v/>
      </c>
      <c r="AY23" s="65" t="str">
        <f>IF(BR23="","",BR23*VLOOKUP("Vhb",IndexCalc[],3,FALSE))</f>
        <v/>
      </c>
      <c r="AZ23" s="25"/>
      <c r="BA23" s="16"/>
      <c r="BB23" s="12"/>
      <c r="BC23" s="25"/>
      <c r="BD23" s="25"/>
      <c r="BE23" s="83"/>
      <c r="BF23" s="18"/>
      <c r="BG23" s="12"/>
      <c r="BH23" s="181"/>
      <c r="BI23" s="12"/>
      <c r="BJ23" s="19"/>
      <c r="BK23" s="18"/>
      <c r="BL23" s="12"/>
      <c r="BM23" s="12"/>
      <c r="BN23" s="12"/>
      <c r="BO23" s="7" t="str">
        <f>IF(ISBLANK($BF23),"",VLOOKUP($BF23,HEC[#All],2,FALSE))</f>
        <v/>
      </c>
      <c r="BP23" s="5" t="str">
        <f>IF(ISBLANK($BG23),"",VLOOKUP($BG23,AERES[#All],2,FALSE))</f>
        <v/>
      </c>
      <c r="BQ23" s="92" t="str">
        <f>IF(ISBLANK($BH23),"",VLOOKUP($BH23,ABDC[#All],2,FALSE))</f>
        <v/>
      </c>
      <c r="BR23" s="5" t="str">
        <f>IF(ISBLANK($BI23),"",VLOOKUP($BI23,VHB[#All],2,FALSE))</f>
        <v/>
      </c>
      <c r="BS23" s="5" t="str">
        <f>IF(ISBLANK($BK23),"",VLOOKUP($BK23,UQ[#All],2,FALSE))</f>
        <v/>
      </c>
      <c r="BT23" s="5" t="str">
        <f>IF(ISBLANK($BL23),"",VLOOKUP($BL23,FNEG[#All],2,FALSE))</f>
        <v/>
      </c>
      <c r="BU23" s="5" t="str">
        <f>IF(ISBLANK($BM23),"",VLOOKUP($BM23,ABS[#All],2,FALSE))</f>
        <v/>
      </c>
      <c r="BV23" s="8" t="str">
        <f>IF(ISBLANK($BN23),"",VLOOKUP($BN23,CNRS[#All],2,FALSE))</f>
        <v/>
      </c>
    </row>
    <row r="24" spans="1:74" x14ac:dyDescent="0.25">
      <c r="A24" s="76"/>
      <c r="B24" s="11"/>
      <c r="C24" s="147" t="s">
        <v>243</v>
      </c>
      <c r="D24" s="11"/>
      <c r="E24" s="59" t="str">
        <f t="shared" si="0"/>
        <v/>
      </c>
      <c r="F24" s="59">
        <f t="shared" si="1"/>
        <v>0</v>
      </c>
      <c r="G24" s="65" t="str">
        <f t="shared" si="2"/>
        <v/>
      </c>
      <c r="H24" s="98" t="b">
        <f t="shared" si="3"/>
        <v>0</v>
      </c>
      <c r="I24" s="108">
        <f t="shared" si="4"/>
        <v>10000</v>
      </c>
      <c r="J24" s="108">
        <f t="shared" si="5"/>
        <v>10000</v>
      </c>
      <c r="K24" s="108">
        <f t="shared" si="6"/>
        <v>10000</v>
      </c>
      <c r="L24" s="108">
        <f t="shared" si="7"/>
        <v>10000</v>
      </c>
      <c r="M24" s="108">
        <f t="shared" si="8"/>
        <v>10000</v>
      </c>
      <c r="N24" s="108">
        <f t="shared" si="9"/>
        <v>10000</v>
      </c>
      <c r="O24" s="98" t="b">
        <f t="shared" si="10"/>
        <v>0</v>
      </c>
      <c r="P24" s="59">
        <f t="shared" si="11"/>
        <v>0</v>
      </c>
      <c r="Q24" s="59">
        <f t="shared" si="12"/>
        <v>0</v>
      </c>
      <c r="R24" s="149">
        <f t="shared" si="28"/>
        <v>0</v>
      </c>
      <c r="S24" s="66">
        <f t="shared" si="13"/>
        <v>0</v>
      </c>
      <c r="T24" s="65">
        <f t="shared" si="29"/>
        <v>0</v>
      </c>
      <c r="U24" s="62" t="str">
        <f t="shared" si="30"/>
        <v/>
      </c>
      <c r="V24" s="62" t="b">
        <f t="shared" si="14"/>
        <v>0</v>
      </c>
      <c r="W24" s="143">
        <f t="shared" si="15"/>
        <v>0</v>
      </c>
      <c r="X24" s="66" t="str">
        <f t="shared" si="16"/>
        <v/>
      </c>
      <c r="Y24" s="62" t="str">
        <f t="shared" si="17"/>
        <v/>
      </c>
      <c r="Z24" s="62" t="str">
        <f t="shared" si="18"/>
        <v/>
      </c>
      <c r="AA24" s="62" t="str">
        <f t="shared" si="19"/>
        <v/>
      </c>
      <c r="AB24" s="62" t="str">
        <f t="shared" si="20"/>
        <v/>
      </c>
      <c r="AC24" s="65" t="str">
        <f t="shared" si="21"/>
        <v/>
      </c>
      <c r="AD24" s="62" t="str">
        <f t="shared" si="22"/>
        <v/>
      </c>
      <c r="AE24" s="62" t="str">
        <f t="shared" si="23"/>
        <v/>
      </c>
      <c r="AF24" s="62" t="str">
        <f t="shared" si="24"/>
        <v/>
      </c>
      <c r="AG24" s="62" t="str">
        <f t="shared" si="25"/>
        <v/>
      </c>
      <c r="AH24" s="62" t="str">
        <f t="shared" si="26"/>
        <v/>
      </c>
      <c r="AI24" s="62" t="str">
        <f t="shared" si="27"/>
        <v/>
      </c>
      <c r="AJ24" s="66" t="e">
        <f>IF(VLOOKUP(TRUE,$V$2:$AY$28,COUNTA($V$1:AR$1),FALSE)="",AR24,IF(AR24="","",(AR24/VLOOKUP(TRUE,$V$2:$AY$28,COUNTA($V$1:AR$1),FALSE))*100))</f>
        <v>#N/A</v>
      </c>
      <c r="AK24" s="62" t="e">
        <f>IF(VLOOKUP(TRUE,$V$2:$AY$28,COUNTA($V$1:AS$1),FALSE)="",AS24,IF(AS24="","",(AS24/VLOOKUP(TRUE,$V$2:$AY$28,COUNTA($V$1:AS$1),FALSE))*100))</f>
        <v>#N/A</v>
      </c>
      <c r="AL24" s="62" t="e">
        <f>IF(VLOOKUP(TRUE,$V$2:$AY$28,COUNTA($V$1:AT$1),FALSE)="",AT24,IF(AT24="","",(AT24/VLOOKUP(TRUE,$V$2:$AY$28,COUNTA($V$1:AT$1),FALSE))*100))</f>
        <v>#N/A</v>
      </c>
      <c r="AM24" s="62" t="e">
        <f>IF(VLOOKUP(TRUE,$V$2:$AY$28,COUNTA($V$1:AU$1),FALSE)="",AU24,IF(AU24="","",(AU24/VLOOKUP(TRUE,$V$2:$AY$28,COUNTA($V$1:AU$1),FALSE))*100))</f>
        <v>#N/A</v>
      </c>
      <c r="AN24" s="62" t="e">
        <f>IF(VLOOKUP(TRUE,$V$2:$AY$28,COUNTA($V$1:AV$1),FALSE)="",AV24,IF(AV24="","",(AV24/VLOOKUP(TRUE,$V$2:$AY$28,COUNTA($V$1:AV$1),FALSE))*100))</f>
        <v>#N/A</v>
      </c>
      <c r="AO24" s="62" t="e">
        <f>IF(VLOOKUP(TRUE,$V$2:$AY$28,COUNTA($V$1:AW$1),FALSE)="",AW24,IF(AW24="","",(AW24/VLOOKUP(TRUE,$V$2:$AY$28,COUNTA($V$1:AW$1),FALSE))*100))</f>
        <v>#N/A</v>
      </c>
      <c r="AP24" s="111" t="e">
        <f>IF(VLOOKUP(TRUE,$V$2:$AY$28,COUNTA($V$1:AX$1),FALSE)="",AX24,IF(AX24="","",(AX24/VLOOKUP(TRUE,$V$2:$AY$28,COUNTA($V$1:AX$1),FALSE))*100))</f>
        <v>#N/A</v>
      </c>
      <c r="AQ24" s="65" t="e">
        <f>IF(VLOOKUP(TRUE,$V$2:$AY$28,COUNTA($V$1:AY$1),FALSE)="",AY24,IF(AY24="","",(AY24/VLOOKUP(TRUE,$V$2:$AY$28,COUNTA($V$1:AY$1),FALSE))*100))</f>
        <v>#N/A</v>
      </c>
      <c r="AR24" s="66" t="str">
        <f>IF(BS24="","",BS24*VLOOKUP("UQ",IndexCalc[],3,FALSE))</f>
        <v/>
      </c>
      <c r="AS24" s="62" t="str">
        <f>IF(BT24="","",BT24*VLOOKUP("Fneg",IndexCalc[],3,FALSE))</f>
        <v/>
      </c>
      <c r="AT24" s="62" t="str">
        <f>IF(BU24="","",BU24*VLOOKUP("ABS",IndexCalc[],3,FALSE))</f>
        <v/>
      </c>
      <c r="AU24" s="62" t="str">
        <f>IF(BV24="","",BV24*VLOOKUP("Cnrs",IndexCalc[],3,FALSE))</f>
        <v/>
      </c>
      <c r="AV24" s="62" t="str">
        <f>IF(BO24="","",BO24*VLOOKUP("HEC",IndexCalc[],3,FALSE))</f>
        <v/>
      </c>
      <c r="AW24" s="62" t="str">
        <f>IF(BP24="","",BP24*VLOOKUP("Aeres",IndexCalc[],3,FALSE))</f>
        <v/>
      </c>
      <c r="AX24" s="62" t="str">
        <f>IF(BQ24="","",BQ24*VLOOKUP("Abdc",IndexCalc[],3,FALSE))</f>
        <v/>
      </c>
      <c r="AY24" s="65" t="str">
        <f>IF(BR24="","",BR24*VLOOKUP("Vhb",IndexCalc[],3,FALSE))</f>
        <v/>
      </c>
      <c r="AZ24" s="25"/>
      <c r="BA24" s="16"/>
      <c r="BB24" s="12"/>
      <c r="BC24" s="25"/>
      <c r="BD24" s="25"/>
      <c r="BE24" s="83"/>
      <c r="BF24" s="18"/>
      <c r="BG24" s="12"/>
      <c r="BH24" s="181"/>
      <c r="BI24" s="12"/>
      <c r="BJ24" s="19"/>
      <c r="BK24" s="18"/>
      <c r="BL24" s="12"/>
      <c r="BM24" s="12"/>
      <c r="BN24" s="12"/>
      <c r="BO24" s="7" t="str">
        <f>IF(ISBLANK($BF24),"",VLOOKUP($BF24,HEC[#All],2,FALSE))</f>
        <v/>
      </c>
      <c r="BP24" s="5" t="str">
        <f>IF(ISBLANK($BG24),"",VLOOKUP($BG24,AERES[#All],2,FALSE))</f>
        <v/>
      </c>
      <c r="BQ24" s="92" t="str">
        <f>IF(ISBLANK($BH24),"",VLOOKUP($BH24,ABDC[#All],2,FALSE))</f>
        <v/>
      </c>
      <c r="BR24" s="5" t="str">
        <f>IF(ISBLANK($BI24),"",VLOOKUP($BI24,VHB[#All],2,FALSE))</f>
        <v/>
      </c>
      <c r="BS24" s="5" t="str">
        <f>IF(ISBLANK($BK24),"",VLOOKUP($BK24,UQ[#All],2,FALSE))</f>
        <v/>
      </c>
      <c r="BT24" s="5" t="str">
        <f>IF(ISBLANK($BL24),"",VLOOKUP($BL24,FNEG[#All],2,FALSE))</f>
        <v/>
      </c>
      <c r="BU24" s="5" t="str">
        <f>IF(ISBLANK($BM24),"",VLOOKUP($BM24,ABS[#All],2,FALSE))</f>
        <v/>
      </c>
      <c r="BV24" s="8" t="str">
        <f>IF(ISBLANK($BN24),"",VLOOKUP($BN24,CNRS[#All],2,FALSE))</f>
        <v/>
      </c>
    </row>
    <row r="25" spans="1:74" x14ac:dyDescent="0.25">
      <c r="A25" s="76"/>
      <c r="B25" s="11"/>
      <c r="C25" s="147" t="s">
        <v>244</v>
      </c>
      <c r="D25" s="11"/>
      <c r="E25" s="59" t="str">
        <f t="shared" si="0"/>
        <v/>
      </c>
      <c r="F25" s="59">
        <f t="shared" si="1"/>
        <v>0</v>
      </c>
      <c r="G25" s="65" t="str">
        <f t="shared" si="2"/>
        <v/>
      </c>
      <c r="H25" s="98" t="b">
        <f t="shared" si="3"/>
        <v>0</v>
      </c>
      <c r="I25" s="108">
        <f t="shared" si="4"/>
        <v>10000</v>
      </c>
      <c r="J25" s="108">
        <f t="shared" si="5"/>
        <v>10000</v>
      </c>
      <c r="K25" s="108">
        <f t="shared" si="6"/>
        <v>10000</v>
      </c>
      <c r="L25" s="108">
        <f t="shared" si="7"/>
        <v>10000</v>
      </c>
      <c r="M25" s="108">
        <f t="shared" si="8"/>
        <v>10000</v>
      </c>
      <c r="N25" s="108">
        <f t="shared" si="9"/>
        <v>10000</v>
      </c>
      <c r="O25" s="98" t="b">
        <f t="shared" si="10"/>
        <v>0</v>
      </c>
      <c r="P25" s="59">
        <f t="shared" si="11"/>
        <v>0</v>
      </c>
      <c r="Q25" s="59">
        <f t="shared" si="12"/>
        <v>0</v>
      </c>
      <c r="R25" s="149">
        <f t="shared" si="28"/>
        <v>0</v>
      </c>
      <c r="S25" s="66">
        <f t="shared" si="13"/>
        <v>0</v>
      </c>
      <c r="T25" s="65">
        <f t="shared" si="29"/>
        <v>0</v>
      </c>
      <c r="U25" s="62" t="str">
        <f t="shared" si="30"/>
        <v/>
      </c>
      <c r="V25" s="62" t="b">
        <f t="shared" si="14"/>
        <v>0</v>
      </c>
      <c r="W25" s="143">
        <f t="shared" si="15"/>
        <v>0</v>
      </c>
      <c r="X25" s="66" t="str">
        <f t="shared" si="16"/>
        <v/>
      </c>
      <c r="Y25" s="62" t="str">
        <f t="shared" si="17"/>
        <v/>
      </c>
      <c r="Z25" s="62" t="str">
        <f t="shared" si="18"/>
        <v/>
      </c>
      <c r="AA25" s="62" t="str">
        <f t="shared" si="19"/>
        <v/>
      </c>
      <c r="AB25" s="62" t="str">
        <f t="shared" si="20"/>
        <v/>
      </c>
      <c r="AC25" s="65" t="str">
        <f t="shared" si="21"/>
        <v/>
      </c>
      <c r="AD25" s="62" t="str">
        <f t="shared" si="22"/>
        <v/>
      </c>
      <c r="AE25" s="62" t="str">
        <f t="shared" si="23"/>
        <v/>
      </c>
      <c r="AF25" s="62" t="str">
        <f t="shared" si="24"/>
        <v/>
      </c>
      <c r="AG25" s="62" t="str">
        <f t="shared" si="25"/>
        <v/>
      </c>
      <c r="AH25" s="62" t="str">
        <f t="shared" si="26"/>
        <v/>
      </c>
      <c r="AI25" s="62" t="str">
        <f t="shared" si="27"/>
        <v/>
      </c>
      <c r="AJ25" s="66" t="e">
        <f>IF(VLOOKUP(TRUE,$V$2:$AY$28,COUNTA($V$1:AR$1),FALSE)="",AR25,IF(AR25="","",(AR25/VLOOKUP(TRUE,$V$2:$AY$28,COUNTA($V$1:AR$1),FALSE))*100))</f>
        <v>#N/A</v>
      </c>
      <c r="AK25" s="62" t="e">
        <f>IF(VLOOKUP(TRUE,$V$2:$AY$28,COUNTA($V$1:AS$1),FALSE)="",AS25,IF(AS25="","",(AS25/VLOOKUP(TRUE,$V$2:$AY$28,COUNTA($V$1:AS$1),FALSE))*100))</f>
        <v>#N/A</v>
      </c>
      <c r="AL25" s="62" t="e">
        <f>IF(VLOOKUP(TRUE,$V$2:$AY$28,COUNTA($V$1:AT$1),FALSE)="",AT25,IF(AT25="","",(AT25/VLOOKUP(TRUE,$V$2:$AY$28,COUNTA($V$1:AT$1),FALSE))*100))</f>
        <v>#N/A</v>
      </c>
      <c r="AM25" s="62" t="e">
        <f>IF(VLOOKUP(TRUE,$V$2:$AY$28,COUNTA($V$1:AU$1),FALSE)="",AU25,IF(AU25="","",(AU25/VLOOKUP(TRUE,$V$2:$AY$28,COUNTA($V$1:AU$1),FALSE))*100))</f>
        <v>#N/A</v>
      </c>
      <c r="AN25" s="62" t="e">
        <f>IF(VLOOKUP(TRUE,$V$2:$AY$28,COUNTA($V$1:AV$1),FALSE)="",AV25,IF(AV25="","",(AV25/VLOOKUP(TRUE,$V$2:$AY$28,COUNTA($V$1:AV$1),FALSE))*100))</f>
        <v>#N/A</v>
      </c>
      <c r="AO25" s="62" t="e">
        <f>IF(VLOOKUP(TRUE,$V$2:$AY$28,COUNTA($V$1:AW$1),FALSE)="",AW25,IF(AW25="","",(AW25/VLOOKUP(TRUE,$V$2:$AY$28,COUNTA($V$1:AW$1),FALSE))*100))</f>
        <v>#N/A</v>
      </c>
      <c r="AP25" s="111" t="e">
        <f>IF(VLOOKUP(TRUE,$V$2:$AY$28,COUNTA($V$1:AX$1),FALSE)="",AX25,IF(AX25="","",(AX25/VLOOKUP(TRUE,$V$2:$AY$28,COUNTA($V$1:AX$1),FALSE))*100))</f>
        <v>#N/A</v>
      </c>
      <c r="AQ25" s="65" t="e">
        <f>IF(VLOOKUP(TRUE,$V$2:$AY$28,COUNTA($V$1:AY$1),FALSE)="",AY25,IF(AY25="","",(AY25/VLOOKUP(TRUE,$V$2:$AY$28,COUNTA($V$1:AY$1),FALSE))*100))</f>
        <v>#N/A</v>
      </c>
      <c r="AR25" s="66" t="str">
        <f>IF(BS25="","",BS25*VLOOKUP("UQ",IndexCalc[],3,FALSE))</f>
        <v/>
      </c>
      <c r="AS25" s="62" t="str">
        <f>IF(BT25="","",BT25*VLOOKUP("Fneg",IndexCalc[],3,FALSE))</f>
        <v/>
      </c>
      <c r="AT25" s="62" t="str">
        <f>IF(BU25="","",BU25*VLOOKUP("ABS",IndexCalc[],3,FALSE))</f>
        <v/>
      </c>
      <c r="AU25" s="62" t="str">
        <f>IF(BV25="","",BV25*VLOOKUP("Cnrs",IndexCalc[],3,FALSE))</f>
        <v/>
      </c>
      <c r="AV25" s="62" t="str">
        <f>IF(BO25="","",BO25*VLOOKUP("HEC",IndexCalc[],3,FALSE))</f>
        <v/>
      </c>
      <c r="AW25" s="62" t="str">
        <f>IF(BP25="","",BP25*VLOOKUP("Aeres",IndexCalc[],3,FALSE))</f>
        <v/>
      </c>
      <c r="AX25" s="62" t="str">
        <f>IF(BQ25="","",BQ25*VLOOKUP("Abdc",IndexCalc[],3,FALSE))</f>
        <v/>
      </c>
      <c r="AY25" s="65" t="str">
        <f>IF(BR25="","",BR25*VLOOKUP("Vhb",IndexCalc[],3,FALSE))</f>
        <v/>
      </c>
      <c r="AZ25" s="25"/>
      <c r="BA25" s="16"/>
      <c r="BB25" s="12"/>
      <c r="BC25" s="25"/>
      <c r="BD25" s="25"/>
      <c r="BE25" s="83"/>
      <c r="BF25" s="18"/>
      <c r="BG25" s="12"/>
      <c r="BH25" s="181"/>
      <c r="BI25" s="12"/>
      <c r="BJ25" s="19"/>
      <c r="BK25" s="18"/>
      <c r="BL25" s="12"/>
      <c r="BM25" s="12"/>
      <c r="BN25" s="12"/>
      <c r="BO25" s="7" t="str">
        <f>IF(ISBLANK($BF25),"",VLOOKUP($BF25,HEC[#All],2,FALSE))</f>
        <v/>
      </c>
      <c r="BP25" s="5" t="str">
        <f>IF(ISBLANK($BG25),"",VLOOKUP($BG25,AERES[#All],2,FALSE))</f>
        <v/>
      </c>
      <c r="BQ25" s="92" t="str">
        <f>IF(ISBLANK($BH25),"",VLOOKUP($BH25,ABDC[#All],2,FALSE))</f>
        <v/>
      </c>
      <c r="BR25" s="5" t="str">
        <f>IF(ISBLANK($BI25),"",VLOOKUP($BI25,VHB[#All],2,FALSE))</f>
        <v/>
      </c>
      <c r="BS25" s="5" t="str">
        <f>IF(ISBLANK($BK25),"",VLOOKUP($BK25,UQ[#All],2,FALSE))</f>
        <v/>
      </c>
      <c r="BT25" s="5" t="str">
        <f>IF(ISBLANK($BL25),"",VLOOKUP($BL25,FNEG[#All],2,FALSE))</f>
        <v/>
      </c>
      <c r="BU25" s="5" t="str">
        <f>IF(ISBLANK($BM25),"",VLOOKUP($BM25,ABS[#All],2,FALSE))</f>
        <v/>
      </c>
      <c r="BV25" s="8" t="str">
        <f>IF(ISBLANK($BN25),"",VLOOKUP($BN25,CNRS[#All],2,FALSE))</f>
        <v/>
      </c>
    </row>
    <row r="26" spans="1:74" x14ac:dyDescent="0.25">
      <c r="A26" s="76"/>
      <c r="B26" s="11"/>
      <c r="C26" s="147" t="s">
        <v>245</v>
      </c>
      <c r="D26" s="11"/>
      <c r="E26" s="59" t="str">
        <f t="shared" si="0"/>
        <v/>
      </c>
      <c r="F26" s="59">
        <f t="shared" si="1"/>
        <v>0</v>
      </c>
      <c r="G26" s="65" t="str">
        <f t="shared" si="2"/>
        <v/>
      </c>
      <c r="H26" s="98" t="b">
        <f t="shared" si="3"/>
        <v>0</v>
      </c>
      <c r="I26" s="108">
        <f t="shared" si="4"/>
        <v>10000</v>
      </c>
      <c r="J26" s="108">
        <f t="shared" si="5"/>
        <v>10000</v>
      </c>
      <c r="K26" s="108">
        <f t="shared" si="6"/>
        <v>10000</v>
      </c>
      <c r="L26" s="108">
        <f t="shared" si="7"/>
        <v>10000</v>
      </c>
      <c r="M26" s="108">
        <f t="shared" si="8"/>
        <v>10000</v>
      </c>
      <c r="N26" s="108">
        <f t="shared" si="9"/>
        <v>10000</v>
      </c>
      <c r="O26" s="98" t="b">
        <f t="shared" si="10"/>
        <v>0</v>
      </c>
      <c r="P26" s="59">
        <f t="shared" si="11"/>
        <v>0</v>
      </c>
      <c r="Q26" s="59">
        <f t="shared" si="12"/>
        <v>0</v>
      </c>
      <c r="R26" s="149">
        <f t="shared" si="28"/>
        <v>0</v>
      </c>
      <c r="S26" s="66">
        <f t="shared" si="13"/>
        <v>0</v>
      </c>
      <c r="T26" s="65">
        <f t="shared" si="29"/>
        <v>0</v>
      </c>
      <c r="U26" s="62" t="str">
        <f t="shared" si="30"/>
        <v/>
      </c>
      <c r="V26" s="62" t="b">
        <f t="shared" si="14"/>
        <v>0</v>
      </c>
      <c r="W26" s="143">
        <f t="shared" si="15"/>
        <v>0</v>
      </c>
      <c r="X26" s="66" t="str">
        <f t="shared" si="16"/>
        <v/>
      </c>
      <c r="Y26" s="62" t="str">
        <f t="shared" si="17"/>
        <v/>
      </c>
      <c r="Z26" s="62" t="str">
        <f t="shared" si="18"/>
        <v/>
      </c>
      <c r="AA26" s="62" t="str">
        <f t="shared" si="19"/>
        <v/>
      </c>
      <c r="AB26" s="62" t="str">
        <f t="shared" si="20"/>
        <v/>
      </c>
      <c r="AC26" s="65" t="str">
        <f t="shared" si="21"/>
        <v/>
      </c>
      <c r="AD26" s="62" t="str">
        <f t="shared" si="22"/>
        <v/>
      </c>
      <c r="AE26" s="62" t="str">
        <f t="shared" si="23"/>
        <v/>
      </c>
      <c r="AF26" s="62" t="str">
        <f t="shared" si="24"/>
        <v/>
      </c>
      <c r="AG26" s="62" t="str">
        <f t="shared" si="25"/>
        <v/>
      </c>
      <c r="AH26" s="62" t="str">
        <f t="shared" si="26"/>
        <v/>
      </c>
      <c r="AI26" s="62" t="str">
        <f t="shared" si="27"/>
        <v/>
      </c>
      <c r="AJ26" s="66" t="e">
        <f>IF(VLOOKUP(TRUE,$V$2:$AY$28,COUNTA($V$1:AR$1),FALSE)="",AR26,IF(AR26="","",(AR26/VLOOKUP(TRUE,$V$2:$AY$28,COUNTA($V$1:AR$1),FALSE))*100))</f>
        <v>#N/A</v>
      </c>
      <c r="AK26" s="62" t="e">
        <f>IF(VLOOKUP(TRUE,$V$2:$AY$28,COUNTA($V$1:AS$1),FALSE)="",AS26,IF(AS26="","",(AS26/VLOOKUP(TRUE,$V$2:$AY$28,COUNTA($V$1:AS$1),FALSE))*100))</f>
        <v>#N/A</v>
      </c>
      <c r="AL26" s="62" t="e">
        <f>IF(VLOOKUP(TRUE,$V$2:$AY$28,COUNTA($V$1:AT$1),FALSE)="",AT26,IF(AT26="","",(AT26/VLOOKUP(TRUE,$V$2:$AY$28,COUNTA($V$1:AT$1),FALSE))*100))</f>
        <v>#N/A</v>
      </c>
      <c r="AM26" s="62" t="e">
        <f>IF(VLOOKUP(TRUE,$V$2:$AY$28,COUNTA($V$1:AU$1),FALSE)="",AU26,IF(AU26="","",(AU26/VLOOKUP(TRUE,$V$2:$AY$28,COUNTA($V$1:AU$1),FALSE))*100))</f>
        <v>#N/A</v>
      </c>
      <c r="AN26" s="62" t="e">
        <f>IF(VLOOKUP(TRUE,$V$2:$AY$28,COUNTA($V$1:AV$1),FALSE)="",AV26,IF(AV26="","",(AV26/VLOOKUP(TRUE,$V$2:$AY$28,COUNTA($V$1:AV$1),FALSE))*100))</f>
        <v>#N/A</v>
      </c>
      <c r="AO26" s="62" t="e">
        <f>IF(VLOOKUP(TRUE,$V$2:$AY$28,COUNTA($V$1:AW$1),FALSE)="",AW26,IF(AW26="","",(AW26/VLOOKUP(TRUE,$V$2:$AY$28,COUNTA($V$1:AW$1),FALSE))*100))</f>
        <v>#N/A</v>
      </c>
      <c r="AP26" s="111" t="e">
        <f>IF(VLOOKUP(TRUE,$V$2:$AY$28,COUNTA($V$1:AX$1),FALSE)="",AX26,IF(AX26="","",(AX26/VLOOKUP(TRUE,$V$2:$AY$28,COUNTA($V$1:AX$1),FALSE))*100))</f>
        <v>#N/A</v>
      </c>
      <c r="AQ26" s="65" t="e">
        <f>IF(VLOOKUP(TRUE,$V$2:$AY$28,COUNTA($V$1:AY$1),FALSE)="",AY26,IF(AY26="","",(AY26/VLOOKUP(TRUE,$V$2:$AY$28,COUNTA($V$1:AY$1),FALSE))*100))</f>
        <v>#N/A</v>
      </c>
      <c r="AR26" s="66" t="str">
        <f>IF(BS26="","",BS26*VLOOKUP("UQ",IndexCalc[],3,FALSE))</f>
        <v/>
      </c>
      <c r="AS26" s="62" t="str">
        <f>IF(BT26="","",BT26*VLOOKUP("Fneg",IndexCalc[],3,FALSE))</f>
        <v/>
      </c>
      <c r="AT26" s="62" t="str">
        <f>IF(BU26="","",BU26*VLOOKUP("ABS",IndexCalc[],3,FALSE))</f>
        <v/>
      </c>
      <c r="AU26" s="62" t="str">
        <f>IF(BV26="","",BV26*VLOOKUP("Cnrs",IndexCalc[],3,FALSE))</f>
        <v/>
      </c>
      <c r="AV26" s="62" t="str">
        <f>IF(BO26="","",BO26*VLOOKUP("HEC",IndexCalc[],3,FALSE))</f>
        <v/>
      </c>
      <c r="AW26" s="62" t="str">
        <f>IF(BP26="","",BP26*VLOOKUP("Aeres",IndexCalc[],3,FALSE))</f>
        <v/>
      </c>
      <c r="AX26" s="62" t="str">
        <f>IF(BQ26="","",BQ26*VLOOKUP("Abdc",IndexCalc[],3,FALSE))</f>
        <v/>
      </c>
      <c r="AY26" s="65" t="str">
        <f>IF(BR26="","",BR26*VLOOKUP("Vhb",IndexCalc[],3,FALSE))</f>
        <v/>
      </c>
      <c r="AZ26" s="25"/>
      <c r="BA26" s="16"/>
      <c r="BB26" s="12"/>
      <c r="BC26" s="25"/>
      <c r="BD26" s="25"/>
      <c r="BE26" s="83"/>
      <c r="BF26" s="18"/>
      <c r="BG26" s="12"/>
      <c r="BH26" s="181"/>
      <c r="BI26" s="12"/>
      <c r="BJ26" s="19"/>
      <c r="BK26" s="18"/>
      <c r="BL26" s="12"/>
      <c r="BM26" s="12"/>
      <c r="BN26" s="12"/>
      <c r="BO26" s="7" t="str">
        <f>IF(ISBLANK($BF26),"",VLOOKUP($BF26,HEC[#All],2,FALSE))</f>
        <v/>
      </c>
      <c r="BP26" s="5" t="str">
        <f>IF(ISBLANK($BG26),"",VLOOKUP($BG26,AERES[#All],2,FALSE))</f>
        <v/>
      </c>
      <c r="BQ26" s="92" t="str">
        <f>IF(ISBLANK($BH26),"",VLOOKUP($BH26,ABDC[#All],2,FALSE))</f>
        <v/>
      </c>
      <c r="BR26" s="5" t="str">
        <f>IF(ISBLANK($BI26),"",VLOOKUP($BI26,VHB[#All],2,FALSE))</f>
        <v/>
      </c>
      <c r="BS26" s="5" t="str">
        <f>IF(ISBLANK($BK26),"",VLOOKUP($BK26,UQ[#All],2,FALSE))</f>
        <v/>
      </c>
      <c r="BT26" s="5" t="str">
        <f>IF(ISBLANK($BL26),"",VLOOKUP($BL26,FNEG[#All],2,FALSE))</f>
        <v/>
      </c>
      <c r="BU26" s="5" t="str">
        <f>IF(ISBLANK($BM26),"",VLOOKUP($BM26,ABS[#All],2,FALSE))</f>
        <v/>
      </c>
      <c r="BV26" s="8" t="str">
        <f>IF(ISBLANK($BN26),"",VLOOKUP($BN26,CNRS[#All],2,FALSE))</f>
        <v/>
      </c>
    </row>
    <row r="27" spans="1:74" x14ac:dyDescent="0.25">
      <c r="A27" s="76"/>
      <c r="B27" s="11"/>
      <c r="C27" s="147" t="s">
        <v>246</v>
      </c>
      <c r="D27" s="11"/>
      <c r="E27" s="59" t="str">
        <f t="shared" si="0"/>
        <v/>
      </c>
      <c r="F27" s="59">
        <f t="shared" si="1"/>
        <v>0</v>
      </c>
      <c r="G27" s="65" t="str">
        <f t="shared" si="2"/>
        <v/>
      </c>
      <c r="H27" s="98" t="b">
        <f t="shared" si="3"/>
        <v>0</v>
      </c>
      <c r="I27" s="108">
        <f t="shared" si="4"/>
        <v>10000</v>
      </c>
      <c r="J27" s="108">
        <f t="shared" si="5"/>
        <v>10000</v>
      </c>
      <c r="K27" s="108">
        <f t="shared" si="6"/>
        <v>10000</v>
      </c>
      <c r="L27" s="108">
        <f t="shared" si="7"/>
        <v>10000</v>
      </c>
      <c r="M27" s="108">
        <f t="shared" si="8"/>
        <v>10000</v>
      </c>
      <c r="N27" s="108">
        <f t="shared" si="9"/>
        <v>10000</v>
      </c>
      <c r="O27" s="98" t="b">
        <f t="shared" si="10"/>
        <v>0</v>
      </c>
      <c r="P27" s="59">
        <f t="shared" si="11"/>
        <v>0</v>
      </c>
      <c r="Q27" s="59">
        <f t="shared" si="12"/>
        <v>0</v>
      </c>
      <c r="R27" s="149">
        <f t="shared" si="28"/>
        <v>0</v>
      </c>
      <c r="S27" s="66">
        <f t="shared" si="13"/>
        <v>0</v>
      </c>
      <c r="T27" s="65">
        <f t="shared" si="29"/>
        <v>0</v>
      </c>
      <c r="U27" s="62" t="str">
        <f t="shared" si="30"/>
        <v/>
      </c>
      <c r="V27" s="62" t="b">
        <f t="shared" si="14"/>
        <v>0</v>
      </c>
      <c r="W27" s="143">
        <f t="shared" si="15"/>
        <v>0</v>
      </c>
      <c r="X27" s="66" t="str">
        <f t="shared" si="16"/>
        <v/>
      </c>
      <c r="Y27" s="62" t="str">
        <f t="shared" si="17"/>
        <v/>
      </c>
      <c r="Z27" s="62" t="str">
        <f t="shared" si="18"/>
        <v/>
      </c>
      <c r="AA27" s="62" t="str">
        <f t="shared" si="19"/>
        <v/>
      </c>
      <c r="AB27" s="62" t="str">
        <f t="shared" si="20"/>
        <v/>
      </c>
      <c r="AC27" s="65" t="str">
        <f t="shared" si="21"/>
        <v/>
      </c>
      <c r="AD27" s="62" t="str">
        <f t="shared" si="22"/>
        <v/>
      </c>
      <c r="AE27" s="62" t="str">
        <f t="shared" si="23"/>
        <v/>
      </c>
      <c r="AF27" s="62" t="str">
        <f t="shared" si="24"/>
        <v/>
      </c>
      <c r="AG27" s="62" t="str">
        <f t="shared" si="25"/>
        <v/>
      </c>
      <c r="AH27" s="62" t="str">
        <f t="shared" si="26"/>
        <v/>
      </c>
      <c r="AI27" s="62" t="str">
        <f t="shared" si="27"/>
        <v/>
      </c>
      <c r="AJ27" s="66" t="e">
        <f>IF(VLOOKUP(TRUE,$V$2:$AY$28,COUNTA($V$1:AR$1),FALSE)="",AR27,IF(AR27="","",(AR27/VLOOKUP(TRUE,$V$2:$AY$28,COUNTA($V$1:AR$1),FALSE))*100))</f>
        <v>#N/A</v>
      </c>
      <c r="AK27" s="62" t="e">
        <f>IF(VLOOKUP(TRUE,$V$2:$AY$28,COUNTA($V$1:AS$1),FALSE)="",AS27,IF(AS27="","",(AS27/VLOOKUP(TRUE,$V$2:$AY$28,COUNTA($V$1:AS$1),FALSE))*100))</f>
        <v>#N/A</v>
      </c>
      <c r="AL27" s="62" t="e">
        <f>IF(VLOOKUP(TRUE,$V$2:$AY$28,COUNTA($V$1:AT$1),FALSE)="",AT27,IF(AT27="","",(AT27/VLOOKUP(TRUE,$V$2:$AY$28,COUNTA($V$1:AT$1),FALSE))*100))</f>
        <v>#N/A</v>
      </c>
      <c r="AM27" s="62" t="e">
        <f>IF(VLOOKUP(TRUE,$V$2:$AY$28,COUNTA($V$1:AU$1),FALSE)="",AU27,IF(AU27="","",(AU27/VLOOKUP(TRUE,$V$2:$AY$28,COUNTA($V$1:AU$1),FALSE))*100))</f>
        <v>#N/A</v>
      </c>
      <c r="AN27" s="62" t="e">
        <f>IF(VLOOKUP(TRUE,$V$2:$AY$28,COUNTA($V$1:AV$1),FALSE)="",AV27,IF(AV27="","",(AV27/VLOOKUP(TRUE,$V$2:$AY$28,COUNTA($V$1:AV$1),FALSE))*100))</f>
        <v>#N/A</v>
      </c>
      <c r="AO27" s="62" t="e">
        <f>IF(VLOOKUP(TRUE,$V$2:$AY$28,COUNTA($V$1:AW$1),FALSE)="",AW27,IF(AW27="","",(AW27/VLOOKUP(TRUE,$V$2:$AY$28,COUNTA($V$1:AW$1),FALSE))*100))</f>
        <v>#N/A</v>
      </c>
      <c r="AP27" s="111" t="e">
        <f>IF(VLOOKUP(TRUE,$V$2:$AY$28,COUNTA($V$1:AX$1),FALSE)="",AX27,IF(AX27="","",(AX27/VLOOKUP(TRUE,$V$2:$AY$28,COUNTA($V$1:AX$1),FALSE))*100))</f>
        <v>#N/A</v>
      </c>
      <c r="AQ27" s="65" t="e">
        <f>IF(VLOOKUP(TRUE,$V$2:$AY$28,COUNTA($V$1:AY$1),FALSE)="",AY27,IF(AY27="","",(AY27/VLOOKUP(TRUE,$V$2:$AY$28,COUNTA($V$1:AY$1),FALSE))*100))</f>
        <v>#N/A</v>
      </c>
      <c r="AR27" s="66" t="str">
        <f>IF(BS27="","",BS27*VLOOKUP("UQ",IndexCalc[],3,FALSE))</f>
        <v/>
      </c>
      <c r="AS27" s="62" t="str">
        <f>IF(BT27="","",BT27*VLOOKUP("Fneg",IndexCalc[],3,FALSE))</f>
        <v/>
      </c>
      <c r="AT27" s="62" t="str">
        <f>IF(BU27="","",BU27*VLOOKUP("ABS",IndexCalc[],3,FALSE))</f>
        <v/>
      </c>
      <c r="AU27" s="62" t="str">
        <f>IF(BV27="","",BV27*VLOOKUP("Cnrs",IndexCalc[],3,FALSE))</f>
        <v/>
      </c>
      <c r="AV27" s="62" t="str">
        <f>IF(BO27="","",BO27*VLOOKUP("HEC",IndexCalc[],3,FALSE))</f>
        <v/>
      </c>
      <c r="AW27" s="62" t="str">
        <f>IF(BP27="","",BP27*VLOOKUP("Aeres",IndexCalc[],3,FALSE))</f>
        <v/>
      </c>
      <c r="AX27" s="62" t="str">
        <f>IF(BQ27="","",BQ27*VLOOKUP("Abdc",IndexCalc[],3,FALSE))</f>
        <v/>
      </c>
      <c r="AY27" s="65" t="str">
        <f>IF(BR27="","",BR27*VLOOKUP("Vhb",IndexCalc[],3,FALSE))</f>
        <v/>
      </c>
      <c r="AZ27" s="25"/>
      <c r="BA27" s="16"/>
      <c r="BB27" s="12"/>
      <c r="BC27" s="25"/>
      <c r="BD27" s="25"/>
      <c r="BE27" s="83"/>
      <c r="BF27" s="18"/>
      <c r="BG27" s="12"/>
      <c r="BH27" s="181"/>
      <c r="BI27" s="12"/>
      <c r="BJ27" s="19"/>
      <c r="BK27" s="18"/>
      <c r="BL27" s="12"/>
      <c r="BM27" s="12"/>
      <c r="BN27" s="12"/>
      <c r="BO27" s="7" t="str">
        <f>IF(ISBLANK($BF27),"",VLOOKUP($BF27,HEC[#All],2,FALSE))</f>
        <v/>
      </c>
      <c r="BP27" s="5" t="str">
        <f>IF(ISBLANK($BG27),"",VLOOKUP($BG27,AERES[#All],2,FALSE))</f>
        <v/>
      </c>
      <c r="BQ27" s="92" t="str">
        <f>IF(ISBLANK($BH27),"",VLOOKUP($BH27,ABDC[#All],2,FALSE))</f>
        <v/>
      </c>
      <c r="BR27" s="5" t="str">
        <f>IF(ISBLANK($BI27),"",VLOOKUP($BI27,VHB[#All],2,FALSE))</f>
        <v/>
      </c>
      <c r="BS27" s="5" t="str">
        <f>IF(ISBLANK($BK27),"",VLOOKUP($BK27,UQ[#All],2,FALSE))</f>
        <v/>
      </c>
      <c r="BT27" s="5" t="str">
        <f>IF(ISBLANK($BL27),"",VLOOKUP($BL27,FNEG[#All],2,FALSE))</f>
        <v/>
      </c>
      <c r="BU27" s="5" t="str">
        <f>IF(ISBLANK($BM27),"",VLOOKUP($BM27,ABS[#All],2,FALSE))</f>
        <v/>
      </c>
      <c r="BV27" s="8" t="str">
        <f>IF(ISBLANK($BN27),"",VLOOKUP($BN27,CNRS[#All],2,FALSE))</f>
        <v/>
      </c>
    </row>
    <row r="28" spans="1:74" s="198" customFormat="1" x14ac:dyDescent="0.25">
      <c r="A28" s="78"/>
      <c r="B28" s="28"/>
      <c r="C28" s="211" t="s">
        <v>247</v>
      </c>
      <c r="D28" s="28"/>
      <c r="E28" s="61" t="str">
        <f t="shared" si="0"/>
        <v/>
      </c>
      <c r="F28" s="61">
        <f t="shared" si="1"/>
        <v>0</v>
      </c>
      <c r="G28" s="68" t="str">
        <f t="shared" si="2"/>
        <v/>
      </c>
      <c r="H28" s="99" t="b">
        <f t="shared" si="3"/>
        <v>0</v>
      </c>
      <c r="I28" s="109">
        <f t="shared" si="4"/>
        <v>10000</v>
      </c>
      <c r="J28" s="109">
        <f t="shared" si="5"/>
        <v>10000</v>
      </c>
      <c r="K28" s="109">
        <f t="shared" si="6"/>
        <v>10000</v>
      </c>
      <c r="L28" s="109">
        <f t="shared" si="7"/>
        <v>10000</v>
      </c>
      <c r="M28" s="109">
        <f t="shared" si="8"/>
        <v>10000</v>
      </c>
      <c r="N28" s="197">
        <f t="shared" si="9"/>
        <v>10000</v>
      </c>
      <c r="O28" s="99" t="b">
        <f t="shared" si="10"/>
        <v>0</v>
      </c>
      <c r="P28" s="61">
        <f t="shared" si="11"/>
        <v>0</v>
      </c>
      <c r="Q28" s="61">
        <f t="shared" si="12"/>
        <v>0</v>
      </c>
      <c r="R28" s="150">
        <f t="shared" si="28"/>
        <v>0</v>
      </c>
      <c r="S28" s="69">
        <f t="shared" si="13"/>
        <v>0</v>
      </c>
      <c r="T28" s="68">
        <f t="shared" si="29"/>
        <v>0</v>
      </c>
      <c r="U28" s="63" t="str">
        <f t="shared" si="30"/>
        <v/>
      </c>
      <c r="V28" s="63" t="b">
        <f t="shared" si="14"/>
        <v>0</v>
      </c>
      <c r="W28" s="122">
        <f t="shared" si="15"/>
        <v>0</v>
      </c>
      <c r="X28" s="69" t="str">
        <f t="shared" si="16"/>
        <v/>
      </c>
      <c r="Y28" s="63" t="str">
        <f t="shared" si="17"/>
        <v/>
      </c>
      <c r="Z28" s="63" t="str">
        <f t="shared" si="18"/>
        <v/>
      </c>
      <c r="AA28" s="63" t="str">
        <f t="shared" si="19"/>
        <v/>
      </c>
      <c r="AB28" s="63" t="str">
        <f t="shared" si="20"/>
        <v/>
      </c>
      <c r="AC28" s="68" t="str">
        <f t="shared" si="21"/>
        <v/>
      </c>
      <c r="AD28" s="63" t="str">
        <f t="shared" si="22"/>
        <v/>
      </c>
      <c r="AE28" s="63" t="str">
        <f t="shared" si="23"/>
        <v/>
      </c>
      <c r="AF28" s="63" t="str">
        <f t="shared" si="24"/>
        <v/>
      </c>
      <c r="AG28" s="63" t="str">
        <f t="shared" si="25"/>
        <v/>
      </c>
      <c r="AH28" s="63" t="str">
        <f t="shared" si="26"/>
        <v/>
      </c>
      <c r="AI28" s="63" t="str">
        <f t="shared" si="27"/>
        <v/>
      </c>
      <c r="AJ28" s="69" t="e">
        <f>IF(VLOOKUP(TRUE,$V$2:$AY$28,COUNTA($V$1:AR$1),FALSE)="",AR28,IF(AR28="","",(AR28/VLOOKUP(TRUE,$V$2:$AY$28,COUNTA($V$1:AR$1),FALSE))*100))</f>
        <v>#N/A</v>
      </c>
      <c r="AK28" s="63" t="e">
        <f>IF(VLOOKUP(TRUE,$V$2:$AY$28,COUNTA($V$1:AS$1),FALSE)="",AS28,IF(AS28="","",(AS28/VLOOKUP(TRUE,$V$2:$AY$28,COUNTA($V$1:AS$1),FALSE))*100))</f>
        <v>#N/A</v>
      </c>
      <c r="AL28" s="63" t="e">
        <f>IF(VLOOKUP(TRUE,$V$2:$AY$28,COUNTA($V$1:AT$1),FALSE)="",AT28,IF(AT28="","",(AT28/VLOOKUP(TRUE,$V$2:$AY$28,COUNTA($V$1:AT$1),FALSE))*100))</f>
        <v>#N/A</v>
      </c>
      <c r="AM28" s="63" t="e">
        <f>IF(VLOOKUP(TRUE,$V$2:$AY$28,COUNTA($V$1:AU$1),FALSE)="",AU28,IF(AU28="","",(AU28/VLOOKUP(TRUE,$V$2:$AY$28,COUNTA($V$1:AU$1),FALSE))*100))</f>
        <v>#N/A</v>
      </c>
      <c r="AN28" s="63" t="e">
        <f>IF(VLOOKUP(TRUE,$V$2:$AY$28,COUNTA($V$1:AV$1),FALSE)="",AV28,IF(AV28="","",(AV28/VLOOKUP(TRUE,$V$2:$AY$28,COUNTA($V$1:AV$1),FALSE))*100))</f>
        <v>#N/A</v>
      </c>
      <c r="AO28" s="63" t="e">
        <f>IF(VLOOKUP(TRUE,$V$2:$AY$28,COUNTA($V$1:AW$1),FALSE)="",AW28,IF(AW28="","",(AW28/VLOOKUP(TRUE,$V$2:$AY$28,COUNTA($V$1:AW$1),FALSE))*100))</f>
        <v>#N/A</v>
      </c>
      <c r="AP28" s="112" t="e">
        <f>IF(VLOOKUP(TRUE,$V$2:$AY$28,COUNTA($V$1:AX$1),FALSE)="",AX28,IF(AX28="","",(AX28/VLOOKUP(TRUE,$V$2:$AY$28,COUNTA($V$1:AX$1),FALSE))*100))</f>
        <v>#N/A</v>
      </c>
      <c r="AQ28" s="68" t="e">
        <f>IF(VLOOKUP(TRUE,$V$2:$AY$28,COUNTA($V$1:AY$1),FALSE)="",AY28,IF(AY28="","",(AY28/VLOOKUP(TRUE,$V$2:$AY$28,COUNTA($V$1:AY$1),FALSE))*100))</f>
        <v>#N/A</v>
      </c>
      <c r="AR28" s="69" t="str">
        <f>IF(BS28="","",BS28*VLOOKUP("UQ",IndexCalc[],3,FALSE))</f>
        <v/>
      </c>
      <c r="AS28" s="63" t="str">
        <f>IF(BT28="","",BT28*VLOOKUP("Fneg",IndexCalc[],3,FALSE))</f>
        <v/>
      </c>
      <c r="AT28" s="63" t="str">
        <f>IF(BU28="","",BU28*VLOOKUP("ABS",IndexCalc[],3,FALSE))</f>
        <v/>
      </c>
      <c r="AU28" s="63" t="str">
        <f>IF(BV28="","",BV28*VLOOKUP("Cnrs",IndexCalc[],3,FALSE))</f>
        <v/>
      </c>
      <c r="AV28" s="63" t="str">
        <f>IF(BO28="","",BO28*VLOOKUP("HEC",IndexCalc[],3,FALSE))</f>
        <v/>
      </c>
      <c r="AW28" s="63" t="str">
        <f>IF(BP28="","",BP28*VLOOKUP("Aeres",IndexCalc[],3,FALSE))</f>
        <v/>
      </c>
      <c r="AX28" s="63" t="str">
        <f>IF(BQ28="","",BQ28*VLOOKUP("Abdc",IndexCalc[],3,FALSE))</f>
        <v/>
      </c>
      <c r="AY28" s="68" t="str">
        <f>IF(BR28="","",BR28*VLOOKUP("Vhb",IndexCalc[],3,FALSE))</f>
        <v/>
      </c>
      <c r="AZ28" s="36"/>
      <c r="BA28" s="32"/>
      <c r="BB28" s="29"/>
      <c r="BC28" s="36"/>
      <c r="BD28" s="36"/>
      <c r="BE28" s="84"/>
      <c r="BF28" s="34"/>
      <c r="BG28" s="29"/>
      <c r="BH28" s="182"/>
      <c r="BI28" s="29"/>
      <c r="BJ28" s="35"/>
      <c r="BK28" s="34"/>
      <c r="BL28" s="29"/>
      <c r="BM28" s="29"/>
      <c r="BN28" s="29"/>
      <c r="BO28" s="9" t="str">
        <f>IF(ISBLANK($BF28),"",VLOOKUP($BF28,HEC[#All],2,FALSE))</f>
        <v/>
      </c>
      <c r="BP28" s="6" t="str">
        <f>IF(ISBLANK($BG28),"",VLOOKUP($BG28,AERES[#All],2,FALSE))</f>
        <v/>
      </c>
      <c r="BQ28" s="93" t="str">
        <f>IF(ISBLANK($BH28),"",VLOOKUP($BH28,ABDC[#All],2,FALSE))</f>
        <v/>
      </c>
      <c r="BR28" s="6" t="str">
        <f>IF(ISBLANK($BI28),"",VLOOKUP($BI28,VHB[#All],2,FALSE))</f>
        <v/>
      </c>
      <c r="BS28" s="6" t="str">
        <f>IF(ISBLANK($BK28),"",VLOOKUP($BK28,UQ[#All],2,FALSE))</f>
        <v/>
      </c>
      <c r="BT28" s="6" t="str">
        <f>IF(ISBLANK($BL28),"",VLOOKUP($BL28,FNEG[#All],2,FALSE))</f>
        <v/>
      </c>
      <c r="BU28" s="6" t="str">
        <f>IF(ISBLANK($BM28),"",VLOOKUP($BM28,ABS[#All],2,FALSE))</f>
        <v/>
      </c>
      <c r="BV28" s="10" t="str">
        <f>IF(ISBLANK($BN28),"",VLOOKUP($BN28,CNRS[#All],2,FALSE))</f>
        <v/>
      </c>
    </row>
  </sheetData>
  <sheetProtection formatCells="0" formatColumns="0" formatRows="0" insertRows="0" deleteRows="0"/>
  <conditionalFormatting sqref="O14:O28">
    <cfRule type="cellIs" dxfId="139" priority="13" operator="equal">
      <formula>TRUE</formula>
    </cfRule>
  </conditionalFormatting>
  <conditionalFormatting sqref="O14:O28">
    <cfRule type="cellIs" dxfId="138" priority="12" operator="equal">
      <formula>FALSE</formula>
    </cfRule>
  </conditionalFormatting>
  <conditionalFormatting sqref="H14:H28">
    <cfRule type="cellIs" dxfId="137" priority="11" operator="equal">
      <formula>TRUE</formula>
    </cfRule>
  </conditionalFormatting>
  <conditionalFormatting sqref="H14:H28">
    <cfRule type="cellIs" dxfId="136" priority="10" operator="equal">
      <formula>FALSE</formula>
    </cfRule>
  </conditionalFormatting>
  <conditionalFormatting sqref="I2:N28">
    <cfRule type="cellIs" dxfId="135" priority="1" operator="equal">
      <formula>10000</formula>
    </cfRule>
  </conditionalFormatting>
  <conditionalFormatting sqref="V2:V13">
    <cfRule type="cellIs" dxfId="134" priority="23" operator="equal">
      <formula>TRUE</formula>
    </cfRule>
  </conditionalFormatting>
  <conditionalFormatting sqref="V2:V13">
    <cfRule type="cellIs" dxfId="133" priority="22" operator="equal">
      <formula>FALSE</formula>
    </cfRule>
  </conditionalFormatting>
  <conditionalFormatting sqref="O2:O13">
    <cfRule type="cellIs" dxfId="132" priority="21" operator="equal">
      <formula>TRUE</formula>
    </cfRule>
  </conditionalFormatting>
  <conditionalFormatting sqref="O2:O13">
    <cfRule type="cellIs" dxfId="131" priority="20" operator="equal">
      <formula>FALSE</formula>
    </cfRule>
  </conditionalFormatting>
  <conditionalFormatting sqref="H2:H13">
    <cfRule type="cellIs" dxfId="130" priority="19" operator="equal">
      <formula>TRUE</formula>
    </cfRule>
  </conditionalFormatting>
  <conditionalFormatting sqref="H2:H13">
    <cfRule type="cellIs" dxfId="129" priority="18" operator="equal">
      <formula>FALSE</formula>
    </cfRule>
  </conditionalFormatting>
  <conditionalFormatting sqref="A1:A13">
    <cfRule type="duplicateValues" dxfId="128" priority="17"/>
  </conditionalFormatting>
  <conditionalFormatting sqref="B1:B13">
    <cfRule type="duplicateValues" dxfId="127" priority="16"/>
  </conditionalFormatting>
  <conditionalFormatting sqref="V14:V28">
    <cfRule type="cellIs" dxfId="126" priority="15" operator="equal">
      <formula>TRUE</formula>
    </cfRule>
  </conditionalFormatting>
  <conditionalFormatting sqref="V14:V28">
    <cfRule type="cellIs" dxfId="125" priority="14" operator="equal">
      <formula>FALSE</formula>
    </cfRule>
  </conditionalFormatting>
  <conditionalFormatting sqref="A14:A28">
    <cfRule type="duplicateValues" dxfId="124" priority="9"/>
  </conditionalFormatting>
  <conditionalFormatting sqref="B14:B28">
    <cfRule type="duplicateValues" dxfId="123" priority="8"/>
  </conditionalFormatting>
  <conditionalFormatting sqref="I2:N28">
    <cfRule type="top10" dxfId="122" priority="7" bottom="1" rank="1"/>
  </conditionalFormatting>
  <conditionalFormatting sqref="J2:J28">
    <cfRule type="top10" dxfId="121" priority="6" bottom="1" rank="1"/>
  </conditionalFormatting>
  <conditionalFormatting sqref="K2:K28">
    <cfRule type="top10" dxfId="120" priority="5" bottom="1" rank="1"/>
  </conditionalFormatting>
  <conditionalFormatting sqref="L2:L28">
    <cfRule type="top10" dxfId="119" priority="4" bottom="1" rank="1"/>
  </conditionalFormatting>
  <conditionalFormatting sqref="M2:M28">
    <cfRule type="top10" dxfId="118" priority="3" bottom="1" rank="1"/>
  </conditionalFormatting>
  <conditionalFormatting sqref="N2:N28">
    <cfRule type="top10" dxfId="117" priority="2" bottom="1" rank="1"/>
  </conditionalFormatting>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CG28"/>
  <sheetViews>
    <sheetView zoomScale="70" zoomScaleNormal="70" workbookViewId="0">
      <pane xSplit="1" topLeftCell="BG1" activePane="topRight" state="frozen"/>
      <selection activeCell="P2" sqref="P2"/>
      <selection pane="topRight" activeCell="BY2" sqref="BY2"/>
    </sheetView>
  </sheetViews>
  <sheetFormatPr defaultColWidth="9.140625" defaultRowHeight="15" x14ac:dyDescent="0.25"/>
  <cols>
    <col min="1" max="1" width="42.28515625" style="46" customWidth="1"/>
    <col min="2" max="2" width="10.5703125" style="87" customWidth="1"/>
    <col min="3" max="3" width="10.5703125" style="119" customWidth="1"/>
    <col min="4" max="4" width="15" style="87" customWidth="1"/>
    <col min="5" max="5" width="12.28515625" style="119" customWidth="1"/>
    <col min="6" max="7" width="10.42578125" style="87" customWidth="1"/>
    <col min="8" max="8" width="14" style="87" customWidth="1"/>
    <col min="9" max="9" width="11.28515625" style="87" customWidth="1"/>
    <col min="10" max="10" width="13.7109375" style="87" customWidth="1"/>
    <col min="11" max="11" width="11" style="87" customWidth="1"/>
    <col min="12" max="12" width="13.7109375" style="87" customWidth="1"/>
    <col min="13" max="13" width="13.85546875" style="87" customWidth="1"/>
    <col min="14" max="14" width="10.85546875" style="87" customWidth="1"/>
    <col min="15" max="15" width="12.85546875" style="87" customWidth="1"/>
    <col min="16" max="20" width="10.42578125" style="87" customWidth="1"/>
    <col min="21" max="21" width="11.5703125" style="87" customWidth="1"/>
    <col min="22" max="22" width="12.85546875" style="87" customWidth="1"/>
    <col min="23" max="23" width="10.42578125" style="87" customWidth="1"/>
    <col min="24" max="35" width="9.140625" style="119" customWidth="1"/>
    <col min="36" max="36" width="11" style="119" customWidth="1"/>
    <col min="37" max="39" width="11.140625" style="119" customWidth="1"/>
    <col min="40" max="41" width="11.28515625" style="119" customWidth="1"/>
    <col min="42" max="42" width="11" style="119" customWidth="1"/>
    <col min="43" max="43" width="11.42578125" style="119" customWidth="1"/>
    <col min="44" max="44" width="9.140625" style="119" customWidth="1"/>
    <col min="45" max="45" width="9.5703125" style="119" customWidth="1"/>
    <col min="46" max="48" width="9.140625" style="119" customWidth="1"/>
    <col min="49" max="49" width="10.42578125" style="119" customWidth="1"/>
    <col min="50" max="50" width="9.5703125" style="119" customWidth="1"/>
    <col min="51" max="51" width="10.42578125" style="119" customWidth="1"/>
    <col min="52" max="58" width="9.140625" style="119" customWidth="1"/>
    <col min="59" max="59" width="10.5703125" style="119" customWidth="1"/>
    <col min="60" max="60" width="9.5703125" style="119" customWidth="1"/>
    <col min="61" max="63" width="9.140625" style="119" customWidth="1"/>
    <col min="64" max="64" width="9.5703125" style="119" customWidth="1"/>
    <col min="65" max="66" width="9.140625" style="119" customWidth="1"/>
    <col min="67" max="67" width="9.140625" style="2" customWidth="1"/>
    <col min="68" max="68" width="11.28515625" style="2" customWidth="1"/>
    <col min="69" max="69" width="9.85546875" style="2" customWidth="1"/>
    <col min="70" max="70" width="9.140625" style="2" customWidth="1"/>
    <col min="71" max="71" width="9" style="2" customWidth="1"/>
    <col min="72" max="72" width="9.7109375" style="2" customWidth="1"/>
    <col min="73" max="73" width="9.28515625" style="2" customWidth="1"/>
    <col min="74" max="74" width="9.85546875" style="2" customWidth="1"/>
    <col min="75" max="75" width="9.140625" style="4" customWidth="1"/>
    <col min="76" max="76" width="13.42578125" style="4" bestFit="1" customWidth="1"/>
    <col min="77" max="77" width="10.5703125" style="4" customWidth="1"/>
    <col min="78" max="80" width="9.140625" style="4" customWidth="1"/>
    <col min="81" max="16384" width="9.140625" style="4"/>
  </cols>
  <sheetData>
    <row r="1" spans="1:85" s="1" customFormat="1" ht="109.5" customHeight="1" x14ac:dyDescent="0.25">
      <c r="A1" s="152" t="s">
        <v>2</v>
      </c>
      <c r="B1" s="153" t="s">
        <v>0</v>
      </c>
      <c r="C1" s="154" t="s">
        <v>1</v>
      </c>
      <c r="D1" s="153" t="s">
        <v>3</v>
      </c>
      <c r="E1" s="153" t="s">
        <v>888</v>
      </c>
      <c r="F1" s="153" t="s">
        <v>1007</v>
      </c>
      <c r="G1" s="154" t="s">
        <v>4</v>
      </c>
      <c r="H1" s="155" t="s">
        <v>912</v>
      </c>
      <c r="I1" s="156" t="s">
        <v>913</v>
      </c>
      <c r="J1" s="156" t="s">
        <v>914</v>
      </c>
      <c r="K1" s="156" t="s">
        <v>915</v>
      </c>
      <c r="L1" s="156" t="s">
        <v>916</v>
      </c>
      <c r="M1" s="156" t="s">
        <v>917</v>
      </c>
      <c r="N1" s="157" t="s">
        <v>918</v>
      </c>
      <c r="O1" s="158" t="s">
        <v>358</v>
      </c>
      <c r="P1" s="159" t="s">
        <v>1008</v>
      </c>
      <c r="Q1" s="158" t="s">
        <v>911</v>
      </c>
      <c r="R1" s="186" t="s">
        <v>909</v>
      </c>
      <c r="S1" s="187" t="s">
        <v>1053</v>
      </c>
      <c r="T1" s="188" t="s">
        <v>1054</v>
      </c>
      <c r="U1" s="158" t="s">
        <v>886</v>
      </c>
      <c r="V1" s="158" t="s">
        <v>358</v>
      </c>
      <c r="W1" s="160" t="s">
        <v>910</v>
      </c>
      <c r="X1" s="160" t="s">
        <v>5</v>
      </c>
      <c r="Y1" s="161" t="s">
        <v>6</v>
      </c>
      <c r="Z1" s="161" t="s">
        <v>7</v>
      </c>
      <c r="AA1" s="161" t="s">
        <v>8</v>
      </c>
      <c r="AB1" s="161" t="s">
        <v>9</v>
      </c>
      <c r="AC1" s="162" t="s">
        <v>10</v>
      </c>
      <c r="AD1" s="160" t="s">
        <v>352</v>
      </c>
      <c r="AE1" s="161" t="s">
        <v>353</v>
      </c>
      <c r="AF1" s="161" t="s">
        <v>354</v>
      </c>
      <c r="AG1" s="161" t="s">
        <v>355</v>
      </c>
      <c r="AH1" s="161" t="s">
        <v>356</v>
      </c>
      <c r="AI1" s="162" t="s">
        <v>357</v>
      </c>
      <c r="AJ1" s="163" t="s">
        <v>1043</v>
      </c>
      <c r="AK1" s="164" t="s">
        <v>1044</v>
      </c>
      <c r="AL1" s="164" t="s">
        <v>1045</v>
      </c>
      <c r="AM1" s="164" t="s">
        <v>1046</v>
      </c>
      <c r="AN1" s="164" t="s">
        <v>1047</v>
      </c>
      <c r="AO1" s="164" t="s">
        <v>1048</v>
      </c>
      <c r="AP1" s="164" t="s">
        <v>1049</v>
      </c>
      <c r="AQ1" s="165" t="s">
        <v>1050</v>
      </c>
      <c r="AR1" s="166" t="s">
        <v>11</v>
      </c>
      <c r="AS1" s="167" t="s">
        <v>12</v>
      </c>
      <c r="AT1" s="167" t="s">
        <v>13</v>
      </c>
      <c r="AU1" s="167" t="s">
        <v>14</v>
      </c>
      <c r="AV1" s="167" t="s">
        <v>15</v>
      </c>
      <c r="AW1" s="167" t="s">
        <v>16</v>
      </c>
      <c r="AX1" s="167" t="s">
        <v>17</v>
      </c>
      <c r="AY1" s="168" t="s">
        <v>18</v>
      </c>
      <c r="AZ1" s="169" t="s">
        <v>24</v>
      </c>
      <c r="BA1" s="170" t="s">
        <v>25</v>
      </c>
      <c r="BB1" s="170" t="s">
        <v>26</v>
      </c>
      <c r="BC1" s="170" t="s">
        <v>27</v>
      </c>
      <c r="BD1" s="170" t="s">
        <v>28</v>
      </c>
      <c r="BE1" s="171" t="s">
        <v>29</v>
      </c>
      <c r="BF1" s="172" t="s">
        <v>19</v>
      </c>
      <c r="BG1" s="173" t="s">
        <v>20</v>
      </c>
      <c r="BH1" s="173" t="s">
        <v>21</v>
      </c>
      <c r="BI1" s="173" t="s">
        <v>22</v>
      </c>
      <c r="BJ1" s="174" t="s">
        <v>23</v>
      </c>
      <c r="BK1" s="175" t="s">
        <v>264</v>
      </c>
      <c r="BL1" s="176" t="s">
        <v>265</v>
      </c>
      <c r="BM1" s="176" t="s">
        <v>359</v>
      </c>
      <c r="BN1" s="176" t="s">
        <v>266</v>
      </c>
      <c r="BO1" s="177" t="s">
        <v>31</v>
      </c>
      <c r="BP1" s="178" t="s">
        <v>32</v>
      </c>
      <c r="BQ1" s="178" t="s">
        <v>33</v>
      </c>
      <c r="BR1" s="178" t="s">
        <v>34</v>
      </c>
      <c r="BS1" s="178" t="s">
        <v>267</v>
      </c>
      <c r="BT1" s="178" t="s">
        <v>268</v>
      </c>
      <c r="BU1" s="179" t="s">
        <v>30</v>
      </c>
      <c r="BV1" s="180" t="s">
        <v>361</v>
      </c>
      <c r="BW1" s="186" t="s">
        <v>909</v>
      </c>
      <c r="BX1" s="193" t="s">
        <v>1057</v>
      </c>
      <c r="BY1" s="193" t="s">
        <v>1065</v>
      </c>
    </row>
    <row r="2" spans="1:85" x14ac:dyDescent="0.25">
      <c r="A2" s="76"/>
      <c r="B2" s="14"/>
      <c r="C2" s="71" t="s">
        <v>144</v>
      </c>
      <c r="D2" s="11"/>
      <c r="E2" s="59">
        <f t="shared" ref="E2:E28" si="0">IF(R2=0,"",RANK($R2,$R$2:$R$28,0))</f>
        <v>12</v>
      </c>
      <c r="F2" s="59">
        <f t="shared" ref="F2:F28" si="1">COUNT($AH2:$AI2,$AR2:$AY2)</f>
        <v>10</v>
      </c>
      <c r="G2" s="65">
        <f t="shared" ref="G2:G28" si="2">IF($F2&lt;=1,"",STDEV($AB2:$AC2,$AJ2:$AQ2))</f>
        <v>21.830455141228267</v>
      </c>
      <c r="H2" s="98" t="b">
        <f t="shared" ref="H2:H28" si="3">IF($Q2=0,FALSE,IF(OR($V2=TRUE,AVERAGE($AJ2:$AQ2)=100),TRUE,FALSE))</f>
        <v>0</v>
      </c>
      <c r="I2" s="108">
        <f t="shared" ref="I2:N28" si="4">IF($H2=TRUE,IF(ISBLANK(AZ2),10000,AZ2),10000)</f>
        <v>10000</v>
      </c>
      <c r="J2" s="108">
        <f t="shared" si="4"/>
        <v>10000</v>
      </c>
      <c r="K2" s="108">
        <f t="shared" si="4"/>
        <v>10000</v>
      </c>
      <c r="L2" s="108">
        <f t="shared" si="4"/>
        <v>10000</v>
      </c>
      <c r="M2" s="108">
        <f t="shared" si="4"/>
        <v>10000</v>
      </c>
      <c r="N2" s="108">
        <f t="shared" si="4"/>
        <v>10000</v>
      </c>
      <c r="O2" s="98" t="b">
        <f t="shared" ref="O2:O28" si="5">$V2</f>
        <v>0</v>
      </c>
      <c r="P2" s="59">
        <f t="shared" ref="P2:P28" si="6">COUNT($AH2:$AI2)</f>
        <v>2</v>
      </c>
      <c r="Q2" s="59">
        <f t="shared" ref="Q2:Q28" si="7">COUNT($AR2:$AY2)</f>
        <v>8</v>
      </c>
      <c r="R2" s="149">
        <f>IF($F2=0,0,AVERAGE($AB2:$AC2,$AR2:$AY2))</f>
        <v>60.162412618009306</v>
      </c>
      <c r="S2" s="66">
        <f t="shared" ref="S2:S28" si="8">IF($P2=0,0,(AVERAGE($AB2:$AC2)))</f>
        <v>73.86649874055415</v>
      </c>
      <c r="T2" s="65">
        <f>IF($Q2=0,0,(AVERAGE($AR2:$AY2)))</f>
        <v>56.7363910873731</v>
      </c>
      <c r="U2" s="62">
        <f>IF(F2=0,"",(AVERAGE($AH2:$AI2,$AR2:$AY2)))</f>
        <v>57.309112869898478</v>
      </c>
      <c r="V2" s="62" t="b">
        <f t="shared" ref="V2:V28" si="9">IF($Q2=0,FALSE,IF(OR(MAX($U$2:$U$28)=$U2,LARGE($U$2:$U$28,2)=$U2),TRUE,FALSE))</f>
        <v>0</v>
      </c>
      <c r="W2" s="143">
        <f t="shared" ref="W2:W28" si="10">IF($F2=0,0,AVERAGE($AB2:$AC2,$AJ2:$AQ2))</f>
        <v>64.995745951342641</v>
      </c>
      <c r="X2" s="66" t="str">
        <f t="shared" ref="X2:AB28" si="11">IF(AZ2="","",IF(((AZ2/MIN(I$2:I$28))*100)&gt;=100,100,(AZ2/MIN(I$2:I$28))*100))</f>
        <v/>
      </c>
      <c r="Y2" s="62" t="str">
        <f t="shared" si="11"/>
        <v/>
      </c>
      <c r="Z2" s="62" t="str">
        <f t="shared" si="11"/>
        <v/>
      </c>
      <c r="AA2" s="62" t="str">
        <f t="shared" si="11"/>
        <v/>
      </c>
      <c r="AB2" s="64">
        <f t="shared" si="11"/>
        <v>100</v>
      </c>
      <c r="AC2" s="65">
        <f t="shared" ref="AC2:AC28" si="12">IF(BE2="","",IF(((BE2/MIN(N$2:N$13))*100)&gt;=100,100,(BE2/MIN(N$2:N$28))*100))</f>
        <v>47.732997481108306</v>
      </c>
      <c r="AD2" s="62" t="str">
        <f t="shared" ref="AD2:AI28" si="13">IF(ISBLANK(AZ2),"",PERCENTRANK(AZ$2:AZ$28,AZ2,)*100)</f>
        <v/>
      </c>
      <c r="AE2" s="62" t="str">
        <f t="shared" si="13"/>
        <v/>
      </c>
      <c r="AF2" s="62" t="str">
        <f t="shared" si="13"/>
        <v/>
      </c>
      <c r="AG2" s="62" t="str">
        <f t="shared" si="13"/>
        <v/>
      </c>
      <c r="AH2" s="62">
        <f t="shared" si="13"/>
        <v>76.900000000000006</v>
      </c>
      <c r="AI2" s="62">
        <f t="shared" si="13"/>
        <v>42.3</v>
      </c>
      <c r="AJ2" s="66">
        <f>IF(VLOOKUP(TRUE,$V$2:$AY$28,COUNTA($V$1:AR$1),FALSE)="",AR2,IF(AR2="","",(AR2/VLOOKUP(TRUE,$V$2:$AY$28,COUNTA($V$1:AR$1),FALSE))*100))</f>
        <v>50</v>
      </c>
      <c r="AK2" s="62">
        <f>IF(VLOOKUP(TRUE,$V$2:$AY$28,COUNTA($V$1:AS$1),FALSE)="",AS2,IF(AS2="","",(AS2/VLOOKUP(TRUE,$V$2:$AY$28,COUNTA($V$1:AS$1),FALSE))*100))</f>
        <v>75</v>
      </c>
      <c r="AL2" s="62">
        <f>IF(VLOOKUP(TRUE,$V$2:$AY$28,COUNTA($V$1:AT$1),FALSE)="",AT2,IF(AT2="","",(AT2/VLOOKUP(TRUE,$V$2:$AY$28,COUNTA($V$1:AT$1),FALSE))*100))</f>
        <v>50</v>
      </c>
      <c r="AM2" s="62">
        <f>IF(VLOOKUP(TRUE,$V$2:$AY$28,COUNTA($V$1:AU$1),FALSE)="",AU2,IF(AU2="","",(AU2/VLOOKUP(TRUE,$V$2:$AY$28,COUNTA($V$1:AU$1),FALSE))*100))</f>
        <v>50</v>
      </c>
      <c r="AN2" s="62">
        <f>IF(VLOOKUP(TRUE,$V$2:$AY$28,COUNTA($V$1:AV$1),FALSE)="",AV2,IF(AV2="","",(AV2/VLOOKUP(TRUE,$V$2:$AY$28,COUNTA($V$1:AV$1),FALSE))*100))</f>
        <v>47.224462032318115</v>
      </c>
      <c r="AO2" s="62">
        <f>IF(VLOOKUP(TRUE,$V$2:$AY$28,COUNTA($V$1:AW$1),FALSE)="",AW2,IF(AW2="","",(AW2/VLOOKUP(TRUE,$V$2:$AY$28,COUNTA($V$1:AW$1),FALSE))*100))</f>
        <v>100</v>
      </c>
      <c r="AP2" s="111">
        <f>IF(VLOOKUP(TRUE,$V$2:$AY$28,COUNTA($V$1:AX$1),FALSE)="",AX2,IF(AX2="","",(AX2/VLOOKUP(TRUE,$V$2:$AY$28,COUNTA($V$1:AX$1),FALSE))*100))</f>
        <v>50</v>
      </c>
      <c r="AQ2" s="65">
        <f>IF(VLOOKUP(TRUE,$V$2:$AY$28,COUNTA($V$1:AY$1),FALSE)="",AY2,IF(AY2="","",(AY2/VLOOKUP(TRUE,$V$2:$AY$28,COUNTA($V$1:AY$1),FALSE))*100))</f>
        <v>80</v>
      </c>
      <c r="AR2" s="62">
        <f>IF(BS2="","",BS2*VLOOKUP("UQ",IndexCalc[],3,FALSE))</f>
        <v>50</v>
      </c>
      <c r="AS2" s="62">
        <f>IF(BT2="","",BT2*VLOOKUP("Fneg",IndexCalc[],3,FALSE))</f>
        <v>75</v>
      </c>
      <c r="AT2" s="62">
        <f>IF(BU2="","",BU2*VLOOKUP("ABS",IndexCalc[],3,FALSE))</f>
        <v>40</v>
      </c>
      <c r="AU2" s="62">
        <f>IF(BV2="","",BV2*VLOOKUP("Cnrs",IndexCalc[],3,FALSE))</f>
        <v>25</v>
      </c>
      <c r="AV2" s="62">
        <f>IF(BO2="","",BO2*VLOOKUP("HEC",IndexCalc[],3,FALSE))</f>
        <v>47.224462032318115</v>
      </c>
      <c r="AW2" s="62">
        <f>IF(BP2="","",BP2*VLOOKUP("Aeres",IndexCalc[],3,FALSE))</f>
        <v>100</v>
      </c>
      <c r="AX2" s="62">
        <f>IF(BQ2="","",BQ2*VLOOKUP("Abdc",IndexCalc[],3,FALSE))</f>
        <v>50</v>
      </c>
      <c r="AY2" s="62">
        <f>IF(BR2="","",BR2*VLOOKUP("Vhb",IndexCalc[],3,FALSE))</f>
        <v>66.666666666666671</v>
      </c>
      <c r="AZ2" s="25"/>
      <c r="BA2" s="16"/>
      <c r="BB2" s="12"/>
      <c r="BC2" s="25"/>
      <c r="BD2" s="25">
        <v>0.84099999999999997</v>
      </c>
      <c r="BE2" s="83">
        <v>0.75800000000000001</v>
      </c>
      <c r="BF2" s="18"/>
      <c r="BG2" s="12" t="s">
        <v>127</v>
      </c>
      <c r="BH2" s="181" t="s">
        <v>133</v>
      </c>
      <c r="BI2" s="12" t="s">
        <v>133</v>
      </c>
      <c r="BJ2" s="19"/>
      <c r="BK2" s="18">
        <v>3</v>
      </c>
      <c r="BL2" s="12">
        <v>2</v>
      </c>
      <c r="BM2" s="12">
        <v>2</v>
      </c>
      <c r="BN2" s="12"/>
      <c r="BO2" s="7">
        <v>1.8889784812927246</v>
      </c>
      <c r="BP2" s="5">
        <v>3</v>
      </c>
      <c r="BQ2" s="92">
        <v>2</v>
      </c>
      <c r="BR2" s="5">
        <v>4</v>
      </c>
      <c r="BS2" s="5">
        <v>2</v>
      </c>
      <c r="BT2" s="5">
        <v>3</v>
      </c>
      <c r="BU2" s="5">
        <v>2</v>
      </c>
      <c r="BV2" s="8">
        <v>1</v>
      </c>
      <c r="BW2" s="192">
        <f t="shared" ref="BW2:BW28" si="14">R2</f>
        <v>60.162412618009306</v>
      </c>
      <c r="BX2" s="8"/>
      <c r="BY2" s="8"/>
    </row>
    <row r="3" spans="1:85" x14ac:dyDescent="0.25">
      <c r="A3" s="76"/>
      <c r="B3" s="14"/>
      <c r="C3" s="71" t="s">
        <v>145</v>
      </c>
      <c r="D3" s="11"/>
      <c r="E3" s="59">
        <f t="shared" si="0"/>
        <v>11</v>
      </c>
      <c r="F3" s="59">
        <f t="shared" si="1"/>
        <v>10</v>
      </c>
      <c r="G3" s="65">
        <f t="shared" si="2"/>
        <v>34.212250143699336</v>
      </c>
      <c r="H3" s="98" t="b">
        <f t="shared" si="3"/>
        <v>0</v>
      </c>
      <c r="I3" s="108">
        <f t="shared" si="4"/>
        <v>10000</v>
      </c>
      <c r="J3" s="108">
        <f t="shared" si="4"/>
        <v>10000</v>
      </c>
      <c r="K3" s="108">
        <f t="shared" si="4"/>
        <v>10000</v>
      </c>
      <c r="L3" s="108">
        <f t="shared" si="4"/>
        <v>10000</v>
      </c>
      <c r="M3" s="108">
        <f t="shared" si="4"/>
        <v>10000</v>
      </c>
      <c r="N3" s="108">
        <f t="shared" si="4"/>
        <v>10000</v>
      </c>
      <c r="O3" s="98" t="b">
        <f t="shared" si="5"/>
        <v>0</v>
      </c>
      <c r="P3" s="59">
        <f t="shared" si="6"/>
        <v>2</v>
      </c>
      <c r="Q3" s="59">
        <f t="shared" si="7"/>
        <v>8</v>
      </c>
      <c r="R3" s="149">
        <f t="shared" ref="R3:R28" si="15">IF($F3=0,0,AVERAGE($AB3:$AC3,$AR3:$AY3))</f>
        <v>62.531664003924639</v>
      </c>
      <c r="S3" s="66">
        <f t="shared" si="8"/>
        <v>65.991653352956561</v>
      </c>
      <c r="T3" s="65">
        <f t="shared" ref="T3:T28" si="16">IF($Q3=0,0,(AVERAGE($AR3:$AY3)))</f>
        <v>61.666666666666671</v>
      </c>
      <c r="U3" s="62">
        <f t="shared" ref="U3:U28" si="17">IF(F3=0,"",(AVERAGE($AH3:$AI3,$AR3:$AY3)))</f>
        <v>56.63333333333334</v>
      </c>
      <c r="V3" s="62" t="b">
        <f t="shared" si="9"/>
        <v>0</v>
      </c>
      <c r="W3" s="143">
        <f t="shared" si="10"/>
        <v>72.864997337257975</v>
      </c>
      <c r="X3" s="66" t="str">
        <f t="shared" si="11"/>
        <v/>
      </c>
      <c r="Y3" s="62" t="str">
        <f t="shared" si="11"/>
        <v/>
      </c>
      <c r="Z3" s="62" t="str">
        <f t="shared" si="11"/>
        <v/>
      </c>
      <c r="AA3" s="62" t="str">
        <f t="shared" si="11"/>
        <v/>
      </c>
      <c r="AB3" s="62">
        <f t="shared" si="11"/>
        <v>94.037507232662279</v>
      </c>
      <c r="AC3" s="65">
        <f t="shared" si="12"/>
        <v>37.945799473250844</v>
      </c>
      <c r="AD3" s="62" t="str">
        <f t="shared" si="13"/>
        <v/>
      </c>
      <c r="AE3" s="62" t="str">
        <f t="shared" si="13"/>
        <v/>
      </c>
      <c r="AF3" s="62" t="str">
        <f t="shared" si="13"/>
        <v/>
      </c>
      <c r="AG3" s="62" t="str">
        <f t="shared" si="13"/>
        <v/>
      </c>
      <c r="AH3" s="62">
        <f t="shared" si="13"/>
        <v>42.3</v>
      </c>
      <c r="AI3" s="62">
        <f t="shared" si="13"/>
        <v>30.7</v>
      </c>
      <c r="AJ3" s="66">
        <f>IF(VLOOKUP(TRUE,$V$2:$AY$28,COUNTA($V$1:AR$1),FALSE)="",AR3,IF(AR3="","",(AR3/VLOOKUP(TRUE,$V$2:$AY$28,COUNTA($V$1:AR$1),FALSE))*100))</f>
        <v>75</v>
      </c>
      <c r="AK3" s="62">
        <f>IF(VLOOKUP(TRUE,$V$2:$AY$28,COUNTA($V$1:AS$1),FALSE)="",AS3,IF(AS3="","",(AS3/VLOOKUP(TRUE,$V$2:$AY$28,COUNTA($V$1:AS$1),FALSE))*100))</f>
        <v>50</v>
      </c>
      <c r="AL3" s="62">
        <f>IF(VLOOKUP(TRUE,$V$2:$AY$28,COUNTA($V$1:AT$1),FALSE)="",AT3,IF(AT3="","",(AT3/VLOOKUP(TRUE,$V$2:$AY$28,COUNTA($V$1:AT$1),FALSE))*100))</f>
        <v>75</v>
      </c>
      <c r="AM3" s="62">
        <f>IF(VLOOKUP(TRUE,$V$2:$AY$28,COUNTA($V$1:AU$1),FALSE)="",AU3,IF(AU3="","",(AU3/VLOOKUP(TRUE,$V$2:$AY$28,COUNTA($V$1:AU$1),FALSE))*100))</f>
        <v>150</v>
      </c>
      <c r="AN3" s="62">
        <f>IF(VLOOKUP(TRUE,$V$2:$AY$28,COUNTA($V$1:AV$1),FALSE)="",AV3,IF(AV3="","",(AV3/VLOOKUP(TRUE,$V$2:$AY$28,COUNTA($V$1:AV$1),FALSE))*100))</f>
        <v>25</v>
      </c>
      <c r="AO3" s="62">
        <f>IF(VLOOKUP(TRUE,$V$2:$AY$28,COUNTA($V$1:AW$1),FALSE)="",AW3,IF(AW3="","",(AW3/VLOOKUP(TRUE,$V$2:$AY$28,COUNTA($V$1:AW$1),FALSE))*100))</f>
        <v>66.666666666666671</v>
      </c>
      <c r="AP3" s="111">
        <f>IF(VLOOKUP(TRUE,$V$2:$AY$28,COUNTA($V$1:AX$1),FALSE)="",AX3,IF(AX3="","",(AX3/VLOOKUP(TRUE,$V$2:$AY$28,COUNTA($V$1:AX$1),FALSE))*100))</f>
        <v>75</v>
      </c>
      <c r="AQ3" s="65">
        <f>IF(VLOOKUP(TRUE,$V$2:$AY$28,COUNTA($V$1:AY$1),FALSE)="",AY3,IF(AY3="","",(AY3/VLOOKUP(TRUE,$V$2:$AY$28,COUNTA($V$1:AY$1),FALSE))*100))</f>
        <v>80</v>
      </c>
      <c r="AR3" s="66">
        <f>IF(BS3="","",BS3*VLOOKUP("UQ",IndexCalc[],3,FALSE))</f>
        <v>75</v>
      </c>
      <c r="AS3" s="62">
        <f>IF(BT3="","",BT3*VLOOKUP("Fneg",IndexCalc[],3,FALSE))</f>
        <v>50</v>
      </c>
      <c r="AT3" s="62">
        <f>IF(BU3="","",BU3*VLOOKUP("ABS",IndexCalc[],3,FALSE))</f>
        <v>60</v>
      </c>
      <c r="AU3" s="62">
        <f>IF(BV3="","",BV3*VLOOKUP("Cnrs",IndexCalc[],3,FALSE))</f>
        <v>75</v>
      </c>
      <c r="AV3" s="62">
        <f>IF(BO3="","",BO3*VLOOKUP("HEC",IndexCalc[],3,FALSE))</f>
        <v>25</v>
      </c>
      <c r="AW3" s="62">
        <f>IF(BP3="","",BP3*VLOOKUP("Aeres",IndexCalc[],3,FALSE))</f>
        <v>66.666666666666671</v>
      </c>
      <c r="AX3" s="62">
        <f>IF(BQ3="","",BQ3*VLOOKUP("Abdc",IndexCalc[],3,FALSE))</f>
        <v>75</v>
      </c>
      <c r="AY3" s="65">
        <f>IF(BR3="","",BR3*VLOOKUP("Vhb",IndexCalc[],3,FALSE))</f>
        <v>66.666666666666671</v>
      </c>
      <c r="AZ3" s="25"/>
      <c r="BA3" s="16"/>
      <c r="BB3" s="12"/>
      <c r="BC3" s="25"/>
      <c r="BD3" s="25">
        <v>0.47195470333099365</v>
      </c>
      <c r="BE3" s="83">
        <v>0.60257929563522339</v>
      </c>
      <c r="BF3" s="18"/>
      <c r="BG3" s="12" t="s">
        <v>133</v>
      </c>
      <c r="BH3" s="181" t="s">
        <v>127</v>
      </c>
      <c r="BI3" s="12" t="s">
        <v>133</v>
      </c>
      <c r="BJ3" s="19" t="s">
        <v>298</v>
      </c>
      <c r="BK3" s="18">
        <v>2</v>
      </c>
      <c r="BL3" s="12">
        <v>3</v>
      </c>
      <c r="BM3" s="12">
        <v>3</v>
      </c>
      <c r="BN3" s="12"/>
      <c r="BO3" s="7">
        <v>1</v>
      </c>
      <c r="BP3" s="5">
        <v>2</v>
      </c>
      <c r="BQ3" s="92">
        <v>3</v>
      </c>
      <c r="BR3" s="5">
        <v>4</v>
      </c>
      <c r="BS3" s="5">
        <v>3</v>
      </c>
      <c r="BT3" s="5">
        <v>2</v>
      </c>
      <c r="BU3" s="5">
        <v>3</v>
      </c>
      <c r="BV3" s="8">
        <v>3</v>
      </c>
      <c r="BW3" s="190">
        <f t="shared" si="14"/>
        <v>62.531664003924639</v>
      </c>
      <c r="BX3" s="8"/>
      <c r="BY3" s="8"/>
    </row>
    <row r="4" spans="1:85" x14ac:dyDescent="0.25">
      <c r="A4" s="76"/>
      <c r="B4" s="14"/>
      <c r="C4" s="71" t="s">
        <v>146</v>
      </c>
      <c r="D4" s="11"/>
      <c r="E4" s="61">
        <f t="shared" si="0"/>
        <v>3</v>
      </c>
      <c r="F4" s="61">
        <f t="shared" si="1"/>
        <v>10</v>
      </c>
      <c r="G4" s="65">
        <f t="shared" si="2"/>
        <v>39.79295993315916</v>
      </c>
      <c r="H4" s="98" t="b">
        <f t="shared" si="3"/>
        <v>0</v>
      </c>
      <c r="I4" s="108">
        <f t="shared" si="4"/>
        <v>10000</v>
      </c>
      <c r="J4" s="108">
        <f t="shared" si="4"/>
        <v>10000</v>
      </c>
      <c r="K4" s="108">
        <f t="shared" si="4"/>
        <v>10000</v>
      </c>
      <c r="L4" s="108">
        <f t="shared" si="4"/>
        <v>10000</v>
      </c>
      <c r="M4" s="108">
        <f t="shared" si="4"/>
        <v>10000</v>
      </c>
      <c r="N4" s="108">
        <f t="shared" si="4"/>
        <v>10000</v>
      </c>
      <c r="O4" s="99" t="b">
        <f t="shared" si="5"/>
        <v>0</v>
      </c>
      <c r="P4" s="61">
        <f t="shared" si="6"/>
        <v>2</v>
      </c>
      <c r="Q4" s="61">
        <f t="shared" si="7"/>
        <v>8</v>
      </c>
      <c r="R4" s="150">
        <f t="shared" si="15"/>
        <v>83.929086863214565</v>
      </c>
      <c r="S4" s="66">
        <f t="shared" si="8"/>
        <v>64.731632963889808</v>
      </c>
      <c r="T4" s="68">
        <f t="shared" si="16"/>
        <v>88.728450338045761</v>
      </c>
      <c r="U4" s="63">
        <f t="shared" si="17"/>
        <v>79.052760270436607</v>
      </c>
      <c r="V4" s="68" t="b">
        <f t="shared" si="9"/>
        <v>0</v>
      </c>
      <c r="W4" s="122">
        <f t="shared" si="10"/>
        <v>97.245180466984507</v>
      </c>
      <c r="X4" s="69" t="str">
        <f t="shared" si="11"/>
        <v/>
      </c>
      <c r="Y4" s="63" t="str">
        <f t="shared" si="11"/>
        <v/>
      </c>
      <c r="Z4" s="63" t="str">
        <f t="shared" si="11"/>
        <v/>
      </c>
      <c r="AA4" s="63" t="str">
        <f t="shared" si="11"/>
        <v/>
      </c>
      <c r="AB4" s="63">
        <f t="shared" si="11"/>
        <v>33.565758320293163</v>
      </c>
      <c r="AC4" s="68">
        <f t="shared" si="12"/>
        <v>95.897507607486446</v>
      </c>
      <c r="AD4" s="63" t="str">
        <f t="shared" si="13"/>
        <v/>
      </c>
      <c r="AE4" s="63" t="str">
        <f t="shared" si="13"/>
        <v/>
      </c>
      <c r="AF4" s="63" t="str">
        <f t="shared" si="13"/>
        <v/>
      </c>
      <c r="AG4" s="63" t="str">
        <f t="shared" si="13"/>
        <v/>
      </c>
      <c r="AH4" s="63">
        <f t="shared" si="13"/>
        <v>0</v>
      </c>
      <c r="AI4" s="63">
        <f t="shared" si="13"/>
        <v>80.7</v>
      </c>
      <c r="AJ4" s="69">
        <f>IF(VLOOKUP(TRUE,$V$2:$AY$28,COUNTA($V$1:AR$1),FALSE)="",AR4,IF(AR4="","",(AR4/VLOOKUP(TRUE,$V$2:$AY$28,COUNTA($V$1:AR$1),FALSE))*100))</f>
        <v>75</v>
      </c>
      <c r="AK4" s="63">
        <f>IF(VLOOKUP(TRUE,$V$2:$AY$28,COUNTA($V$1:AS$1),FALSE)="",AS4,IF(AS4="","",(AS4/VLOOKUP(TRUE,$V$2:$AY$28,COUNTA($V$1:AS$1),FALSE))*100))</f>
        <v>100</v>
      </c>
      <c r="AL4" s="63">
        <f>IF(VLOOKUP(TRUE,$V$2:$AY$28,COUNTA($V$1:AT$1),FALSE)="",AT4,IF(AT4="","",(AT4/VLOOKUP(TRUE,$V$2:$AY$28,COUNTA($V$1:AT$1),FALSE))*100))</f>
        <v>100</v>
      </c>
      <c r="AM4" s="63">
        <f>IF(VLOOKUP(TRUE,$V$2:$AY$28,COUNTA($V$1:AU$1),FALSE)="",AU4,IF(AU4="","",(AU4/VLOOKUP(TRUE,$V$2:$AY$28,COUNTA($V$1:AU$1),FALSE))*100))</f>
        <v>192.98853874206543</v>
      </c>
      <c r="AN4" s="63">
        <f>IF(VLOOKUP(TRUE,$V$2:$AY$28,COUNTA($V$1:AV$1),FALSE)="",AV4,IF(AV4="","",(AV4/VLOOKUP(TRUE,$V$2:$AY$28,COUNTA($V$1:AV$1),FALSE))*100))</f>
        <v>75</v>
      </c>
      <c r="AO4" s="63">
        <f>IF(VLOOKUP(TRUE,$V$2:$AY$28,COUNTA($V$1:AW$1),FALSE)="",AW4,IF(AW4="","",(AW4/VLOOKUP(TRUE,$V$2:$AY$28,COUNTA($V$1:AW$1),FALSE))*100))</f>
        <v>100</v>
      </c>
      <c r="AP4" s="112">
        <f>IF(VLOOKUP(TRUE,$V$2:$AY$28,COUNTA($V$1:AX$1),FALSE)="",AX4,IF(AX4="","",(AX4/VLOOKUP(TRUE,$V$2:$AY$28,COUNTA($V$1:AX$1),FALSE))*100))</f>
        <v>100</v>
      </c>
      <c r="AQ4" s="68">
        <f>IF(VLOOKUP(TRUE,$V$2:$AY$28,COUNTA($V$1:AY$1),FALSE)="",AY4,IF(AY4="","",(AY4/VLOOKUP(TRUE,$V$2:$AY$28,COUNTA($V$1:AY$1),FALSE))*100))</f>
        <v>100</v>
      </c>
      <c r="AR4" s="69">
        <f>IF(BS4="","",BS4*VLOOKUP("UQ",IndexCalc[],3,FALSE))</f>
        <v>75</v>
      </c>
      <c r="AS4" s="63">
        <f>IF(BT4="","",BT4*VLOOKUP("Fneg",IndexCalc[],3,FALSE))</f>
        <v>100</v>
      </c>
      <c r="AT4" s="63">
        <f>IF(BU4="","",BU4*VLOOKUP("ABS",IndexCalc[],3,FALSE))</f>
        <v>80</v>
      </c>
      <c r="AU4" s="63">
        <f>IF(BV4="","",BV4*VLOOKUP("Cnrs",IndexCalc[],3,FALSE))</f>
        <v>96.494269371032715</v>
      </c>
      <c r="AV4" s="63">
        <f>IF(BO4="","",BO4*VLOOKUP("HEC",IndexCalc[],3,FALSE))</f>
        <v>75</v>
      </c>
      <c r="AW4" s="63">
        <f>IF(BP4="","",BP4*VLOOKUP("Aeres",IndexCalc[],3,FALSE))</f>
        <v>100</v>
      </c>
      <c r="AX4" s="63">
        <f>IF(BQ4="","",BQ4*VLOOKUP("Abdc",IndexCalc[],3,FALSE))</f>
        <v>100</v>
      </c>
      <c r="AY4" s="68">
        <f>IF(BR4="","",BR4*VLOOKUP("Vhb",IndexCalc[],3,FALSE))</f>
        <v>83.333333333333343</v>
      </c>
      <c r="AZ4" s="36"/>
      <c r="BA4" s="32"/>
      <c r="BB4" s="29"/>
      <c r="BC4" s="36"/>
      <c r="BD4" s="36">
        <v>0.16845956444740295</v>
      </c>
      <c r="BE4" s="84">
        <v>1.5228524208068848</v>
      </c>
      <c r="BF4" s="34" t="s">
        <v>134</v>
      </c>
      <c r="BG4" s="29" t="s">
        <v>127</v>
      </c>
      <c r="BH4" s="182" t="s">
        <v>139</v>
      </c>
      <c r="BI4" s="29" t="s">
        <v>127</v>
      </c>
      <c r="BJ4" s="35" t="s">
        <v>278</v>
      </c>
      <c r="BK4" s="34">
        <v>2</v>
      </c>
      <c r="BL4" s="29">
        <v>1</v>
      </c>
      <c r="BM4" s="29">
        <v>4</v>
      </c>
      <c r="BN4" s="29"/>
      <c r="BO4" s="9">
        <v>3</v>
      </c>
      <c r="BP4" s="6">
        <v>3</v>
      </c>
      <c r="BQ4" s="93">
        <v>4</v>
      </c>
      <c r="BR4" s="6">
        <v>5</v>
      </c>
      <c r="BS4" s="6">
        <v>3</v>
      </c>
      <c r="BT4" s="6">
        <v>4</v>
      </c>
      <c r="BU4" s="6">
        <v>4</v>
      </c>
      <c r="BV4" s="10">
        <v>3.8597707748413086</v>
      </c>
      <c r="BW4" s="191">
        <f t="shared" si="14"/>
        <v>83.929086863214565</v>
      </c>
      <c r="BX4" s="10"/>
      <c r="BY4" s="10"/>
    </row>
    <row r="5" spans="1:85" x14ac:dyDescent="0.25">
      <c r="A5" s="77"/>
      <c r="B5" s="38"/>
      <c r="C5" s="215" t="s">
        <v>158</v>
      </c>
      <c r="D5" s="214"/>
      <c r="E5" s="59">
        <f t="shared" si="0"/>
        <v>13</v>
      </c>
      <c r="F5" s="59">
        <f t="shared" si="1"/>
        <v>10</v>
      </c>
      <c r="G5" s="67">
        <f t="shared" si="2"/>
        <v>23.706175655125133</v>
      </c>
      <c r="H5" s="100" t="b">
        <f t="shared" si="3"/>
        <v>0</v>
      </c>
      <c r="I5" s="108">
        <f t="shared" si="4"/>
        <v>10000</v>
      </c>
      <c r="J5" s="108">
        <f t="shared" si="4"/>
        <v>10000</v>
      </c>
      <c r="K5" s="108">
        <f t="shared" si="4"/>
        <v>10000</v>
      </c>
      <c r="L5" s="108">
        <f t="shared" si="4"/>
        <v>10000</v>
      </c>
      <c r="M5" s="108">
        <f t="shared" si="4"/>
        <v>10000</v>
      </c>
      <c r="N5" s="108">
        <f t="shared" si="4"/>
        <v>10000</v>
      </c>
      <c r="O5" s="98" t="b">
        <f t="shared" si="5"/>
        <v>0</v>
      </c>
      <c r="P5" s="59">
        <f t="shared" si="6"/>
        <v>2</v>
      </c>
      <c r="Q5" s="59">
        <f t="shared" si="7"/>
        <v>8</v>
      </c>
      <c r="R5" s="149">
        <f t="shared" si="15"/>
        <v>59.436607892527284</v>
      </c>
      <c r="S5" s="70">
        <f t="shared" si="8"/>
        <v>85.516372795969772</v>
      </c>
      <c r="T5" s="65">
        <f t="shared" si="16"/>
        <v>52.916666666666671</v>
      </c>
      <c r="U5" s="62">
        <f t="shared" si="17"/>
        <v>57.713333333333331</v>
      </c>
      <c r="V5" s="62" t="b">
        <f t="shared" si="9"/>
        <v>0</v>
      </c>
      <c r="W5" s="143">
        <f t="shared" si="10"/>
        <v>66.76994122586062</v>
      </c>
      <c r="X5" s="66" t="str">
        <f t="shared" si="11"/>
        <v/>
      </c>
      <c r="Y5" s="62" t="str">
        <f t="shared" si="11"/>
        <v/>
      </c>
      <c r="Z5" s="62" t="str">
        <f t="shared" si="11"/>
        <v/>
      </c>
      <c r="AA5" s="62" t="str">
        <f t="shared" si="11"/>
        <v/>
      </c>
      <c r="AB5" s="64">
        <f t="shared" si="11"/>
        <v>100</v>
      </c>
      <c r="AC5" s="65">
        <f t="shared" si="12"/>
        <v>71.032745591939545</v>
      </c>
      <c r="AD5" s="64" t="str">
        <f t="shared" si="13"/>
        <v/>
      </c>
      <c r="AE5" s="64" t="str">
        <f t="shared" si="13"/>
        <v/>
      </c>
      <c r="AF5" s="64" t="str">
        <f t="shared" si="13"/>
        <v/>
      </c>
      <c r="AG5" s="64" t="str">
        <f t="shared" si="13"/>
        <v/>
      </c>
      <c r="AH5" s="64">
        <f t="shared" si="13"/>
        <v>92.300000000000011</v>
      </c>
      <c r="AI5" s="64">
        <f t="shared" si="13"/>
        <v>61.5</v>
      </c>
      <c r="AJ5" s="70">
        <f>IF(VLOOKUP(TRUE,$V$2:$AY$28,COUNTA($V$1:AR$1),FALSE)="",AR5,IF(AR5="","",(AR5/VLOOKUP(TRUE,$V$2:$AY$28,COUNTA($V$1:AR$1),FALSE))*100))</f>
        <v>50</v>
      </c>
      <c r="AK5" s="64">
        <f>IF(VLOOKUP(TRUE,$V$2:$AY$28,COUNTA($V$1:AS$1),FALSE)="",AS5,IF(AS5="","",(AS5/VLOOKUP(TRUE,$V$2:$AY$28,COUNTA($V$1:AS$1),FALSE))*100))</f>
        <v>50</v>
      </c>
      <c r="AL5" s="64">
        <f>IF(VLOOKUP(TRUE,$V$2:$AY$28,COUNTA($V$1:AT$1),FALSE)="",AT5,IF(AT5="","",(AT5/VLOOKUP(TRUE,$V$2:$AY$28,COUNTA($V$1:AT$1),FALSE))*100))</f>
        <v>50</v>
      </c>
      <c r="AM5" s="64">
        <f>IF(VLOOKUP(TRUE,$V$2:$AY$28,COUNTA($V$1:AU$1),FALSE)="",AU5,IF(AU5="","",(AU5/VLOOKUP(TRUE,$V$2:$AY$28,COUNTA($V$1:AU$1),FALSE))*100))</f>
        <v>100</v>
      </c>
      <c r="AN5" s="64">
        <f>IF(VLOOKUP(TRUE,$V$2:$AY$28,COUNTA($V$1:AV$1),FALSE)="",AV5,IF(AV5="","",(AV5/VLOOKUP(TRUE,$V$2:$AY$28,COUNTA($V$1:AV$1),FALSE))*100))</f>
        <v>75</v>
      </c>
      <c r="AO5" s="64">
        <f>IF(VLOOKUP(TRUE,$V$2:$AY$28,COUNTA($V$1:AW$1),FALSE)="",AW5,IF(AW5="","",(AW5/VLOOKUP(TRUE,$V$2:$AY$28,COUNTA($V$1:AW$1),FALSE))*100))</f>
        <v>66.666666666666671</v>
      </c>
      <c r="AP5" s="111">
        <f>IF(VLOOKUP(TRUE,$V$2:$AY$28,COUNTA($V$1:AX$1),FALSE)="",AX5,IF(AX5="","",(AX5/VLOOKUP(TRUE,$V$2:$AY$28,COUNTA($V$1:AX$1),FALSE))*100))</f>
        <v>25</v>
      </c>
      <c r="AQ5" s="67">
        <f>IF(VLOOKUP(TRUE,$V$2:$AY$28,COUNTA($V$1:AY$1),FALSE)="",AY5,IF(AY5="","",(AY5/VLOOKUP(TRUE,$V$2:$AY$28,COUNTA($V$1:AY$1),FALSE))*100))</f>
        <v>80</v>
      </c>
      <c r="AR5" s="66">
        <f>IF(BS5="","",BS5*VLOOKUP("UQ",IndexCalc[],3,FALSE))</f>
        <v>50</v>
      </c>
      <c r="AS5" s="62">
        <f>IF(BT5="","",BT5*VLOOKUP("Fneg",IndexCalc[],3,FALSE))</f>
        <v>50</v>
      </c>
      <c r="AT5" s="62">
        <f>IF(BU5="","",BU5*VLOOKUP("ABS",IndexCalc[],3,FALSE))</f>
        <v>40</v>
      </c>
      <c r="AU5" s="62">
        <f>IF(BV5="","",BV5*VLOOKUP("Cnrs",IndexCalc[],3,FALSE))</f>
        <v>50</v>
      </c>
      <c r="AV5" s="62">
        <f>IF(BO5="","",BO5*VLOOKUP("HEC",IndexCalc[],3,FALSE))</f>
        <v>75</v>
      </c>
      <c r="AW5" s="62">
        <f>IF(BP5="","",BP5*VLOOKUP("Aeres",IndexCalc[],3,FALSE))</f>
        <v>66.666666666666671</v>
      </c>
      <c r="AX5" s="62">
        <f>IF(BQ5="","",BQ5*VLOOKUP("Abdc",IndexCalc[],3,FALSE))</f>
        <v>25</v>
      </c>
      <c r="AY5" s="65">
        <f>IF(BR5="","",BR5*VLOOKUP("Vhb",IndexCalc[],3,FALSE))</f>
        <v>66.666666666666671</v>
      </c>
      <c r="AZ5" s="20"/>
      <c r="BA5" s="21"/>
      <c r="BB5" s="22"/>
      <c r="BC5" s="20"/>
      <c r="BD5" s="20">
        <v>1.298</v>
      </c>
      <c r="BE5" s="82">
        <v>1.1279999999999999</v>
      </c>
      <c r="BF5" s="24"/>
      <c r="BG5" s="22" t="s">
        <v>133</v>
      </c>
      <c r="BH5" s="183" t="s">
        <v>135</v>
      </c>
      <c r="BI5" s="22" t="s">
        <v>133</v>
      </c>
      <c r="BJ5" s="40" t="s">
        <v>298</v>
      </c>
      <c r="BK5" s="24">
        <v>3</v>
      </c>
      <c r="BL5" s="22">
        <v>3</v>
      </c>
      <c r="BM5" s="22">
        <v>2</v>
      </c>
      <c r="BN5" s="22"/>
      <c r="BO5" s="7">
        <v>3</v>
      </c>
      <c r="BP5" s="5">
        <v>2</v>
      </c>
      <c r="BQ5" s="92">
        <v>1</v>
      </c>
      <c r="BR5" s="5">
        <v>4</v>
      </c>
      <c r="BS5" s="5">
        <v>2</v>
      </c>
      <c r="BT5" s="5">
        <v>2</v>
      </c>
      <c r="BU5" s="5">
        <v>2</v>
      </c>
      <c r="BV5" s="8">
        <v>2</v>
      </c>
      <c r="BW5" s="190">
        <f t="shared" si="14"/>
        <v>59.436607892527284</v>
      </c>
      <c r="BX5" s="8"/>
      <c r="BY5" s="8"/>
    </row>
    <row r="6" spans="1:85" x14ac:dyDescent="0.25">
      <c r="A6" s="76"/>
      <c r="B6" s="11"/>
      <c r="C6" s="148" t="s">
        <v>159</v>
      </c>
      <c r="D6" s="14"/>
      <c r="E6" s="59">
        <f t="shared" si="0"/>
        <v>22</v>
      </c>
      <c r="F6" s="59">
        <f t="shared" si="1"/>
        <v>10</v>
      </c>
      <c r="G6" s="65">
        <f t="shared" si="2"/>
        <v>22.197533245526436</v>
      </c>
      <c r="H6" s="98" t="b">
        <f t="shared" si="3"/>
        <v>0</v>
      </c>
      <c r="I6" s="108">
        <f t="shared" si="4"/>
        <v>10000</v>
      </c>
      <c r="J6" s="108">
        <f t="shared" si="4"/>
        <v>10000</v>
      </c>
      <c r="K6" s="108">
        <f t="shared" si="4"/>
        <v>10000</v>
      </c>
      <c r="L6" s="108">
        <f t="shared" si="4"/>
        <v>10000</v>
      </c>
      <c r="M6" s="108">
        <f t="shared" si="4"/>
        <v>10000</v>
      </c>
      <c r="N6" s="108">
        <f t="shared" si="4"/>
        <v>10000</v>
      </c>
      <c r="O6" s="98" t="b">
        <f t="shared" si="5"/>
        <v>0</v>
      </c>
      <c r="P6" s="59">
        <f t="shared" si="6"/>
        <v>2</v>
      </c>
      <c r="Q6" s="59">
        <f t="shared" si="7"/>
        <v>8</v>
      </c>
      <c r="R6" s="149">
        <f t="shared" si="15"/>
        <v>44.963134291440269</v>
      </c>
      <c r="S6" s="66">
        <f t="shared" si="8"/>
        <v>83.8554532461863</v>
      </c>
      <c r="T6" s="65">
        <f t="shared" si="16"/>
        <v>35.240054552753769</v>
      </c>
      <c r="U6" s="62">
        <f t="shared" si="17"/>
        <v>40.102043642203014</v>
      </c>
      <c r="V6" s="62" t="b">
        <f t="shared" si="9"/>
        <v>0</v>
      </c>
      <c r="W6" s="143">
        <f t="shared" si="10"/>
        <v>49.155177933643287</v>
      </c>
      <c r="X6" s="66" t="str">
        <f t="shared" si="11"/>
        <v/>
      </c>
      <c r="Y6" s="62" t="str">
        <f t="shared" si="11"/>
        <v/>
      </c>
      <c r="Z6" s="62" t="str">
        <f t="shared" si="11"/>
        <v/>
      </c>
      <c r="AA6" s="62" t="str">
        <f t="shared" si="11"/>
        <v/>
      </c>
      <c r="AB6" s="62">
        <f t="shared" si="11"/>
        <v>100</v>
      </c>
      <c r="AC6" s="65">
        <f t="shared" si="12"/>
        <v>67.710906492372601</v>
      </c>
      <c r="AD6" s="62" t="str">
        <f t="shared" si="13"/>
        <v/>
      </c>
      <c r="AE6" s="62" t="str">
        <f t="shared" si="13"/>
        <v/>
      </c>
      <c r="AF6" s="62" t="str">
        <f t="shared" si="13"/>
        <v/>
      </c>
      <c r="AG6" s="62" t="str">
        <f t="shared" si="13"/>
        <v/>
      </c>
      <c r="AH6" s="62">
        <f t="shared" si="13"/>
        <v>61.5</v>
      </c>
      <c r="AI6" s="62">
        <f t="shared" si="13"/>
        <v>57.599999999999994</v>
      </c>
      <c r="AJ6" s="66">
        <f>IF(VLOOKUP(TRUE,$V$2:$AY$28,COUNTA($V$1:AR$1),FALSE)="",AR6,IF(AR6="","",(AR6/VLOOKUP(TRUE,$V$2:$AY$28,COUNTA($V$1:AR$1),FALSE))*100))</f>
        <v>50</v>
      </c>
      <c r="AK6" s="62">
        <f>IF(VLOOKUP(TRUE,$V$2:$AY$28,COUNTA($V$1:AS$1),FALSE)="",AS6,IF(AS6="","",(AS6/VLOOKUP(TRUE,$V$2:$AY$28,COUNTA($V$1:AS$1),FALSE))*100))</f>
        <v>25</v>
      </c>
      <c r="AL6" s="62">
        <f>IF(VLOOKUP(TRUE,$V$2:$AY$28,COUNTA($V$1:AT$1),FALSE)="",AT6,IF(AT6="","",(AT6/VLOOKUP(TRUE,$V$2:$AY$28,COUNTA($V$1:AT$1),FALSE))*100))</f>
        <v>50</v>
      </c>
      <c r="AM6" s="62">
        <f>IF(VLOOKUP(TRUE,$V$2:$AY$28,COUNTA($V$1:AU$1),FALSE)="",AU6,IF(AU6="","",(AU6/VLOOKUP(TRUE,$V$2:$AY$28,COUNTA($V$1:AU$1),FALSE))*100))</f>
        <v>50.507539510726929</v>
      </c>
      <c r="AN6" s="62">
        <f>IF(VLOOKUP(TRUE,$V$2:$AY$28,COUNTA($V$1:AV$1),FALSE)="",AV6,IF(AV6="","",(AV6/VLOOKUP(TRUE,$V$2:$AY$28,COUNTA($V$1:AV$1),FALSE))*100))</f>
        <v>25</v>
      </c>
      <c r="AO6" s="62">
        <f>IF(VLOOKUP(TRUE,$V$2:$AY$28,COUNTA($V$1:AW$1),FALSE)="",AW6,IF(AW6="","",(AW6/VLOOKUP(TRUE,$V$2:$AY$28,COUNTA($V$1:AW$1),FALSE))*100))</f>
        <v>33.333333333333336</v>
      </c>
      <c r="AP6" s="111">
        <f>IF(VLOOKUP(TRUE,$V$2:$AY$28,COUNTA($V$1:AX$1),FALSE)="",AX6,IF(AX6="","",(AX6/VLOOKUP(TRUE,$V$2:$AY$28,COUNTA($V$1:AX$1),FALSE))*100))</f>
        <v>50</v>
      </c>
      <c r="AQ6" s="65">
        <f>IF(VLOOKUP(TRUE,$V$2:$AY$28,COUNTA($V$1:AY$1),FALSE)="",AY6,IF(AY6="","",(AY6/VLOOKUP(TRUE,$V$2:$AY$28,COUNTA($V$1:AY$1),FALSE))*100))</f>
        <v>40</v>
      </c>
      <c r="AR6" s="66">
        <f>IF(BS6="","",BS6*VLOOKUP("UQ",IndexCalc[],3,FALSE))</f>
        <v>50</v>
      </c>
      <c r="AS6" s="62">
        <f>IF(BT6="","",BT6*VLOOKUP("Fneg",IndexCalc[],3,FALSE))</f>
        <v>25</v>
      </c>
      <c r="AT6" s="62">
        <f>IF(BU6="","",BU6*VLOOKUP("ABS",IndexCalc[],3,FALSE))</f>
        <v>40</v>
      </c>
      <c r="AU6" s="62">
        <f>IF(BV6="","",BV6*VLOOKUP("Cnrs",IndexCalc[],3,FALSE))</f>
        <v>25.253769755363464</v>
      </c>
      <c r="AV6" s="62">
        <f>IF(BO6="","",BO6*VLOOKUP("HEC",IndexCalc[],3,FALSE))</f>
        <v>25</v>
      </c>
      <c r="AW6" s="62">
        <f>IF(BP6="","",BP6*VLOOKUP("Aeres",IndexCalc[],3,FALSE))</f>
        <v>33.333333333333336</v>
      </c>
      <c r="AX6" s="62">
        <f>IF(BQ6="","",BQ6*VLOOKUP("Abdc",IndexCalc[],3,FALSE))</f>
        <v>50</v>
      </c>
      <c r="AY6" s="65">
        <f>IF(BR6="","",BR6*VLOOKUP("Vhb",IndexCalc[],3,FALSE))</f>
        <v>33.333333333333336</v>
      </c>
      <c r="AZ6" s="25"/>
      <c r="BA6" s="16"/>
      <c r="BB6" s="12"/>
      <c r="BC6" s="25"/>
      <c r="BD6" s="25">
        <v>0.69399999999999995</v>
      </c>
      <c r="BE6" s="83">
        <v>1.075249195098877</v>
      </c>
      <c r="BF6" s="18"/>
      <c r="BG6" s="12" t="s">
        <v>135</v>
      </c>
      <c r="BH6" s="181" t="s">
        <v>133</v>
      </c>
      <c r="BI6" s="12" t="s">
        <v>135</v>
      </c>
      <c r="BJ6" s="19"/>
      <c r="BK6" s="18">
        <v>3</v>
      </c>
      <c r="BL6" s="12">
        <v>4</v>
      </c>
      <c r="BM6" s="12">
        <v>2</v>
      </c>
      <c r="BN6" s="12"/>
      <c r="BO6" s="7">
        <v>1</v>
      </c>
      <c r="BP6" s="5">
        <v>1</v>
      </c>
      <c r="BQ6" s="92">
        <v>2</v>
      </c>
      <c r="BR6" s="5">
        <v>2</v>
      </c>
      <c r="BS6" s="5">
        <v>2</v>
      </c>
      <c r="BT6" s="5">
        <v>1</v>
      </c>
      <c r="BU6" s="5">
        <v>2</v>
      </c>
      <c r="BV6" s="8">
        <v>1.0101507902145386</v>
      </c>
      <c r="BW6" s="190">
        <f t="shared" si="14"/>
        <v>44.963134291440269</v>
      </c>
      <c r="BX6" s="8"/>
      <c r="BY6" s="8"/>
    </row>
    <row r="7" spans="1:85" x14ac:dyDescent="0.25">
      <c r="A7" s="76"/>
      <c r="B7" s="11"/>
      <c r="C7" s="148" t="s">
        <v>160</v>
      </c>
      <c r="D7" s="14"/>
      <c r="E7" s="59">
        <f t="shared" si="0"/>
        <v>27</v>
      </c>
      <c r="F7" s="59">
        <f t="shared" si="1"/>
        <v>10</v>
      </c>
      <c r="G7" s="65">
        <f t="shared" si="2"/>
        <v>23.759940405670694</v>
      </c>
      <c r="H7" s="98" t="b">
        <f t="shared" si="3"/>
        <v>0</v>
      </c>
      <c r="I7" s="108">
        <f t="shared" si="4"/>
        <v>10000</v>
      </c>
      <c r="J7" s="108">
        <f t="shared" si="4"/>
        <v>10000</v>
      </c>
      <c r="K7" s="108">
        <f t="shared" si="4"/>
        <v>10000</v>
      </c>
      <c r="L7" s="108">
        <f t="shared" si="4"/>
        <v>10000</v>
      </c>
      <c r="M7" s="108">
        <f t="shared" si="4"/>
        <v>10000</v>
      </c>
      <c r="N7" s="108">
        <f t="shared" si="4"/>
        <v>10000</v>
      </c>
      <c r="O7" s="98" t="b">
        <f t="shared" si="5"/>
        <v>0</v>
      </c>
      <c r="P7" s="59">
        <f t="shared" si="6"/>
        <v>2</v>
      </c>
      <c r="Q7" s="59">
        <f t="shared" si="7"/>
        <v>8</v>
      </c>
      <c r="R7" s="149">
        <f t="shared" si="15"/>
        <v>34.16854936905726</v>
      </c>
      <c r="S7" s="66">
        <f t="shared" si="8"/>
        <v>42.509413511952964</v>
      </c>
      <c r="T7" s="65">
        <f t="shared" si="16"/>
        <v>32.083333333333336</v>
      </c>
      <c r="U7" s="62">
        <f t="shared" si="17"/>
        <v>29.496666666666663</v>
      </c>
      <c r="V7" s="62" t="b">
        <f t="shared" si="9"/>
        <v>0</v>
      </c>
      <c r="W7" s="143">
        <f t="shared" si="10"/>
        <v>40.835216035723924</v>
      </c>
      <c r="X7" s="66" t="str">
        <f t="shared" si="11"/>
        <v/>
      </c>
      <c r="Y7" s="62" t="str">
        <f t="shared" si="11"/>
        <v/>
      </c>
      <c r="Z7" s="62" t="str">
        <f t="shared" si="11"/>
        <v/>
      </c>
      <c r="AA7" s="62" t="str">
        <f t="shared" si="11"/>
        <v/>
      </c>
      <c r="AB7" s="62">
        <f t="shared" si="11"/>
        <v>57.185073875291323</v>
      </c>
      <c r="AC7" s="65">
        <f t="shared" si="12"/>
        <v>27.833753148614608</v>
      </c>
      <c r="AD7" s="62" t="str">
        <f t="shared" si="13"/>
        <v/>
      </c>
      <c r="AE7" s="62" t="str">
        <f t="shared" si="13"/>
        <v/>
      </c>
      <c r="AF7" s="62" t="str">
        <f t="shared" si="13"/>
        <v/>
      </c>
      <c r="AG7" s="62" t="str">
        <f t="shared" si="13"/>
        <v/>
      </c>
      <c r="AH7" s="62">
        <f t="shared" si="13"/>
        <v>23</v>
      </c>
      <c r="AI7" s="62">
        <f t="shared" si="13"/>
        <v>15.299999999999999</v>
      </c>
      <c r="AJ7" s="66">
        <f>IF(VLOOKUP(TRUE,$V$2:$AY$28,COUNTA($V$1:AR$1),FALSE)="",AR7,IF(AR7="","",(AR7/VLOOKUP(TRUE,$V$2:$AY$28,COUNTA($V$1:AR$1),FALSE))*100))</f>
        <v>25</v>
      </c>
      <c r="AK7" s="62">
        <f>IF(VLOOKUP(TRUE,$V$2:$AY$28,COUNTA($V$1:AS$1),FALSE)="",AS7,IF(AS7="","",(AS7/VLOOKUP(TRUE,$V$2:$AY$28,COUNTA($V$1:AS$1),FALSE))*100))</f>
        <v>25</v>
      </c>
      <c r="AL7" s="62">
        <f>IF(VLOOKUP(TRUE,$V$2:$AY$28,COUNTA($V$1:AT$1),FALSE)="",AT7,IF(AT7="","",(AT7/VLOOKUP(TRUE,$V$2:$AY$28,COUNTA($V$1:AT$1),FALSE))*100))</f>
        <v>50</v>
      </c>
      <c r="AM7" s="62">
        <f>IF(VLOOKUP(TRUE,$V$2:$AY$28,COUNTA($V$1:AU$1),FALSE)="",AU7,IF(AU7="","",(AU7/VLOOKUP(TRUE,$V$2:$AY$28,COUNTA($V$1:AU$1),FALSE))*100))</f>
        <v>100</v>
      </c>
      <c r="AN7" s="62">
        <f>IF(VLOOKUP(TRUE,$V$2:$AY$28,COUNTA($V$1:AV$1),FALSE)="",AV7,IF(AV7="","",(AV7/VLOOKUP(TRUE,$V$2:$AY$28,COUNTA($V$1:AV$1),FALSE))*100))</f>
        <v>25</v>
      </c>
      <c r="AO7" s="62">
        <f>IF(VLOOKUP(TRUE,$V$2:$AY$28,COUNTA($V$1:AW$1),FALSE)="",AW7,IF(AW7="","",(AW7/VLOOKUP(TRUE,$V$2:$AY$28,COUNTA($V$1:AW$1),FALSE))*100))</f>
        <v>33.333333333333336</v>
      </c>
      <c r="AP7" s="111">
        <f>IF(VLOOKUP(TRUE,$V$2:$AY$28,COUNTA($V$1:AX$1),FALSE)="",AX7,IF(AX7="","",(AX7/VLOOKUP(TRUE,$V$2:$AY$28,COUNTA($V$1:AX$1),FALSE))*100))</f>
        <v>25</v>
      </c>
      <c r="AQ7" s="65">
        <f>IF(VLOOKUP(TRUE,$V$2:$AY$28,COUNTA($V$1:AY$1),FALSE)="",AY7,IF(AY7="","",(AY7/VLOOKUP(TRUE,$V$2:$AY$28,COUNTA($V$1:AY$1),FALSE))*100))</f>
        <v>40</v>
      </c>
      <c r="AR7" s="66">
        <f>IF(BS7="","",BS7*VLOOKUP("UQ",IndexCalc[],3,FALSE))</f>
        <v>25</v>
      </c>
      <c r="AS7" s="62">
        <f>IF(BT7="","",BT7*VLOOKUP("Fneg",IndexCalc[],3,FALSE))</f>
        <v>25</v>
      </c>
      <c r="AT7" s="62">
        <f>IF(BU7="","",BU7*VLOOKUP("ABS",IndexCalc[],3,FALSE))</f>
        <v>40</v>
      </c>
      <c r="AU7" s="62">
        <f>IF(BV7="","",BV7*VLOOKUP("Cnrs",IndexCalc[],3,FALSE))</f>
        <v>50</v>
      </c>
      <c r="AV7" s="62">
        <f>IF(BO7="","",BO7*VLOOKUP("HEC",IndexCalc[],3,FALSE))</f>
        <v>25</v>
      </c>
      <c r="AW7" s="62">
        <f>IF(BP7="","",BP7*VLOOKUP("Aeres",IndexCalc[],3,FALSE))</f>
        <v>33.333333333333336</v>
      </c>
      <c r="AX7" s="62">
        <f>IF(BQ7="","",BQ7*VLOOKUP("Abdc",IndexCalc[],3,FALSE))</f>
        <v>25</v>
      </c>
      <c r="AY7" s="65">
        <f>IF(BR7="","",BR7*VLOOKUP("Vhb",IndexCalc[],3,FALSE))</f>
        <v>33.333333333333336</v>
      </c>
      <c r="AZ7" s="25"/>
      <c r="BA7" s="16"/>
      <c r="BB7" s="27"/>
      <c r="BC7" s="25"/>
      <c r="BD7" s="25">
        <v>0.28699999999999998</v>
      </c>
      <c r="BE7" s="83">
        <v>0.442</v>
      </c>
      <c r="BF7" s="18"/>
      <c r="BG7" s="12" t="s">
        <v>135</v>
      </c>
      <c r="BH7" s="181" t="s">
        <v>135</v>
      </c>
      <c r="BI7" s="12" t="s">
        <v>135</v>
      </c>
      <c r="BJ7" s="19"/>
      <c r="BK7" s="18">
        <v>4</v>
      </c>
      <c r="BL7" s="12">
        <v>4</v>
      </c>
      <c r="BM7" s="12">
        <v>2</v>
      </c>
      <c r="BN7" s="12"/>
      <c r="BO7" s="7">
        <v>1</v>
      </c>
      <c r="BP7" s="5">
        <v>1</v>
      </c>
      <c r="BQ7" s="92">
        <v>1</v>
      </c>
      <c r="BR7" s="5">
        <v>2</v>
      </c>
      <c r="BS7" s="5">
        <v>1</v>
      </c>
      <c r="BT7" s="5">
        <v>1</v>
      </c>
      <c r="BU7" s="5">
        <v>2</v>
      </c>
      <c r="BV7" s="8">
        <v>2</v>
      </c>
      <c r="BW7" s="190">
        <f t="shared" si="14"/>
        <v>34.16854936905726</v>
      </c>
      <c r="BX7" s="8"/>
      <c r="BY7" s="8"/>
    </row>
    <row r="8" spans="1:85" x14ac:dyDescent="0.25">
      <c r="A8" s="78"/>
      <c r="B8" s="28"/>
      <c r="C8" s="216" t="s">
        <v>161</v>
      </c>
      <c r="D8" s="113"/>
      <c r="E8" s="61">
        <f t="shared" si="0"/>
        <v>8</v>
      </c>
      <c r="F8" s="61">
        <f t="shared" si="1"/>
        <v>10</v>
      </c>
      <c r="G8" s="68">
        <f t="shared" si="2"/>
        <v>23.364664505130214</v>
      </c>
      <c r="H8" s="98" t="b">
        <f t="shared" si="3"/>
        <v>0</v>
      </c>
      <c r="I8" s="108">
        <f t="shared" si="4"/>
        <v>10000</v>
      </c>
      <c r="J8" s="108">
        <f t="shared" si="4"/>
        <v>10000</v>
      </c>
      <c r="K8" s="108">
        <f t="shared" si="4"/>
        <v>10000</v>
      </c>
      <c r="L8" s="108">
        <f t="shared" si="4"/>
        <v>10000</v>
      </c>
      <c r="M8" s="108">
        <f t="shared" si="4"/>
        <v>10000</v>
      </c>
      <c r="N8" s="108">
        <f t="shared" si="4"/>
        <v>10000</v>
      </c>
      <c r="O8" s="99" t="b">
        <f t="shared" si="5"/>
        <v>0</v>
      </c>
      <c r="P8" s="61">
        <f t="shared" si="6"/>
        <v>2</v>
      </c>
      <c r="Q8" s="61">
        <f t="shared" si="7"/>
        <v>8</v>
      </c>
      <c r="R8" s="150">
        <f t="shared" si="15"/>
        <v>66.137379575336212</v>
      </c>
      <c r="S8" s="66">
        <f t="shared" si="8"/>
        <v>95.654911838790923</v>
      </c>
      <c r="T8" s="68">
        <f t="shared" si="16"/>
        <v>58.757996509472534</v>
      </c>
      <c r="U8" s="63">
        <f t="shared" si="17"/>
        <v>63.156397207578024</v>
      </c>
      <c r="V8" s="68" t="b">
        <f t="shared" si="9"/>
        <v>0</v>
      </c>
      <c r="W8" s="122">
        <f t="shared" si="10"/>
        <v>74.143776782914216</v>
      </c>
      <c r="X8" s="69" t="str">
        <f t="shared" si="11"/>
        <v/>
      </c>
      <c r="Y8" s="63" t="str">
        <f t="shared" si="11"/>
        <v/>
      </c>
      <c r="Z8" s="63" t="str">
        <f t="shared" si="11"/>
        <v/>
      </c>
      <c r="AA8" s="63" t="str">
        <f t="shared" si="11"/>
        <v/>
      </c>
      <c r="AB8" s="63">
        <f t="shared" si="11"/>
        <v>100</v>
      </c>
      <c r="AC8" s="68">
        <f t="shared" si="12"/>
        <v>91.309823677581861</v>
      </c>
      <c r="AD8" s="63" t="str">
        <f t="shared" si="13"/>
        <v/>
      </c>
      <c r="AE8" s="63" t="str">
        <f t="shared" si="13"/>
        <v/>
      </c>
      <c r="AF8" s="63" t="str">
        <f t="shared" si="13"/>
        <v/>
      </c>
      <c r="AG8" s="63" t="str">
        <f t="shared" si="13"/>
        <v/>
      </c>
      <c r="AH8" s="63">
        <f t="shared" si="13"/>
        <v>84.6</v>
      </c>
      <c r="AI8" s="63">
        <f t="shared" si="13"/>
        <v>76.900000000000006</v>
      </c>
      <c r="AJ8" s="69">
        <f>IF(VLOOKUP(TRUE,$V$2:$AY$28,COUNTA($V$1:AR$1),FALSE)="",AR8,IF(AR8="","",(AR8/VLOOKUP(TRUE,$V$2:$AY$28,COUNTA($V$1:AR$1),FALSE))*100))</f>
        <v>75</v>
      </c>
      <c r="AK8" s="63">
        <f>IF(VLOOKUP(TRUE,$V$2:$AY$28,COUNTA($V$1:AS$1),FALSE)="",AS8,IF(AS8="","",(AS8/VLOOKUP(TRUE,$V$2:$AY$28,COUNTA($V$1:AS$1),FALSE))*100))</f>
        <v>50</v>
      </c>
      <c r="AL8" s="63">
        <f>IF(VLOOKUP(TRUE,$V$2:$AY$28,COUNTA($V$1:AT$1),FALSE)="",AT8,IF(AT8="","",(AT8/VLOOKUP(TRUE,$V$2:$AY$28,COUNTA($V$1:AT$1),FALSE))*100))</f>
        <v>75</v>
      </c>
      <c r="AM8" s="63">
        <f>IF(VLOOKUP(TRUE,$V$2:$AY$28,COUNTA($V$1:AU$1),FALSE)="",AU8,IF(AU8="","",(AU8/VLOOKUP(TRUE,$V$2:$AY$28,COUNTA($V$1:AU$1),FALSE))*100))</f>
        <v>103.4612774848938</v>
      </c>
      <c r="AN8" s="63">
        <f>IF(VLOOKUP(TRUE,$V$2:$AY$28,COUNTA($V$1:AV$1),FALSE)="",AV8,IF(AV8="","",(AV8/VLOOKUP(TRUE,$V$2:$AY$28,COUNTA($V$1:AV$1),FALSE))*100))</f>
        <v>25</v>
      </c>
      <c r="AO8" s="63">
        <f>IF(VLOOKUP(TRUE,$V$2:$AY$28,COUNTA($V$1:AW$1),FALSE)="",AW8,IF(AW8="","",(AW8/VLOOKUP(TRUE,$V$2:$AY$28,COUNTA($V$1:AW$1),FALSE))*100))</f>
        <v>66.666666666666671</v>
      </c>
      <c r="AP8" s="112">
        <f>IF(VLOOKUP(TRUE,$V$2:$AY$28,COUNTA($V$1:AX$1),FALSE)="",AX8,IF(AX8="","",(AX8/VLOOKUP(TRUE,$V$2:$AY$28,COUNTA($V$1:AX$1),FALSE))*100))</f>
        <v>75</v>
      </c>
      <c r="AQ8" s="68">
        <f>IF(VLOOKUP(TRUE,$V$2:$AY$28,COUNTA($V$1:AY$1),FALSE)="",AY8,IF(AY8="","",(AY8/VLOOKUP(TRUE,$V$2:$AY$28,COUNTA($V$1:AY$1),FALSE))*100))</f>
        <v>80</v>
      </c>
      <c r="AR8" s="69">
        <f>IF(BS8="","",BS8*VLOOKUP("UQ",IndexCalc[],3,FALSE))</f>
        <v>75</v>
      </c>
      <c r="AS8" s="63">
        <f>IF(BT8="","",BT8*VLOOKUP("Fneg",IndexCalc[],3,FALSE))</f>
        <v>50</v>
      </c>
      <c r="AT8" s="63">
        <f>IF(BU8="","",BU8*VLOOKUP("ABS",IndexCalc[],3,FALSE))</f>
        <v>60</v>
      </c>
      <c r="AU8" s="63">
        <f>IF(BV8="","",BV8*VLOOKUP("Cnrs",IndexCalc[],3,FALSE))</f>
        <v>51.730638742446899</v>
      </c>
      <c r="AV8" s="63">
        <f>IF(BO8="","",BO8*VLOOKUP("HEC",IndexCalc[],3,FALSE))</f>
        <v>25</v>
      </c>
      <c r="AW8" s="63">
        <f>IF(BP8="","",BP8*VLOOKUP("Aeres",IndexCalc[],3,FALSE))</f>
        <v>66.666666666666671</v>
      </c>
      <c r="AX8" s="63">
        <f>IF(BQ8="","",BQ8*VLOOKUP("Abdc",IndexCalc[],3,FALSE))</f>
        <v>75</v>
      </c>
      <c r="AY8" s="68">
        <f>IF(BR8="","",BR8*VLOOKUP("Vhb",IndexCalc[],3,FALSE))</f>
        <v>66.666666666666671</v>
      </c>
      <c r="AZ8" s="110"/>
      <c r="BA8" s="32"/>
      <c r="BB8" s="29"/>
      <c r="BC8" s="36"/>
      <c r="BD8" s="36">
        <v>1.206</v>
      </c>
      <c r="BE8" s="84">
        <v>1.45</v>
      </c>
      <c r="BF8" s="34" t="s">
        <v>135</v>
      </c>
      <c r="BG8" s="29" t="s">
        <v>133</v>
      </c>
      <c r="BH8" s="182" t="s">
        <v>127</v>
      </c>
      <c r="BI8" s="29" t="s">
        <v>133</v>
      </c>
      <c r="BJ8" s="35" t="s">
        <v>298</v>
      </c>
      <c r="BK8" s="34">
        <v>2</v>
      </c>
      <c r="BL8" s="29">
        <v>3</v>
      </c>
      <c r="BM8" s="29">
        <v>3</v>
      </c>
      <c r="BN8" s="29"/>
      <c r="BO8" s="9">
        <v>1</v>
      </c>
      <c r="BP8" s="6">
        <v>2</v>
      </c>
      <c r="BQ8" s="93">
        <v>3</v>
      </c>
      <c r="BR8" s="6">
        <v>4</v>
      </c>
      <c r="BS8" s="6">
        <v>3</v>
      </c>
      <c r="BT8" s="6">
        <v>2</v>
      </c>
      <c r="BU8" s="6">
        <v>3</v>
      </c>
      <c r="BV8" s="10">
        <v>2.069225549697876</v>
      </c>
      <c r="BW8" s="191">
        <f t="shared" si="14"/>
        <v>66.137379575336212</v>
      </c>
      <c r="BX8" s="10"/>
      <c r="BY8" s="10"/>
    </row>
    <row r="9" spans="1:85" x14ac:dyDescent="0.25">
      <c r="A9" s="77"/>
      <c r="B9" s="38"/>
      <c r="C9" s="75" t="s">
        <v>208</v>
      </c>
      <c r="D9" s="38"/>
      <c r="E9" s="59">
        <f t="shared" si="0"/>
        <v>6</v>
      </c>
      <c r="F9" s="59">
        <f t="shared" si="1"/>
        <v>10</v>
      </c>
      <c r="G9" s="67">
        <f t="shared" si="2"/>
        <v>27.967699584662597</v>
      </c>
      <c r="H9" s="100" t="b">
        <f t="shared" si="3"/>
        <v>0</v>
      </c>
      <c r="I9" s="108">
        <f t="shared" si="4"/>
        <v>10000</v>
      </c>
      <c r="J9" s="108">
        <f t="shared" si="4"/>
        <v>10000</v>
      </c>
      <c r="K9" s="108">
        <f t="shared" si="4"/>
        <v>10000</v>
      </c>
      <c r="L9" s="108">
        <f t="shared" si="4"/>
        <v>10000</v>
      </c>
      <c r="M9" s="108">
        <f t="shared" si="4"/>
        <v>10000</v>
      </c>
      <c r="N9" s="108">
        <f t="shared" si="4"/>
        <v>10000</v>
      </c>
      <c r="O9" s="98" t="b">
        <f t="shared" si="5"/>
        <v>0</v>
      </c>
      <c r="P9" s="59">
        <f t="shared" si="6"/>
        <v>2</v>
      </c>
      <c r="Q9" s="59">
        <f t="shared" si="7"/>
        <v>8</v>
      </c>
      <c r="R9" s="149">
        <f t="shared" si="15"/>
        <v>73.466414777497889</v>
      </c>
      <c r="S9" s="70">
        <f t="shared" si="8"/>
        <v>78.998740554156171</v>
      </c>
      <c r="T9" s="65">
        <f t="shared" si="16"/>
        <v>72.083333333333329</v>
      </c>
      <c r="U9" s="62">
        <f t="shared" si="17"/>
        <v>70.346666666666664</v>
      </c>
      <c r="V9" s="62" t="b">
        <f t="shared" si="9"/>
        <v>0</v>
      </c>
      <c r="W9" s="143">
        <f t="shared" si="10"/>
        <v>83.799748110831231</v>
      </c>
      <c r="X9" s="66" t="str">
        <f t="shared" si="11"/>
        <v/>
      </c>
      <c r="Y9" s="62" t="str">
        <f t="shared" si="11"/>
        <v/>
      </c>
      <c r="Z9" s="62" t="str">
        <f t="shared" si="11"/>
        <v/>
      </c>
      <c r="AA9" s="62" t="str">
        <f t="shared" si="11"/>
        <v/>
      </c>
      <c r="AB9" s="62">
        <f t="shared" si="11"/>
        <v>100</v>
      </c>
      <c r="AC9" s="65">
        <f t="shared" si="12"/>
        <v>57.997481108312343</v>
      </c>
      <c r="AD9" s="64" t="str">
        <f t="shared" si="13"/>
        <v/>
      </c>
      <c r="AE9" s="64" t="str">
        <f t="shared" si="13"/>
        <v/>
      </c>
      <c r="AF9" s="64" t="str">
        <f t="shared" si="13"/>
        <v/>
      </c>
      <c r="AG9" s="64" t="str">
        <f t="shared" si="13"/>
        <v/>
      </c>
      <c r="AH9" s="64">
        <f t="shared" si="13"/>
        <v>73</v>
      </c>
      <c r="AI9" s="64">
        <f t="shared" si="13"/>
        <v>53.800000000000004</v>
      </c>
      <c r="AJ9" s="70">
        <f>IF(VLOOKUP(TRUE,$V$2:$AY$28,COUNTA($V$1:AR$1),FALSE)="",AR9,IF(AR9="","",(AR9/VLOOKUP(TRUE,$V$2:$AY$28,COUNTA($V$1:AR$1),FALSE))*100))</f>
        <v>75</v>
      </c>
      <c r="AK9" s="64">
        <f>IF(VLOOKUP(TRUE,$V$2:$AY$28,COUNTA($V$1:AS$1),FALSE)="",AS9,IF(AS9="","",(AS9/VLOOKUP(TRUE,$V$2:$AY$28,COUNTA($V$1:AS$1),FALSE))*100))</f>
        <v>75</v>
      </c>
      <c r="AL9" s="64">
        <f>IF(VLOOKUP(TRUE,$V$2:$AY$28,COUNTA($V$1:AT$1),FALSE)="",AT9,IF(AT9="","",(AT9/VLOOKUP(TRUE,$V$2:$AY$28,COUNTA($V$1:AT$1),FALSE))*100))</f>
        <v>75</v>
      </c>
      <c r="AM9" s="64">
        <f>IF(VLOOKUP(TRUE,$V$2:$AY$28,COUNTA($V$1:AU$1),FALSE)="",AU9,IF(AU9="","",(AU9/VLOOKUP(TRUE,$V$2:$AY$28,COUNTA($V$1:AU$1),FALSE))*100))</f>
        <v>150</v>
      </c>
      <c r="AN9" s="64">
        <f>IF(VLOOKUP(TRUE,$V$2:$AY$28,COUNTA($V$1:AV$1),FALSE)="",AV9,IF(AV9="","",(AV9/VLOOKUP(TRUE,$V$2:$AY$28,COUNTA($V$1:AV$1),FALSE))*100))</f>
        <v>50</v>
      </c>
      <c r="AO9" s="64">
        <f>IF(VLOOKUP(TRUE,$V$2:$AY$28,COUNTA($V$1:AW$1),FALSE)="",AW9,IF(AW9="","",(AW9/VLOOKUP(TRUE,$V$2:$AY$28,COUNTA($V$1:AW$1),FALSE))*100))</f>
        <v>100</v>
      </c>
      <c r="AP9" s="111">
        <f>IF(VLOOKUP(TRUE,$V$2:$AY$28,COUNTA($V$1:AX$1),FALSE)="",AX9,IF(AX9="","",(AX9/VLOOKUP(TRUE,$V$2:$AY$28,COUNTA($V$1:AX$1),FALSE))*100))</f>
        <v>75</v>
      </c>
      <c r="AQ9" s="67">
        <f>IF(VLOOKUP(TRUE,$V$2:$AY$28,COUNTA($V$1:AY$1),FALSE)="",AY9,IF(AY9="","",(AY9/VLOOKUP(TRUE,$V$2:$AY$28,COUNTA($V$1:AY$1),FALSE))*100))</f>
        <v>80</v>
      </c>
      <c r="AR9" s="66">
        <f>IF(BS9="","",BS9*VLOOKUP("UQ",IndexCalc[],3,FALSE))</f>
        <v>75</v>
      </c>
      <c r="AS9" s="62">
        <f>IF(BT9="","",BT9*VLOOKUP("Fneg",IndexCalc[],3,FALSE))</f>
        <v>75</v>
      </c>
      <c r="AT9" s="62">
        <f>IF(BU9="","",BU9*VLOOKUP("ABS",IndexCalc[],3,FALSE))</f>
        <v>60</v>
      </c>
      <c r="AU9" s="62">
        <f>IF(BV9="","",BV9*VLOOKUP("Cnrs",IndexCalc[],3,FALSE))</f>
        <v>75</v>
      </c>
      <c r="AV9" s="62">
        <f>IF(BO9="","",BO9*VLOOKUP("HEC",IndexCalc[],3,FALSE))</f>
        <v>50</v>
      </c>
      <c r="AW9" s="62">
        <f>IF(BP9="","",BP9*VLOOKUP("Aeres",IndexCalc[],3,FALSE))</f>
        <v>100</v>
      </c>
      <c r="AX9" s="62">
        <f>IF(BQ9="","",BQ9*VLOOKUP("Abdc",IndexCalc[],3,FALSE))</f>
        <v>75</v>
      </c>
      <c r="AY9" s="65">
        <f>IF(BR9="","",BR9*VLOOKUP("Vhb",IndexCalc[],3,FALSE))</f>
        <v>66.666666666666671</v>
      </c>
      <c r="AZ9" s="96"/>
      <c r="BA9" s="21"/>
      <c r="BB9" s="22"/>
      <c r="BC9" s="20"/>
      <c r="BD9" s="20">
        <v>0.83699999999999997</v>
      </c>
      <c r="BE9" s="82">
        <v>0.92100000000000004</v>
      </c>
      <c r="BF9" s="24" t="s">
        <v>133</v>
      </c>
      <c r="BG9" s="22" t="s">
        <v>127</v>
      </c>
      <c r="BH9" s="183" t="s">
        <v>127</v>
      </c>
      <c r="BI9" s="22" t="s">
        <v>133</v>
      </c>
      <c r="BJ9" s="40"/>
      <c r="BK9" s="24">
        <v>2</v>
      </c>
      <c r="BL9" s="22">
        <v>2</v>
      </c>
      <c r="BM9" s="22">
        <v>3</v>
      </c>
      <c r="BN9" s="22">
        <v>2</v>
      </c>
      <c r="BO9" s="7">
        <v>2</v>
      </c>
      <c r="BP9" s="5">
        <v>3</v>
      </c>
      <c r="BQ9" s="92">
        <v>3</v>
      </c>
      <c r="BR9" s="5">
        <v>4</v>
      </c>
      <c r="BS9" s="5">
        <v>3</v>
      </c>
      <c r="BT9" s="5">
        <v>3</v>
      </c>
      <c r="BU9" s="5">
        <v>3</v>
      </c>
      <c r="BV9" s="8">
        <v>3</v>
      </c>
      <c r="BW9" s="190">
        <f t="shared" si="14"/>
        <v>73.466414777497889</v>
      </c>
      <c r="BX9" s="8"/>
      <c r="BY9" s="8"/>
    </row>
    <row r="10" spans="1:85" x14ac:dyDescent="0.25">
      <c r="A10" s="78"/>
      <c r="B10" s="28"/>
      <c r="C10" s="86" t="s">
        <v>209</v>
      </c>
      <c r="D10" s="28"/>
      <c r="E10" s="61">
        <f t="shared" si="0"/>
        <v>24</v>
      </c>
      <c r="F10" s="61">
        <f t="shared" si="1"/>
        <v>10</v>
      </c>
      <c r="G10" s="68">
        <f t="shared" si="2"/>
        <v>22.174934633452924</v>
      </c>
      <c r="H10" s="99" t="b">
        <f t="shared" si="3"/>
        <v>0</v>
      </c>
      <c r="I10" s="108">
        <f t="shared" si="4"/>
        <v>10000</v>
      </c>
      <c r="J10" s="108">
        <f t="shared" si="4"/>
        <v>10000</v>
      </c>
      <c r="K10" s="108">
        <f t="shared" si="4"/>
        <v>10000</v>
      </c>
      <c r="L10" s="108">
        <f t="shared" si="4"/>
        <v>10000</v>
      </c>
      <c r="M10" s="108">
        <f t="shared" si="4"/>
        <v>10000</v>
      </c>
      <c r="N10" s="108">
        <f t="shared" si="4"/>
        <v>10000</v>
      </c>
      <c r="O10" s="99" t="b">
        <f t="shared" si="5"/>
        <v>0</v>
      </c>
      <c r="P10" s="61">
        <f t="shared" si="6"/>
        <v>2</v>
      </c>
      <c r="Q10" s="61">
        <f t="shared" si="7"/>
        <v>8</v>
      </c>
      <c r="R10" s="150">
        <f t="shared" si="15"/>
        <v>41.211954997478657</v>
      </c>
      <c r="S10" s="69">
        <f t="shared" si="8"/>
        <v>61.786067816112144</v>
      </c>
      <c r="T10" s="68">
        <f t="shared" si="16"/>
        <v>36.068426792820297</v>
      </c>
      <c r="U10" s="63">
        <f t="shared" si="17"/>
        <v>35.764741434256237</v>
      </c>
      <c r="V10" s="63" t="b">
        <f t="shared" si="9"/>
        <v>0</v>
      </c>
      <c r="W10" s="122">
        <f t="shared" si="10"/>
        <v>45.519396867850162</v>
      </c>
      <c r="X10" s="69" t="str">
        <f t="shared" si="11"/>
        <v/>
      </c>
      <c r="Y10" s="63" t="str">
        <f t="shared" si="11"/>
        <v/>
      </c>
      <c r="Z10" s="63" t="str">
        <f t="shared" si="11"/>
        <v/>
      </c>
      <c r="AA10" s="63" t="str">
        <f t="shared" si="11"/>
        <v/>
      </c>
      <c r="AB10" s="63">
        <f t="shared" si="11"/>
        <v>100</v>
      </c>
      <c r="AC10" s="68">
        <f t="shared" si="12"/>
        <v>23.572135632224285</v>
      </c>
      <c r="AD10" s="63" t="str">
        <f t="shared" si="13"/>
        <v/>
      </c>
      <c r="AE10" s="63" t="str">
        <f t="shared" si="13"/>
        <v/>
      </c>
      <c r="AF10" s="63" t="str">
        <f t="shared" si="13"/>
        <v/>
      </c>
      <c r="AG10" s="63" t="str">
        <f t="shared" si="13"/>
        <v/>
      </c>
      <c r="AH10" s="63">
        <f t="shared" si="13"/>
        <v>57.599999999999994</v>
      </c>
      <c r="AI10" s="63">
        <f t="shared" si="13"/>
        <v>11.5</v>
      </c>
      <c r="AJ10" s="69">
        <f>IF(VLOOKUP(TRUE,$V$2:$AY$28,COUNTA($V$1:AR$1),FALSE)="",AR10,IF(AR10="","",(AR10/VLOOKUP(TRUE,$V$2:$AY$28,COUNTA($V$1:AR$1),FALSE))*100))</f>
        <v>50.056362152099609</v>
      </c>
      <c r="AK10" s="63">
        <f>IF(VLOOKUP(TRUE,$V$2:$AY$28,COUNTA($V$1:AS$1),FALSE)="",AS10,IF(AS10="","",(AS10/VLOOKUP(TRUE,$V$2:$AY$28,COUNTA($V$1:AS$1),FALSE))*100))</f>
        <v>25</v>
      </c>
      <c r="AL10" s="63">
        <f>IF(VLOOKUP(TRUE,$V$2:$AY$28,COUNTA($V$1:AT$1),FALSE)="",AT10,IF(AT10="","",(AT10/VLOOKUP(TRUE,$V$2:$AY$28,COUNTA($V$1:AT$1),FALSE))*100))</f>
        <v>51.436519622802734</v>
      </c>
      <c r="AM10" s="63">
        <f>IF(VLOOKUP(TRUE,$V$2:$AY$28,COUNTA($V$1:AU$1),FALSE)="",AU10,IF(AU10="","",(AU10/VLOOKUP(TRUE,$V$2:$AY$28,COUNTA($V$1:AU$1),FALSE))*100))</f>
        <v>52.240896224975586</v>
      </c>
      <c r="AN10" s="63">
        <f>IF(VLOOKUP(TRUE,$V$2:$AY$28,COUNTA($V$1:AV$1),FALSE)="",AV10,IF(AV10="","",(AV10/VLOOKUP(TRUE,$V$2:$AY$28,COUNTA($V$1:AV$1),FALSE))*100))</f>
        <v>29.554721713066101</v>
      </c>
      <c r="AO10" s="63">
        <f>IF(VLOOKUP(TRUE,$V$2:$AY$28,COUNTA($V$1:AW$1),FALSE)="",AW10,IF(AW10="","",(AW10/VLOOKUP(TRUE,$V$2:$AY$28,COUNTA($V$1:AW$1),FALSE))*100))</f>
        <v>33.333333333333336</v>
      </c>
      <c r="AP10" s="112">
        <f>IF(VLOOKUP(TRUE,$V$2:$AY$28,COUNTA($V$1:AX$1),FALSE)="",AX10,IF(AX10="","",(AX10/VLOOKUP(TRUE,$V$2:$AY$28,COUNTA($V$1:AX$1),FALSE))*100))</f>
        <v>50</v>
      </c>
      <c r="AQ10" s="68">
        <f>IF(VLOOKUP(TRUE,$V$2:$AY$28,COUNTA($V$1:AY$1),FALSE)="",AY10,IF(AY10="","",(AY10/VLOOKUP(TRUE,$V$2:$AY$28,COUNTA($V$1:AY$1),FALSE))*100))</f>
        <v>40</v>
      </c>
      <c r="AR10" s="69">
        <f>IF(BS10="","",BS10*VLOOKUP("UQ",IndexCalc[],3,FALSE))</f>
        <v>50.056362152099609</v>
      </c>
      <c r="AS10" s="63">
        <f>IF(BT10="","",BT10*VLOOKUP("Fneg",IndexCalc[],3,FALSE))</f>
        <v>25</v>
      </c>
      <c r="AT10" s="63">
        <f>IF(BU10="","",BU10*VLOOKUP("ABS",IndexCalc[],3,FALSE))</f>
        <v>41.149215698242188</v>
      </c>
      <c r="AU10" s="63">
        <f>IF(BV10="","",BV10*VLOOKUP("Cnrs",IndexCalc[],3,FALSE))</f>
        <v>26.120448112487793</v>
      </c>
      <c r="AV10" s="63">
        <f>IF(BO10="","",BO10*VLOOKUP("HEC",IndexCalc[],3,FALSE))</f>
        <v>29.554721713066101</v>
      </c>
      <c r="AW10" s="63">
        <f>IF(BP10="","",BP10*VLOOKUP("Aeres",IndexCalc[],3,FALSE))</f>
        <v>33.333333333333336</v>
      </c>
      <c r="AX10" s="63">
        <f>IF(BQ10="","",BQ10*VLOOKUP("Abdc",IndexCalc[],3,FALSE))</f>
        <v>50</v>
      </c>
      <c r="AY10" s="68">
        <f>IF(BR10="","",BR10*VLOOKUP("Vhb",IndexCalc[],3,FALSE))</f>
        <v>33.333333333333336</v>
      </c>
      <c r="AZ10" s="36"/>
      <c r="BA10" s="32"/>
      <c r="BB10" s="29"/>
      <c r="BC10" s="36"/>
      <c r="BD10" s="36">
        <v>0.61000508069992065</v>
      </c>
      <c r="BE10" s="84">
        <v>0.37432551383972168</v>
      </c>
      <c r="BF10" s="34"/>
      <c r="BG10" s="29"/>
      <c r="BH10" s="182"/>
      <c r="BI10" s="29"/>
      <c r="BJ10" s="35"/>
      <c r="BK10" s="34"/>
      <c r="BL10" s="29"/>
      <c r="BM10" s="29"/>
      <c r="BN10" s="29"/>
      <c r="BO10" s="9">
        <v>1.182188868522644</v>
      </c>
      <c r="BP10" s="6">
        <v>1</v>
      </c>
      <c r="BQ10" s="93">
        <v>2</v>
      </c>
      <c r="BR10" s="6">
        <v>2</v>
      </c>
      <c r="BS10" s="6">
        <v>2.0022544860839844</v>
      </c>
      <c r="BT10" s="6">
        <v>1</v>
      </c>
      <c r="BU10" s="6">
        <v>2.0574607849121094</v>
      </c>
      <c r="BV10" s="10">
        <v>1.0448179244995117</v>
      </c>
      <c r="BW10" s="191">
        <f t="shared" si="14"/>
        <v>41.211954997478657</v>
      </c>
      <c r="BX10" s="10"/>
      <c r="BY10" s="10"/>
      <c r="BZ10" s="3"/>
      <c r="CA10" s="3"/>
      <c r="CB10" s="3"/>
    </row>
    <row r="11" spans="1:85" x14ac:dyDescent="0.25">
      <c r="A11" s="76"/>
      <c r="B11" s="11"/>
      <c r="C11" s="74" t="s">
        <v>221</v>
      </c>
      <c r="D11" s="11"/>
      <c r="E11" s="59">
        <f t="shared" si="0"/>
        <v>23</v>
      </c>
      <c r="F11" s="59">
        <f t="shared" si="1"/>
        <v>10</v>
      </c>
      <c r="G11" s="65">
        <f t="shared" si="2"/>
        <v>24.001396805051051</v>
      </c>
      <c r="H11" s="98" t="b">
        <f t="shared" si="3"/>
        <v>0</v>
      </c>
      <c r="I11" s="108">
        <f t="shared" si="4"/>
        <v>10000</v>
      </c>
      <c r="J11" s="108">
        <f t="shared" si="4"/>
        <v>10000</v>
      </c>
      <c r="K11" s="108">
        <f t="shared" si="4"/>
        <v>10000</v>
      </c>
      <c r="L11" s="108">
        <f t="shared" si="4"/>
        <v>10000</v>
      </c>
      <c r="M11" s="108">
        <f t="shared" si="4"/>
        <v>10000</v>
      </c>
      <c r="N11" s="108">
        <f t="shared" si="4"/>
        <v>10000</v>
      </c>
      <c r="O11" s="98" t="b">
        <f t="shared" si="5"/>
        <v>0</v>
      </c>
      <c r="P11" s="59">
        <f t="shared" si="6"/>
        <v>2</v>
      </c>
      <c r="Q11" s="59">
        <f t="shared" si="7"/>
        <v>8</v>
      </c>
      <c r="R11" s="149">
        <f t="shared" si="15"/>
        <v>44.849100412096234</v>
      </c>
      <c r="S11" s="66">
        <f t="shared" si="8"/>
        <v>31.745502060481151</v>
      </c>
      <c r="T11" s="65">
        <f t="shared" si="16"/>
        <v>48.125</v>
      </c>
      <c r="U11" s="62">
        <f t="shared" si="17"/>
        <v>39.65</v>
      </c>
      <c r="V11" s="62" t="b">
        <f t="shared" si="9"/>
        <v>0</v>
      </c>
      <c r="W11" s="143">
        <f t="shared" si="10"/>
        <v>52.015767078762906</v>
      </c>
      <c r="X11" s="66" t="str">
        <f t="shared" si="11"/>
        <v/>
      </c>
      <c r="Y11" s="62" t="str">
        <f t="shared" si="11"/>
        <v/>
      </c>
      <c r="Z11" s="62" t="str">
        <f t="shared" si="11"/>
        <v/>
      </c>
      <c r="AA11" s="62" t="str">
        <f t="shared" si="11"/>
        <v/>
      </c>
      <c r="AB11" s="62">
        <f t="shared" si="11"/>
        <v>46.425512937083205</v>
      </c>
      <c r="AC11" s="65">
        <f t="shared" si="12"/>
        <v>17.065491183879093</v>
      </c>
      <c r="AD11" s="62" t="str">
        <f t="shared" si="13"/>
        <v/>
      </c>
      <c r="AE11" s="62" t="str">
        <f t="shared" si="13"/>
        <v/>
      </c>
      <c r="AF11" s="62" t="str">
        <f t="shared" si="13"/>
        <v/>
      </c>
      <c r="AG11" s="62" t="str">
        <f t="shared" si="13"/>
        <v/>
      </c>
      <c r="AH11" s="62">
        <f t="shared" si="13"/>
        <v>11.5</v>
      </c>
      <c r="AI11" s="62">
        <f t="shared" si="13"/>
        <v>0</v>
      </c>
      <c r="AJ11" s="66">
        <f>IF(VLOOKUP(TRUE,$V$2:$AY$28,COUNTA($V$1:AR$1),FALSE)="",AR11,IF(AR11="","",(AR11/VLOOKUP(TRUE,$V$2:$AY$28,COUNTA($V$1:AR$1),FALSE))*100))</f>
        <v>50</v>
      </c>
      <c r="AK11" s="62">
        <f>IF(VLOOKUP(TRUE,$V$2:$AY$28,COUNTA($V$1:AS$1),FALSE)="",AS11,IF(AS11="","",(AS11/VLOOKUP(TRUE,$V$2:$AY$28,COUNTA($V$1:AS$1),FALSE))*100))</f>
        <v>50</v>
      </c>
      <c r="AL11" s="62">
        <f>IF(VLOOKUP(TRUE,$V$2:$AY$28,COUNTA($V$1:AT$1),FALSE)="",AT11,IF(AT11="","",(AT11/VLOOKUP(TRUE,$V$2:$AY$28,COUNTA($V$1:AT$1),FALSE))*100))</f>
        <v>75</v>
      </c>
      <c r="AM11" s="62">
        <f>IF(VLOOKUP(TRUE,$V$2:$AY$28,COUNTA($V$1:AU$1),FALSE)="",AU11,IF(AU11="","",(AU11/VLOOKUP(TRUE,$V$2:$AY$28,COUNTA($V$1:AU$1),FALSE))*100))</f>
        <v>100</v>
      </c>
      <c r="AN11" s="62">
        <f>IF(VLOOKUP(TRUE,$V$2:$AY$28,COUNTA($V$1:AV$1),FALSE)="",AV11,IF(AV11="","",(AV11/VLOOKUP(TRUE,$V$2:$AY$28,COUNTA($V$1:AV$1),FALSE))*100))</f>
        <v>25</v>
      </c>
      <c r="AO11" s="62">
        <f>IF(VLOOKUP(TRUE,$V$2:$AY$28,COUNTA($V$1:AW$1),FALSE)="",AW11,IF(AW11="","",(AW11/VLOOKUP(TRUE,$V$2:$AY$28,COUNTA($V$1:AW$1),FALSE))*100))</f>
        <v>66.666666666666671</v>
      </c>
      <c r="AP11" s="111">
        <f>IF(VLOOKUP(TRUE,$V$2:$AY$28,COUNTA($V$1:AX$1),FALSE)="",AX11,IF(AX11="","",(AX11/VLOOKUP(TRUE,$V$2:$AY$28,COUNTA($V$1:AX$1),FALSE))*100))</f>
        <v>50</v>
      </c>
      <c r="AQ11" s="65">
        <f>IF(VLOOKUP(TRUE,$V$2:$AY$28,COUNTA($V$1:AY$1),FALSE)="",AY11,IF(AY11="","",(AY11/VLOOKUP(TRUE,$V$2:$AY$28,COUNTA($V$1:AY$1),FALSE))*100))</f>
        <v>40</v>
      </c>
      <c r="AR11" s="66">
        <f>IF(BS11="","",BS11*VLOOKUP("UQ",IndexCalc[],3,FALSE))</f>
        <v>50</v>
      </c>
      <c r="AS11" s="62">
        <f>IF(BT11="","",BT11*VLOOKUP("Fneg",IndexCalc[],3,FALSE))</f>
        <v>50</v>
      </c>
      <c r="AT11" s="62">
        <f>IF(BU11="","",BU11*VLOOKUP("ABS",IndexCalc[],3,FALSE))</f>
        <v>60</v>
      </c>
      <c r="AU11" s="62">
        <f>IF(BV11="","",BV11*VLOOKUP("Cnrs",IndexCalc[],3,FALSE))</f>
        <v>50</v>
      </c>
      <c r="AV11" s="62">
        <f>IF(BO11="","",BO11*VLOOKUP("HEC",IndexCalc[],3,FALSE))</f>
        <v>25</v>
      </c>
      <c r="AW11" s="62">
        <f>IF(BP11="","",BP11*VLOOKUP("Aeres",IndexCalc[],3,FALSE))</f>
        <v>66.666666666666671</v>
      </c>
      <c r="AX11" s="62">
        <f>IF(BQ11="","",BQ11*VLOOKUP("Abdc",IndexCalc[],3,FALSE))</f>
        <v>50</v>
      </c>
      <c r="AY11" s="65">
        <f>IF(BR11="","",BR11*VLOOKUP("Vhb",IndexCalc[],3,FALSE))</f>
        <v>33.333333333333336</v>
      </c>
      <c r="AZ11" s="25"/>
      <c r="BA11" s="16"/>
      <c r="BB11" s="12"/>
      <c r="BC11" s="25"/>
      <c r="BD11" s="25">
        <v>0.23300000000000001</v>
      </c>
      <c r="BE11" s="83">
        <v>0.27100000000000002</v>
      </c>
      <c r="BF11" s="18" t="s">
        <v>135</v>
      </c>
      <c r="BG11" s="12" t="s">
        <v>133</v>
      </c>
      <c r="BH11" s="181" t="s">
        <v>133</v>
      </c>
      <c r="BI11" s="12" t="s">
        <v>135</v>
      </c>
      <c r="BJ11" s="19"/>
      <c r="BK11" s="18">
        <v>3</v>
      </c>
      <c r="BL11" s="12">
        <v>3</v>
      </c>
      <c r="BM11" s="12">
        <v>3</v>
      </c>
      <c r="BN11" s="12">
        <v>3</v>
      </c>
      <c r="BO11" s="7">
        <v>1</v>
      </c>
      <c r="BP11" s="5">
        <v>2</v>
      </c>
      <c r="BQ11" s="92">
        <v>2</v>
      </c>
      <c r="BR11" s="5">
        <v>2</v>
      </c>
      <c r="BS11" s="5">
        <v>2</v>
      </c>
      <c r="BT11" s="5">
        <v>2</v>
      </c>
      <c r="BU11" s="5">
        <v>3</v>
      </c>
      <c r="BV11" s="8">
        <v>2</v>
      </c>
      <c r="BW11" s="190">
        <f t="shared" si="14"/>
        <v>44.849100412096234</v>
      </c>
      <c r="BX11" s="8"/>
      <c r="BY11" s="8"/>
      <c r="CD11" s="3"/>
      <c r="CE11" s="3"/>
      <c r="CF11" s="3"/>
      <c r="CG11" s="3"/>
    </row>
    <row r="12" spans="1:85" x14ac:dyDescent="0.25">
      <c r="A12" s="76"/>
      <c r="B12" s="11"/>
      <c r="C12" s="74" t="s">
        <v>222</v>
      </c>
      <c r="D12" s="11"/>
      <c r="E12" s="59">
        <f t="shared" si="0"/>
        <v>20</v>
      </c>
      <c r="F12" s="59">
        <f t="shared" si="1"/>
        <v>10</v>
      </c>
      <c r="G12" s="65">
        <f t="shared" si="2"/>
        <v>25.278138943633131</v>
      </c>
      <c r="H12" s="98" t="b">
        <f t="shared" si="3"/>
        <v>0</v>
      </c>
      <c r="I12" s="108">
        <f t="shared" si="4"/>
        <v>10000</v>
      </c>
      <c r="J12" s="108">
        <f t="shared" si="4"/>
        <v>10000</v>
      </c>
      <c r="K12" s="108">
        <f t="shared" si="4"/>
        <v>10000</v>
      </c>
      <c r="L12" s="108">
        <f t="shared" si="4"/>
        <v>10000</v>
      </c>
      <c r="M12" s="108">
        <f t="shared" si="4"/>
        <v>10000</v>
      </c>
      <c r="N12" s="108">
        <f t="shared" si="4"/>
        <v>10000</v>
      </c>
      <c r="O12" s="98" t="b">
        <f t="shared" si="5"/>
        <v>0</v>
      </c>
      <c r="P12" s="59">
        <f t="shared" si="6"/>
        <v>2</v>
      </c>
      <c r="Q12" s="59">
        <f t="shared" si="7"/>
        <v>8</v>
      </c>
      <c r="R12" s="149">
        <f t="shared" si="15"/>
        <v>49.322498811957892</v>
      </c>
      <c r="S12" s="66">
        <f t="shared" si="8"/>
        <v>62.445827393122819</v>
      </c>
      <c r="T12" s="65">
        <f t="shared" si="16"/>
        <v>46.041666666666671</v>
      </c>
      <c r="U12" s="62">
        <f t="shared" si="17"/>
        <v>43.36333333333333</v>
      </c>
      <c r="V12" s="62" t="b">
        <f t="shared" si="9"/>
        <v>0</v>
      </c>
      <c r="W12" s="143">
        <f t="shared" si="10"/>
        <v>54.322498811957892</v>
      </c>
      <c r="X12" s="66" t="str">
        <f t="shared" si="11"/>
        <v/>
      </c>
      <c r="Y12" s="62" t="str">
        <f t="shared" si="11"/>
        <v/>
      </c>
      <c r="Z12" s="62" t="str">
        <f t="shared" si="11"/>
        <v/>
      </c>
      <c r="AA12" s="62" t="str">
        <f t="shared" si="11"/>
        <v/>
      </c>
      <c r="AB12" s="62">
        <f t="shared" si="11"/>
        <v>95.04278828750509</v>
      </c>
      <c r="AC12" s="65">
        <f t="shared" si="12"/>
        <v>29.848866498740552</v>
      </c>
      <c r="AD12" s="62" t="str">
        <f t="shared" si="13"/>
        <v/>
      </c>
      <c r="AE12" s="62" t="str">
        <f t="shared" si="13"/>
        <v/>
      </c>
      <c r="AF12" s="62" t="str">
        <f t="shared" si="13"/>
        <v/>
      </c>
      <c r="AG12" s="62" t="str">
        <f t="shared" si="13"/>
        <v/>
      </c>
      <c r="AH12" s="62">
        <f t="shared" si="13"/>
        <v>46.1</v>
      </c>
      <c r="AI12" s="62">
        <f t="shared" si="13"/>
        <v>19.2</v>
      </c>
      <c r="AJ12" s="66">
        <f>IF(VLOOKUP(TRUE,$V$2:$AY$28,COUNTA($V$1:AR$1),FALSE)="",AR12,IF(AR12="","",(AR12/VLOOKUP(TRUE,$V$2:$AY$28,COUNTA($V$1:AR$1),FALSE))*100))</f>
        <v>75</v>
      </c>
      <c r="AK12" s="62">
        <f>IF(VLOOKUP(TRUE,$V$2:$AY$28,COUNTA($V$1:AS$1),FALSE)="",AS12,IF(AS12="","",(AS12/VLOOKUP(TRUE,$V$2:$AY$28,COUNTA($V$1:AS$1),FALSE))*100))</f>
        <v>25</v>
      </c>
      <c r="AL12" s="62">
        <f>IF(VLOOKUP(TRUE,$V$2:$AY$28,COUNTA($V$1:AT$1),FALSE)="",AT12,IF(AT12="","",(AT12/VLOOKUP(TRUE,$V$2:$AY$28,COUNTA($V$1:AT$1),FALSE))*100))</f>
        <v>75</v>
      </c>
      <c r="AM12" s="62">
        <f>IF(VLOOKUP(TRUE,$V$2:$AY$28,COUNTA($V$1:AU$1),FALSE)="",AU12,IF(AU12="","",(AU12/VLOOKUP(TRUE,$V$2:$AY$28,COUNTA($V$1:AU$1),FALSE))*100))</f>
        <v>50</v>
      </c>
      <c r="AN12" s="62">
        <f>IF(VLOOKUP(TRUE,$V$2:$AY$28,COUNTA($V$1:AV$1),FALSE)="",AV12,IF(AV12="","",(AV12/VLOOKUP(TRUE,$V$2:$AY$28,COUNTA($V$1:AV$1),FALSE))*100))</f>
        <v>25</v>
      </c>
      <c r="AO12" s="62">
        <f>IF(VLOOKUP(TRUE,$V$2:$AY$28,COUNTA($V$1:AW$1),FALSE)="",AW12,IF(AW12="","",(AW12/VLOOKUP(TRUE,$V$2:$AY$28,COUNTA($V$1:AW$1),FALSE))*100))</f>
        <v>33.333333333333336</v>
      </c>
      <c r="AP12" s="111">
        <f>IF(VLOOKUP(TRUE,$V$2:$AY$28,COUNTA($V$1:AX$1),FALSE)="",AX12,IF(AX12="","",(AX12/VLOOKUP(TRUE,$V$2:$AY$28,COUNTA($V$1:AX$1),FALSE))*100))</f>
        <v>75</v>
      </c>
      <c r="AQ12" s="65">
        <f>IF(VLOOKUP(TRUE,$V$2:$AY$28,COUNTA($V$1:AY$1),FALSE)="",AY12,IF(AY12="","",(AY12/VLOOKUP(TRUE,$V$2:$AY$28,COUNTA($V$1:AY$1),FALSE))*100))</f>
        <v>60</v>
      </c>
      <c r="AR12" s="66">
        <f>IF(BS12="","",BS12*VLOOKUP("UQ",IndexCalc[],3,FALSE))</f>
        <v>75</v>
      </c>
      <c r="AS12" s="62">
        <f>IF(BT12="","",BT12*VLOOKUP("Fneg",IndexCalc[],3,FALSE))</f>
        <v>25</v>
      </c>
      <c r="AT12" s="62">
        <f>IF(BU12="","",BU12*VLOOKUP("ABS",IndexCalc[],3,FALSE))</f>
        <v>60</v>
      </c>
      <c r="AU12" s="62">
        <f>IF(BV12="","",BV12*VLOOKUP("Cnrs",IndexCalc[],3,FALSE))</f>
        <v>25</v>
      </c>
      <c r="AV12" s="62">
        <f>IF(BO12="","",BO12*VLOOKUP("HEC",IndexCalc[],3,FALSE))</f>
        <v>25</v>
      </c>
      <c r="AW12" s="62">
        <f>IF(BP12="","",BP12*VLOOKUP("Aeres",IndexCalc[],3,FALSE))</f>
        <v>33.333333333333336</v>
      </c>
      <c r="AX12" s="62">
        <f>IF(BQ12="","",BQ12*VLOOKUP("Abdc",IndexCalc[],3,FALSE))</f>
        <v>75</v>
      </c>
      <c r="AY12" s="65">
        <f>IF(BR12="","",BR12*VLOOKUP("Vhb",IndexCalc[],3,FALSE))</f>
        <v>50</v>
      </c>
      <c r="AZ12" s="25"/>
      <c r="BA12" s="16"/>
      <c r="BB12" s="12"/>
      <c r="BC12" s="25"/>
      <c r="BD12" s="25">
        <v>0.47699999999999998</v>
      </c>
      <c r="BE12" s="83">
        <v>0.47399999999999998</v>
      </c>
      <c r="BF12" s="18" t="s">
        <v>135</v>
      </c>
      <c r="BG12" s="12" t="s">
        <v>135</v>
      </c>
      <c r="BH12" s="181" t="s">
        <v>127</v>
      </c>
      <c r="BI12" s="12" t="s">
        <v>141</v>
      </c>
      <c r="BJ12" s="19" t="s">
        <v>298</v>
      </c>
      <c r="BK12" s="18">
        <v>2</v>
      </c>
      <c r="BL12" s="12">
        <v>4</v>
      </c>
      <c r="BM12" s="12">
        <v>3</v>
      </c>
      <c r="BN12" s="12">
        <v>4</v>
      </c>
      <c r="BO12" s="7">
        <v>1</v>
      </c>
      <c r="BP12" s="5">
        <v>1</v>
      </c>
      <c r="BQ12" s="92">
        <v>3</v>
      </c>
      <c r="BR12" s="5">
        <v>3</v>
      </c>
      <c r="BS12" s="5">
        <v>3</v>
      </c>
      <c r="BT12" s="5">
        <v>1</v>
      </c>
      <c r="BU12" s="5">
        <v>3</v>
      </c>
      <c r="BV12" s="8">
        <v>1</v>
      </c>
      <c r="BW12" s="190">
        <f t="shared" si="14"/>
        <v>49.322498811957892</v>
      </c>
      <c r="BX12" s="8"/>
      <c r="BY12" s="8"/>
    </row>
    <row r="13" spans="1:85" s="3" customFormat="1" x14ac:dyDescent="0.25">
      <c r="A13" s="78"/>
      <c r="B13" s="94"/>
      <c r="C13" s="217" t="s">
        <v>223</v>
      </c>
      <c r="D13" s="28"/>
      <c r="E13" s="61">
        <f t="shared" si="0"/>
        <v>5</v>
      </c>
      <c r="F13" s="61">
        <f t="shared" si="1"/>
        <v>10</v>
      </c>
      <c r="G13" s="68">
        <f t="shared" si="2"/>
        <v>23.244618080249463</v>
      </c>
      <c r="H13" s="99" t="b">
        <f t="shared" si="3"/>
        <v>0</v>
      </c>
      <c r="I13" s="108">
        <f t="shared" si="4"/>
        <v>10000</v>
      </c>
      <c r="J13" s="108">
        <f t="shared" si="4"/>
        <v>10000</v>
      </c>
      <c r="K13" s="108">
        <f t="shared" si="4"/>
        <v>10000</v>
      </c>
      <c r="L13" s="108">
        <f t="shared" si="4"/>
        <v>10000</v>
      </c>
      <c r="M13" s="108">
        <f t="shared" si="4"/>
        <v>10000</v>
      </c>
      <c r="N13" s="108">
        <f t="shared" si="4"/>
        <v>10000</v>
      </c>
      <c r="O13" s="99" t="b">
        <f t="shared" si="5"/>
        <v>0</v>
      </c>
      <c r="P13" s="61">
        <f t="shared" si="6"/>
        <v>2</v>
      </c>
      <c r="Q13" s="61">
        <f t="shared" si="7"/>
        <v>8</v>
      </c>
      <c r="R13" s="150">
        <f t="shared" si="15"/>
        <v>74.731816141271082</v>
      </c>
      <c r="S13" s="69">
        <f t="shared" si="8"/>
        <v>109.82367758186398</v>
      </c>
      <c r="T13" s="68">
        <f t="shared" si="16"/>
        <v>65.958850781122848</v>
      </c>
      <c r="U13" s="63">
        <f t="shared" si="17"/>
        <v>72.377080624898284</v>
      </c>
      <c r="V13" s="68" t="b">
        <f t="shared" si="9"/>
        <v>0</v>
      </c>
      <c r="W13" s="122">
        <f t="shared" si="10"/>
        <v>81.898482807937739</v>
      </c>
      <c r="X13" s="69" t="str">
        <f t="shared" si="11"/>
        <v/>
      </c>
      <c r="Y13" s="63" t="str">
        <f t="shared" si="11"/>
        <v/>
      </c>
      <c r="Z13" s="63" t="str">
        <f t="shared" si="11"/>
        <v/>
      </c>
      <c r="AA13" s="63" t="str">
        <f t="shared" si="11"/>
        <v/>
      </c>
      <c r="AB13" s="63">
        <f t="shared" si="11"/>
        <v>100</v>
      </c>
      <c r="AC13" s="68">
        <f t="shared" si="12"/>
        <v>119.64735516372795</v>
      </c>
      <c r="AD13" s="63" t="str">
        <f t="shared" si="13"/>
        <v/>
      </c>
      <c r="AE13" s="63" t="str">
        <f t="shared" si="13"/>
        <v/>
      </c>
      <c r="AF13" s="63" t="str">
        <f t="shared" si="13"/>
        <v/>
      </c>
      <c r="AG13" s="63" t="str">
        <f t="shared" si="13"/>
        <v/>
      </c>
      <c r="AH13" s="63">
        <f t="shared" si="13"/>
        <v>100</v>
      </c>
      <c r="AI13" s="63">
        <f t="shared" si="13"/>
        <v>96.1</v>
      </c>
      <c r="AJ13" s="69">
        <f>IF(VLOOKUP(TRUE,$V$2:$AY$28,COUNTA($V$1:AR$1),FALSE)="",AR13,IF(AR13="","",(AR13/VLOOKUP(TRUE,$V$2:$AY$28,COUNTA($V$1:AR$1),FALSE))*100))</f>
        <v>75</v>
      </c>
      <c r="AK13" s="63">
        <f>IF(VLOOKUP(TRUE,$V$2:$AY$28,COUNTA($V$1:AS$1),FALSE)="",AS13,IF(AS13="","",(AS13/VLOOKUP(TRUE,$V$2:$AY$28,COUNTA($V$1:AS$1),FALSE))*100))</f>
        <v>75</v>
      </c>
      <c r="AL13" s="63">
        <f>IF(VLOOKUP(TRUE,$V$2:$AY$28,COUNTA($V$1:AT$1),FALSE)="",AT13,IF(AT13="","",(AT13/VLOOKUP(TRUE,$V$2:$AY$28,COUNTA($V$1:AT$1),FALSE))*100))</f>
        <v>75</v>
      </c>
      <c r="AM13" s="63">
        <f>IF(VLOOKUP(TRUE,$V$2:$AY$28,COUNTA($V$1:AU$1),FALSE)="",AU13,IF(AU13="","",(AU13/VLOOKUP(TRUE,$V$2:$AY$28,COUNTA($V$1:AU$1),FALSE))*100))</f>
        <v>100</v>
      </c>
      <c r="AN13" s="63">
        <f>IF(VLOOKUP(TRUE,$V$2:$AY$28,COUNTA($V$1:AV$1),FALSE)="",AV13,IF(AV13="","",(AV13/VLOOKUP(TRUE,$V$2:$AY$28,COUNTA($V$1:AV$1),FALSE))*100))</f>
        <v>59.337472915649414</v>
      </c>
      <c r="AO13" s="63">
        <f>IF(VLOOKUP(TRUE,$V$2:$AY$28,COUNTA($V$1:AW$1),FALSE)="",AW13,IF(AW13="","",(AW13/VLOOKUP(TRUE,$V$2:$AY$28,COUNTA($V$1:AW$1),FALSE))*100))</f>
        <v>100</v>
      </c>
      <c r="AP13" s="112">
        <f>IF(VLOOKUP(TRUE,$V$2:$AY$28,COUNTA($V$1:AX$1),FALSE)="",AX13,IF(AX13="","",(AX13/VLOOKUP(TRUE,$V$2:$AY$28,COUNTA($V$1:AX$1),FALSE))*100))</f>
        <v>75</v>
      </c>
      <c r="AQ13" s="68">
        <f>IF(VLOOKUP(TRUE,$V$2:$AY$28,COUNTA($V$1:AY$1),FALSE)="",AY13,IF(AY13="","",(AY13/VLOOKUP(TRUE,$V$2:$AY$28,COUNTA($V$1:AY$1),FALSE))*100))</f>
        <v>40</v>
      </c>
      <c r="AR13" s="69">
        <f>IF(BS13="","",BS13*VLOOKUP("UQ",IndexCalc[],3,FALSE))</f>
        <v>75</v>
      </c>
      <c r="AS13" s="63">
        <f>IF(BT13="","",BT13*VLOOKUP("Fneg",IndexCalc[],3,FALSE))</f>
        <v>75</v>
      </c>
      <c r="AT13" s="63">
        <f>IF(BU13="","",BU13*VLOOKUP("ABS",IndexCalc[],3,FALSE))</f>
        <v>60</v>
      </c>
      <c r="AU13" s="63">
        <f>IF(BV13="","",BV13*VLOOKUP("Cnrs",IndexCalc[],3,FALSE))</f>
        <v>50</v>
      </c>
      <c r="AV13" s="63">
        <f>IF(BO13="","",BO13*VLOOKUP("HEC",IndexCalc[],3,FALSE))</f>
        <v>59.337472915649414</v>
      </c>
      <c r="AW13" s="63">
        <f>IF(BP13="","",BP13*VLOOKUP("Aeres",IndexCalc[],3,FALSE))</f>
        <v>100</v>
      </c>
      <c r="AX13" s="63">
        <f>IF(BQ13="","",BQ13*VLOOKUP("Abdc",IndexCalc[],3,FALSE))</f>
        <v>75</v>
      </c>
      <c r="AY13" s="68">
        <f>IF(BR13="","",BR13*VLOOKUP("Vhb",IndexCalc[],3,FALSE))</f>
        <v>33.333333333333336</v>
      </c>
      <c r="AZ13" s="36"/>
      <c r="BA13" s="32"/>
      <c r="BB13" s="29"/>
      <c r="BC13" s="36"/>
      <c r="BD13" s="36">
        <v>2.0539999999999998</v>
      </c>
      <c r="BE13" s="81">
        <v>1.9</v>
      </c>
      <c r="BF13" s="101"/>
      <c r="BG13" s="102" t="s">
        <v>127</v>
      </c>
      <c r="BH13" s="103" t="s">
        <v>127</v>
      </c>
      <c r="BI13" s="104" t="s">
        <v>135</v>
      </c>
      <c r="BJ13" s="106" t="s">
        <v>298</v>
      </c>
      <c r="BK13" s="107">
        <v>2</v>
      </c>
      <c r="BL13" s="105">
        <v>2</v>
      </c>
      <c r="BM13" s="105">
        <v>3</v>
      </c>
      <c r="BN13" s="106"/>
      <c r="BO13" s="9">
        <v>2.3734989166259766</v>
      </c>
      <c r="BP13" s="6">
        <v>3</v>
      </c>
      <c r="BQ13" s="93">
        <v>3</v>
      </c>
      <c r="BR13" s="6">
        <v>2</v>
      </c>
      <c r="BS13" s="6">
        <v>3</v>
      </c>
      <c r="BT13" s="6">
        <v>3</v>
      </c>
      <c r="BU13" s="6">
        <v>3</v>
      </c>
      <c r="BV13" s="10">
        <v>2</v>
      </c>
      <c r="BW13" s="191">
        <f t="shared" si="14"/>
        <v>74.731816141271082</v>
      </c>
      <c r="BX13" s="10"/>
      <c r="BY13" s="10"/>
      <c r="BZ13" s="4"/>
      <c r="CA13" s="4"/>
      <c r="CB13" s="4"/>
      <c r="CC13" s="4"/>
      <c r="CD13" s="4"/>
      <c r="CE13" s="4"/>
      <c r="CF13" s="4"/>
      <c r="CG13" s="4"/>
    </row>
    <row r="14" spans="1:85" x14ac:dyDescent="0.25">
      <c r="A14" s="76"/>
      <c r="B14" s="11"/>
      <c r="C14" s="147" t="s">
        <v>233</v>
      </c>
      <c r="D14" s="11"/>
      <c r="E14" s="59">
        <f t="shared" si="0"/>
        <v>1</v>
      </c>
      <c r="F14" s="59">
        <f t="shared" si="1"/>
        <v>10</v>
      </c>
      <c r="G14" s="65">
        <f t="shared" si="2"/>
        <v>3.3271784746678494</v>
      </c>
      <c r="H14" s="98" t="b">
        <f t="shared" si="3"/>
        <v>1</v>
      </c>
      <c r="I14" s="108">
        <f t="shared" si="4"/>
        <v>10000</v>
      </c>
      <c r="J14" s="108">
        <f t="shared" si="4"/>
        <v>10000</v>
      </c>
      <c r="K14" s="108">
        <f t="shared" si="4"/>
        <v>10000</v>
      </c>
      <c r="L14" s="108">
        <f t="shared" si="4"/>
        <v>10000</v>
      </c>
      <c r="M14" s="108">
        <f t="shared" si="4"/>
        <v>0.50187921524047852</v>
      </c>
      <c r="N14" s="108">
        <f t="shared" si="4"/>
        <v>1.7550808191299438</v>
      </c>
      <c r="O14" s="98" t="b">
        <f t="shared" si="5"/>
        <v>1</v>
      </c>
      <c r="P14" s="59">
        <f t="shared" si="6"/>
        <v>2</v>
      </c>
      <c r="Q14" s="59">
        <f t="shared" si="7"/>
        <v>8</v>
      </c>
      <c r="R14" s="149">
        <f t="shared" si="15"/>
        <v>92.385479549516859</v>
      </c>
      <c r="S14" s="66">
        <f t="shared" si="8"/>
        <v>105.26073108091762</v>
      </c>
      <c r="T14" s="65">
        <f t="shared" si="16"/>
        <v>89.166666666666671</v>
      </c>
      <c r="U14" s="62">
        <f t="shared" si="17"/>
        <v>85.173333333333332</v>
      </c>
      <c r="V14" s="62" t="b">
        <f t="shared" si="9"/>
        <v>1</v>
      </c>
      <c r="W14" s="143">
        <f t="shared" si="10"/>
        <v>101.05214621618352</v>
      </c>
      <c r="X14" s="66" t="str">
        <f t="shared" si="11"/>
        <v/>
      </c>
      <c r="Y14" s="62" t="str">
        <f t="shared" si="11"/>
        <v/>
      </c>
      <c r="Z14" s="62" t="str">
        <f t="shared" si="11"/>
        <v/>
      </c>
      <c r="AA14" s="62" t="str">
        <f t="shared" si="11"/>
        <v/>
      </c>
      <c r="AB14" s="62">
        <f t="shared" si="11"/>
        <v>100</v>
      </c>
      <c r="AC14" s="65">
        <f t="shared" si="12"/>
        <v>110.52146216183525</v>
      </c>
      <c r="AD14" s="62" t="str">
        <f t="shared" si="13"/>
        <v/>
      </c>
      <c r="AE14" s="62" t="str">
        <f t="shared" si="13"/>
        <v/>
      </c>
      <c r="AF14" s="62" t="str">
        <f t="shared" si="13"/>
        <v/>
      </c>
      <c r="AG14" s="62" t="str">
        <f t="shared" si="13"/>
        <v/>
      </c>
      <c r="AH14" s="62">
        <f t="shared" si="13"/>
        <v>50</v>
      </c>
      <c r="AI14" s="62">
        <f t="shared" si="13"/>
        <v>88.4</v>
      </c>
      <c r="AJ14" s="66">
        <f>IF(VLOOKUP(TRUE,$V$2:$AY$28,COUNTA($V$1:AR$1),FALSE)="",AR14,IF(AR14="","",(AR14/VLOOKUP(TRUE,$V$2:$AY$28,COUNTA($V$1:AR$1),FALSE))*100))</f>
        <v>100</v>
      </c>
      <c r="AK14" s="62">
        <f>IF(VLOOKUP(TRUE,$V$2:$AY$28,COUNTA($V$1:AS$1),FALSE)="",AS14,IF(AS14="","",(AS14/VLOOKUP(TRUE,$V$2:$AY$28,COUNTA($V$1:AS$1),FALSE))*100))</f>
        <v>100</v>
      </c>
      <c r="AL14" s="62">
        <f>IF(VLOOKUP(TRUE,$V$2:$AY$28,COUNTA($V$1:AT$1),FALSE)="",AT14,IF(AT14="","",(AT14/VLOOKUP(TRUE,$V$2:$AY$28,COUNTA($V$1:AT$1),FALSE))*100))</f>
        <v>100</v>
      </c>
      <c r="AM14" s="62">
        <f>IF(VLOOKUP(TRUE,$V$2:$AY$28,COUNTA($V$1:AU$1),FALSE)="",AU14,IF(AU14="","",(AU14/VLOOKUP(TRUE,$V$2:$AY$28,COUNTA($V$1:AU$1),FALSE))*100))</f>
        <v>100</v>
      </c>
      <c r="AN14" s="62">
        <f>IF(VLOOKUP(TRUE,$V$2:$AY$28,COUNTA($V$1:AV$1),FALSE)="",AV14,IF(AV14="","",(AV14/VLOOKUP(TRUE,$V$2:$AY$28,COUNTA($V$1:AV$1),FALSE))*100))</f>
        <v>100</v>
      </c>
      <c r="AO14" s="62">
        <f>IF(VLOOKUP(TRUE,$V$2:$AY$28,COUNTA($V$1:AW$1),FALSE)="",AW14,IF(AW14="","",(AW14/VLOOKUP(TRUE,$V$2:$AY$28,COUNTA($V$1:AW$1),FALSE))*100))</f>
        <v>100</v>
      </c>
      <c r="AP14" s="111">
        <f>IF(VLOOKUP(TRUE,$V$2:$AY$28,COUNTA($V$1:AX$1),FALSE)="",AX14,IF(AX14="","",(AX14/VLOOKUP(TRUE,$V$2:$AY$28,COUNTA($V$1:AX$1),FALSE))*100))</f>
        <v>100</v>
      </c>
      <c r="AQ14" s="65">
        <f>IF(VLOOKUP(TRUE,$V$2:$AY$28,COUNTA($V$1:AY$1),FALSE)="",AY14,IF(AY14="","",(AY14/VLOOKUP(TRUE,$V$2:$AY$28,COUNTA($V$1:AY$1),FALSE))*100))</f>
        <v>100</v>
      </c>
      <c r="AR14" s="66">
        <f>IF(BS14="","",BS14*VLOOKUP("UQ",IndexCalc[],3,FALSE))</f>
        <v>100</v>
      </c>
      <c r="AS14" s="62">
        <f>IF(BT14="","",BT14*VLOOKUP("Fneg",IndexCalc[],3,FALSE))</f>
        <v>100</v>
      </c>
      <c r="AT14" s="62">
        <f>IF(BU14="","",BU14*VLOOKUP("ABS",IndexCalc[],3,FALSE))</f>
        <v>80</v>
      </c>
      <c r="AU14" s="62">
        <f>IF(BV14="","",BV14*VLOOKUP("Cnrs",IndexCalc[],3,FALSE))</f>
        <v>50</v>
      </c>
      <c r="AV14" s="62">
        <f>IF(BO14="","",BO14*VLOOKUP("HEC",IndexCalc[],3,FALSE))</f>
        <v>100</v>
      </c>
      <c r="AW14" s="62">
        <f>IF(BP14="","",BP14*VLOOKUP("Aeres",IndexCalc[],3,FALSE))</f>
        <v>100</v>
      </c>
      <c r="AX14" s="62">
        <f>IF(BQ14="","",BQ14*VLOOKUP("Abdc",IndexCalc[],3,FALSE))</f>
        <v>100</v>
      </c>
      <c r="AY14" s="65">
        <f>IF(BR14="","",BR14*VLOOKUP("Vhb",IndexCalc[],3,FALSE))</f>
        <v>83.333333333333343</v>
      </c>
      <c r="AZ14" s="25"/>
      <c r="BA14" s="16"/>
      <c r="BB14" s="12"/>
      <c r="BC14" s="25"/>
      <c r="BD14" s="25">
        <v>0.50187921524047852</v>
      </c>
      <c r="BE14" s="83">
        <v>1.7550808191299438</v>
      </c>
      <c r="BF14" s="18" t="s">
        <v>127</v>
      </c>
      <c r="BG14" s="12" t="s">
        <v>127</v>
      </c>
      <c r="BH14" s="181" t="s">
        <v>139</v>
      </c>
      <c r="BI14" s="12" t="s">
        <v>127</v>
      </c>
      <c r="BJ14" s="19" t="s">
        <v>640</v>
      </c>
      <c r="BK14" s="18">
        <v>1</v>
      </c>
      <c r="BL14" s="12">
        <v>1</v>
      </c>
      <c r="BM14" s="12">
        <v>4</v>
      </c>
      <c r="BN14" s="12"/>
      <c r="BO14" s="7">
        <v>4</v>
      </c>
      <c r="BP14" s="5">
        <v>3</v>
      </c>
      <c r="BQ14" s="92">
        <v>4</v>
      </c>
      <c r="BR14" s="5">
        <v>5</v>
      </c>
      <c r="BS14" s="5">
        <v>4</v>
      </c>
      <c r="BT14" s="5">
        <v>4</v>
      </c>
      <c r="BU14" s="5">
        <v>4</v>
      </c>
      <c r="BV14" s="8">
        <v>2</v>
      </c>
      <c r="BW14" s="190">
        <f t="shared" si="14"/>
        <v>92.385479549516859</v>
      </c>
      <c r="BX14" s="8"/>
      <c r="BY14" s="8"/>
    </row>
    <row r="15" spans="1:85" x14ac:dyDescent="0.25">
      <c r="A15" s="76"/>
      <c r="B15" s="11"/>
      <c r="C15" s="147" t="s">
        <v>234</v>
      </c>
      <c r="D15" s="11"/>
      <c r="E15" s="59">
        <f t="shared" si="0"/>
        <v>25</v>
      </c>
      <c r="F15" s="59">
        <f t="shared" si="1"/>
        <v>10</v>
      </c>
      <c r="G15" s="65">
        <f t="shared" si="2"/>
        <v>13.920688911809972</v>
      </c>
      <c r="H15" s="98" t="b">
        <f t="shared" si="3"/>
        <v>0</v>
      </c>
      <c r="I15" s="108">
        <f t="shared" si="4"/>
        <v>10000</v>
      </c>
      <c r="J15" s="108">
        <f t="shared" si="4"/>
        <v>10000</v>
      </c>
      <c r="K15" s="108">
        <f t="shared" si="4"/>
        <v>10000</v>
      </c>
      <c r="L15" s="108">
        <f t="shared" si="4"/>
        <v>10000</v>
      </c>
      <c r="M15" s="108">
        <f t="shared" si="4"/>
        <v>10000</v>
      </c>
      <c r="N15" s="108">
        <f t="shared" si="4"/>
        <v>10000</v>
      </c>
      <c r="O15" s="98" t="b">
        <f t="shared" si="5"/>
        <v>0</v>
      </c>
      <c r="P15" s="59">
        <f t="shared" si="6"/>
        <v>2</v>
      </c>
      <c r="Q15" s="59">
        <f t="shared" si="7"/>
        <v>8</v>
      </c>
      <c r="R15" s="149">
        <f t="shared" si="15"/>
        <v>40.546687139231715</v>
      </c>
      <c r="S15" s="66">
        <f t="shared" si="8"/>
        <v>61.333294973565934</v>
      </c>
      <c r="T15" s="65">
        <f t="shared" si="16"/>
        <v>35.35003518064817</v>
      </c>
      <c r="U15" s="62">
        <f t="shared" si="17"/>
        <v>35.960028144518532</v>
      </c>
      <c r="V15" s="62" t="b">
        <f t="shared" si="9"/>
        <v>0</v>
      </c>
      <c r="W15" s="143">
        <f t="shared" si="10"/>
        <v>44.826715283750254</v>
      </c>
      <c r="X15" s="66" t="str">
        <f t="shared" si="11"/>
        <v/>
      </c>
      <c r="Y15" s="62" t="str">
        <f t="shared" si="11"/>
        <v/>
      </c>
      <c r="Z15" s="62" t="str">
        <f t="shared" si="11"/>
        <v/>
      </c>
      <c r="AA15" s="62" t="str">
        <f t="shared" si="11"/>
        <v/>
      </c>
      <c r="AB15" s="62">
        <f t="shared" si="11"/>
        <v>69.140141584411467</v>
      </c>
      <c r="AC15" s="65">
        <f t="shared" si="12"/>
        <v>53.526448362720402</v>
      </c>
      <c r="AD15" s="62" t="str">
        <f t="shared" si="13"/>
        <v/>
      </c>
      <c r="AE15" s="62" t="str">
        <f t="shared" si="13"/>
        <v/>
      </c>
      <c r="AF15" s="62" t="str">
        <f t="shared" si="13"/>
        <v/>
      </c>
      <c r="AG15" s="62" t="str">
        <f t="shared" si="13"/>
        <v/>
      </c>
      <c r="AH15" s="62">
        <f t="shared" si="13"/>
        <v>30.7</v>
      </c>
      <c r="AI15" s="62">
        <f t="shared" si="13"/>
        <v>46.1</v>
      </c>
      <c r="AJ15" s="66">
        <f>IF(VLOOKUP(TRUE,$V$2:$AY$28,COUNTA($V$1:AR$1),FALSE)="",AR15,IF(AR15="","",(AR15/VLOOKUP(TRUE,$V$2:$AY$28,COUNTA($V$1:AR$1),FALSE))*100))</f>
        <v>50</v>
      </c>
      <c r="AK15" s="62">
        <f>IF(VLOOKUP(TRUE,$V$2:$AY$28,COUNTA($V$1:AS$1),FALSE)="",AS15,IF(AS15="","",(AS15/VLOOKUP(TRUE,$V$2:$AY$28,COUNTA($V$1:AS$1),FALSE))*100))</f>
        <v>25</v>
      </c>
      <c r="AL15" s="62">
        <f>IF(VLOOKUP(TRUE,$V$2:$AY$28,COUNTA($V$1:AT$1),FALSE)="",AT15,IF(AT15="","",(AT15/VLOOKUP(TRUE,$V$2:$AY$28,COUNTA($V$1:AT$1),FALSE))*100))</f>
        <v>50</v>
      </c>
      <c r="AM15" s="62">
        <f>IF(VLOOKUP(TRUE,$V$2:$AY$28,COUNTA($V$1:AU$1),FALSE)="",AU15,IF(AU15="","",(AU15/VLOOKUP(TRUE,$V$2:$AY$28,COUNTA($V$1:AU$1),FALSE))*100))</f>
        <v>52.267229557037354</v>
      </c>
      <c r="AN15" s="62">
        <f>IF(VLOOKUP(TRUE,$V$2:$AY$28,COUNTA($V$1:AV$1),FALSE)="",AV15,IF(AV15="","",(AV15/VLOOKUP(TRUE,$V$2:$AY$28,COUNTA($V$1:AV$1),FALSE))*100))</f>
        <v>25</v>
      </c>
      <c r="AO15" s="62">
        <f>IF(VLOOKUP(TRUE,$V$2:$AY$28,COUNTA($V$1:AW$1),FALSE)="",AW15,IF(AW15="","",(AW15/VLOOKUP(TRUE,$V$2:$AY$28,COUNTA($V$1:AW$1),FALSE))*100))</f>
        <v>33.333333333333336</v>
      </c>
      <c r="AP15" s="111">
        <f>IF(VLOOKUP(TRUE,$V$2:$AY$28,COUNTA($V$1:AX$1),FALSE)="",AX15,IF(AX15="","",(AX15/VLOOKUP(TRUE,$V$2:$AY$28,COUNTA($V$1:AX$1),FALSE))*100))</f>
        <v>50</v>
      </c>
      <c r="AQ15" s="65">
        <f>IF(VLOOKUP(TRUE,$V$2:$AY$28,COUNTA($V$1:AY$1),FALSE)="",AY15,IF(AY15="","",(AY15/VLOOKUP(TRUE,$V$2:$AY$28,COUNTA($V$1:AY$1),FALSE))*100))</f>
        <v>40</v>
      </c>
      <c r="AR15" s="66">
        <f>IF(BS15="","",BS15*VLOOKUP("UQ",IndexCalc[],3,FALSE))</f>
        <v>50</v>
      </c>
      <c r="AS15" s="62">
        <f>IF(BT15="","",BT15*VLOOKUP("Fneg",IndexCalc[],3,FALSE))</f>
        <v>25</v>
      </c>
      <c r="AT15" s="62">
        <f>IF(BU15="","",BU15*VLOOKUP("ABS",IndexCalc[],3,FALSE))</f>
        <v>40</v>
      </c>
      <c r="AU15" s="62">
        <f>IF(BV15="","",BV15*VLOOKUP("Cnrs",IndexCalc[],3,FALSE))</f>
        <v>26.133614778518677</v>
      </c>
      <c r="AV15" s="62">
        <f>IF(BO15="","",BO15*VLOOKUP("HEC",IndexCalc[],3,FALSE))</f>
        <v>25</v>
      </c>
      <c r="AW15" s="62">
        <f>IF(BP15="","",BP15*VLOOKUP("Aeres",IndexCalc[],3,FALSE))</f>
        <v>33.333333333333336</v>
      </c>
      <c r="AX15" s="62">
        <f>IF(BQ15="","",BQ15*VLOOKUP("Abdc",IndexCalc[],3,FALSE))</f>
        <v>50</v>
      </c>
      <c r="AY15" s="65">
        <f>IF(BR15="","",BR15*VLOOKUP("Vhb",IndexCalc[],3,FALSE))</f>
        <v>33.333333333333336</v>
      </c>
      <c r="AZ15" s="25"/>
      <c r="BA15" s="16"/>
      <c r="BB15" s="12"/>
      <c r="BC15" s="25"/>
      <c r="BD15" s="25">
        <v>0.34699999999999998</v>
      </c>
      <c r="BE15" s="83">
        <v>0.85</v>
      </c>
      <c r="BF15" s="18" t="s">
        <v>135</v>
      </c>
      <c r="BG15" s="12" t="s">
        <v>135</v>
      </c>
      <c r="BH15" s="181" t="s">
        <v>133</v>
      </c>
      <c r="BI15" s="12" t="s">
        <v>135</v>
      </c>
      <c r="BJ15" s="19"/>
      <c r="BK15" s="18">
        <v>3</v>
      </c>
      <c r="BL15" s="12">
        <v>4</v>
      </c>
      <c r="BM15" s="12">
        <v>2</v>
      </c>
      <c r="BN15" s="12"/>
      <c r="BO15" s="7">
        <v>1</v>
      </c>
      <c r="BP15" s="5">
        <v>1</v>
      </c>
      <c r="BQ15" s="92">
        <v>2</v>
      </c>
      <c r="BR15" s="5">
        <v>2</v>
      </c>
      <c r="BS15" s="5">
        <v>2</v>
      </c>
      <c r="BT15" s="5">
        <v>1</v>
      </c>
      <c r="BU15" s="5">
        <v>2</v>
      </c>
      <c r="BV15" s="8">
        <v>1.0453445911407471</v>
      </c>
      <c r="BW15" s="190">
        <f t="shared" si="14"/>
        <v>40.546687139231715</v>
      </c>
      <c r="BX15" s="8"/>
      <c r="BY15" s="8"/>
    </row>
    <row r="16" spans="1:85" x14ac:dyDescent="0.25">
      <c r="A16" s="76"/>
      <c r="B16" s="11"/>
      <c r="C16" s="147" t="s">
        <v>235</v>
      </c>
      <c r="D16" s="11"/>
      <c r="E16" s="59">
        <f t="shared" si="0"/>
        <v>14</v>
      </c>
      <c r="F16" s="59">
        <f t="shared" si="1"/>
        <v>10</v>
      </c>
      <c r="G16" s="65">
        <f t="shared" si="2"/>
        <v>50.131039935936798</v>
      </c>
      <c r="H16" s="98" t="b">
        <f t="shared" si="3"/>
        <v>0</v>
      </c>
      <c r="I16" s="108">
        <f t="shared" si="4"/>
        <v>10000</v>
      </c>
      <c r="J16" s="108">
        <f t="shared" si="4"/>
        <v>10000</v>
      </c>
      <c r="K16" s="108">
        <f t="shared" si="4"/>
        <v>10000</v>
      </c>
      <c r="L16" s="108">
        <f t="shared" si="4"/>
        <v>10000</v>
      </c>
      <c r="M16" s="108">
        <f t="shared" si="4"/>
        <v>10000</v>
      </c>
      <c r="N16" s="108">
        <f t="shared" si="4"/>
        <v>10000</v>
      </c>
      <c r="O16" s="98" t="b">
        <f t="shared" si="5"/>
        <v>0</v>
      </c>
      <c r="P16" s="59">
        <f t="shared" si="6"/>
        <v>2</v>
      </c>
      <c r="Q16" s="59">
        <f t="shared" si="7"/>
        <v>8</v>
      </c>
      <c r="R16" s="149">
        <f t="shared" si="15"/>
        <v>55.756926952141058</v>
      </c>
      <c r="S16" s="66">
        <f t="shared" si="8"/>
        <v>121.28463476070527</v>
      </c>
      <c r="T16" s="65">
        <f t="shared" si="16"/>
        <v>39.375</v>
      </c>
      <c r="U16" s="62">
        <f t="shared" si="17"/>
        <v>51.11</v>
      </c>
      <c r="V16" s="62" t="b">
        <f t="shared" si="9"/>
        <v>0</v>
      </c>
      <c r="W16" s="143">
        <f t="shared" si="10"/>
        <v>64.590260285474386</v>
      </c>
      <c r="X16" s="66" t="str">
        <f t="shared" si="11"/>
        <v/>
      </c>
      <c r="Y16" s="62" t="str">
        <f t="shared" si="11"/>
        <v/>
      </c>
      <c r="Z16" s="62" t="str">
        <f t="shared" si="11"/>
        <v/>
      </c>
      <c r="AA16" s="62" t="str">
        <f t="shared" si="11"/>
        <v/>
      </c>
      <c r="AB16" s="62">
        <f t="shared" si="11"/>
        <v>100</v>
      </c>
      <c r="AC16" s="65">
        <f t="shared" si="12"/>
        <v>142.56926952141055</v>
      </c>
      <c r="AD16" s="62" t="str">
        <f t="shared" si="13"/>
        <v/>
      </c>
      <c r="AE16" s="62" t="str">
        <f t="shared" si="13"/>
        <v/>
      </c>
      <c r="AF16" s="62" t="str">
        <f t="shared" si="13"/>
        <v/>
      </c>
      <c r="AG16" s="62" t="str">
        <f t="shared" si="13"/>
        <v/>
      </c>
      <c r="AH16" s="62">
        <f t="shared" si="13"/>
        <v>96.1</v>
      </c>
      <c r="AI16" s="62">
        <f t="shared" si="13"/>
        <v>100</v>
      </c>
      <c r="AJ16" s="66">
        <f>IF(VLOOKUP(TRUE,$V$2:$AY$28,COUNTA($V$1:AR$1),FALSE)="",AR16,IF(AR16="","",(AR16/VLOOKUP(TRUE,$V$2:$AY$28,COUNTA($V$1:AR$1),FALSE))*100))</f>
        <v>25</v>
      </c>
      <c r="AK16" s="62">
        <f>IF(VLOOKUP(TRUE,$V$2:$AY$28,COUNTA($V$1:AS$1),FALSE)="",AS16,IF(AS16="","",(AS16/VLOOKUP(TRUE,$V$2:$AY$28,COUNTA($V$1:AS$1),FALSE))*100))</f>
        <v>25</v>
      </c>
      <c r="AL16" s="62">
        <f>IF(VLOOKUP(TRUE,$V$2:$AY$28,COUNTA($V$1:AT$1),FALSE)="",AT16,IF(AT16="","",(AT16/VLOOKUP(TRUE,$V$2:$AY$28,COUNTA($V$1:AT$1),FALSE))*100))</f>
        <v>50</v>
      </c>
      <c r="AM16" s="62">
        <f>IF(VLOOKUP(TRUE,$V$2:$AY$28,COUNTA($V$1:AU$1),FALSE)="",AU16,IF(AU16="","",(AU16/VLOOKUP(TRUE,$V$2:$AY$28,COUNTA($V$1:AU$1),FALSE))*100))</f>
        <v>150</v>
      </c>
      <c r="AN16" s="62">
        <f>IF(VLOOKUP(TRUE,$V$2:$AY$28,COUNTA($V$1:AV$1),FALSE)="",AV16,IF(AV16="","",(AV16/VLOOKUP(TRUE,$V$2:$AY$28,COUNTA($V$1:AV$1),FALSE))*100))</f>
        <v>75</v>
      </c>
      <c r="AO16" s="62">
        <f>IF(VLOOKUP(TRUE,$V$2:$AY$28,COUNTA($V$1:AW$1),FALSE)="",AW16,IF(AW16="","",(AW16/VLOOKUP(TRUE,$V$2:$AY$28,COUNTA($V$1:AW$1),FALSE))*100))</f>
        <v>33.333333333333336</v>
      </c>
      <c r="AP16" s="111">
        <f>IF(VLOOKUP(TRUE,$V$2:$AY$28,COUNTA($V$1:AX$1),FALSE)="",AX16,IF(AX16="","",(AX16/VLOOKUP(TRUE,$V$2:$AY$28,COUNTA($V$1:AX$1),FALSE))*100))</f>
        <v>25</v>
      </c>
      <c r="AQ16" s="65">
        <f>IF(VLOOKUP(TRUE,$V$2:$AY$28,COUNTA($V$1:AY$1),FALSE)="",AY16,IF(AY16="","",(AY16/VLOOKUP(TRUE,$V$2:$AY$28,COUNTA($V$1:AY$1),FALSE))*100))</f>
        <v>20</v>
      </c>
      <c r="AR16" s="66">
        <f>IF(BS16="","",BS16*VLOOKUP("UQ",IndexCalc[],3,FALSE))</f>
        <v>25</v>
      </c>
      <c r="AS16" s="62">
        <f>IF(BT16="","",BT16*VLOOKUP("Fneg",IndexCalc[],3,FALSE))</f>
        <v>25</v>
      </c>
      <c r="AT16" s="62">
        <f>IF(BU16="","",BU16*VLOOKUP("ABS",IndexCalc[],3,FALSE))</f>
        <v>40</v>
      </c>
      <c r="AU16" s="62">
        <f>IF(BV16="","",BV16*VLOOKUP("Cnrs",IndexCalc[],3,FALSE))</f>
        <v>75</v>
      </c>
      <c r="AV16" s="62">
        <f>IF(BO16="","",BO16*VLOOKUP("HEC",IndexCalc[],3,FALSE))</f>
        <v>75</v>
      </c>
      <c r="AW16" s="62">
        <f>IF(BP16="","",BP16*VLOOKUP("Aeres",IndexCalc[],3,FALSE))</f>
        <v>33.333333333333336</v>
      </c>
      <c r="AX16" s="62">
        <f>IF(BQ16="","",BQ16*VLOOKUP("Abdc",IndexCalc[],3,FALSE))</f>
        <v>25</v>
      </c>
      <c r="AY16" s="65">
        <f>IF(BR16="","",BR16*VLOOKUP("Vhb",IndexCalc[],3,FALSE))</f>
        <v>16.666666666666668</v>
      </c>
      <c r="AZ16" s="25"/>
      <c r="BA16" s="16"/>
      <c r="BB16" s="12"/>
      <c r="BC16" s="25"/>
      <c r="BD16" s="25">
        <v>1.44</v>
      </c>
      <c r="BE16" s="83">
        <v>2.2639999999999998</v>
      </c>
      <c r="BF16" s="18"/>
      <c r="BG16" s="12" t="s">
        <v>135</v>
      </c>
      <c r="BH16" s="181" t="s">
        <v>135</v>
      </c>
      <c r="BI16" s="12" t="s">
        <v>142</v>
      </c>
      <c r="BJ16" s="19"/>
      <c r="BK16" s="18">
        <v>4</v>
      </c>
      <c r="BL16" s="12">
        <v>4</v>
      </c>
      <c r="BM16" s="12">
        <v>2</v>
      </c>
      <c r="BN16" s="12"/>
      <c r="BO16" s="7">
        <v>3</v>
      </c>
      <c r="BP16" s="5">
        <v>1</v>
      </c>
      <c r="BQ16" s="92">
        <v>1</v>
      </c>
      <c r="BR16" s="5">
        <v>1</v>
      </c>
      <c r="BS16" s="5">
        <v>1</v>
      </c>
      <c r="BT16" s="5">
        <v>1</v>
      </c>
      <c r="BU16" s="5">
        <v>2</v>
      </c>
      <c r="BV16" s="8">
        <v>3</v>
      </c>
      <c r="BW16" s="190">
        <f t="shared" si="14"/>
        <v>55.756926952141058</v>
      </c>
      <c r="BX16" s="8"/>
      <c r="BY16" s="8"/>
    </row>
    <row r="17" spans="1:77" x14ac:dyDescent="0.25">
      <c r="A17" s="76"/>
      <c r="B17" s="11"/>
      <c r="C17" s="147" t="s">
        <v>236</v>
      </c>
      <c r="D17" s="11"/>
      <c r="E17" s="59">
        <f t="shared" si="0"/>
        <v>9</v>
      </c>
      <c r="F17" s="59">
        <f t="shared" si="1"/>
        <v>10</v>
      </c>
      <c r="G17" s="65">
        <f t="shared" si="2"/>
        <v>19.306026705582916</v>
      </c>
      <c r="H17" s="98" t="b">
        <f t="shared" si="3"/>
        <v>0</v>
      </c>
      <c r="I17" s="108">
        <f t="shared" si="4"/>
        <v>10000</v>
      </c>
      <c r="J17" s="108">
        <f t="shared" si="4"/>
        <v>10000</v>
      </c>
      <c r="K17" s="108">
        <f t="shared" si="4"/>
        <v>10000</v>
      </c>
      <c r="L17" s="108">
        <f t="shared" si="4"/>
        <v>10000</v>
      </c>
      <c r="M17" s="108">
        <f t="shared" si="4"/>
        <v>10000</v>
      </c>
      <c r="N17" s="108">
        <f t="shared" si="4"/>
        <v>10000</v>
      </c>
      <c r="O17" s="98" t="b">
        <f t="shared" si="5"/>
        <v>0</v>
      </c>
      <c r="P17" s="59">
        <f t="shared" si="6"/>
        <v>2</v>
      </c>
      <c r="Q17" s="59">
        <f t="shared" si="7"/>
        <v>8</v>
      </c>
      <c r="R17" s="149">
        <f t="shared" si="15"/>
        <v>65.802815464400638</v>
      </c>
      <c r="S17" s="66">
        <f t="shared" si="8"/>
        <v>51.017140086806762</v>
      </c>
      <c r="T17" s="65">
        <f t="shared" si="16"/>
        <v>69.499234308799103</v>
      </c>
      <c r="U17" s="62">
        <f t="shared" si="17"/>
        <v>60.589387447039279</v>
      </c>
      <c r="V17" s="62" t="b">
        <f t="shared" si="9"/>
        <v>0</v>
      </c>
      <c r="W17" s="143">
        <f t="shared" si="10"/>
        <v>73.636148797733966</v>
      </c>
      <c r="X17" s="66" t="str">
        <f t="shared" si="11"/>
        <v/>
      </c>
      <c r="Y17" s="62" t="str">
        <f t="shared" si="11"/>
        <v/>
      </c>
      <c r="Z17" s="62" t="str">
        <f t="shared" si="11"/>
        <v/>
      </c>
      <c r="AA17" s="62" t="str">
        <f t="shared" si="11"/>
        <v/>
      </c>
      <c r="AB17" s="62">
        <f t="shared" si="11"/>
        <v>67.147630299558116</v>
      </c>
      <c r="AC17" s="65">
        <f t="shared" si="12"/>
        <v>34.886649874055415</v>
      </c>
      <c r="AD17" s="62" t="str">
        <f t="shared" si="13"/>
        <v/>
      </c>
      <c r="AE17" s="62" t="str">
        <f t="shared" si="13"/>
        <v/>
      </c>
      <c r="AF17" s="62" t="str">
        <f t="shared" si="13"/>
        <v/>
      </c>
      <c r="AG17" s="62" t="str">
        <f t="shared" si="13"/>
        <v/>
      </c>
      <c r="AH17" s="62">
        <f t="shared" si="13"/>
        <v>26.900000000000002</v>
      </c>
      <c r="AI17" s="62">
        <f t="shared" si="13"/>
        <v>23</v>
      </c>
      <c r="AJ17" s="66">
        <f>IF(VLOOKUP(TRUE,$V$2:$AY$28,COUNTA($V$1:AR$1),FALSE)="",AR17,IF(AR17="","",(AR17/VLOOKUP(TRUE,$V$2:$AY$28,COUNTA($V$1:AR$1),FALSE))*100))</f>
        <v>75</v>
      </c>
      <c r="AK17" s="62">
        <f>IF(VLOOKUP(TRUE,$V$2:$AY$28,COUNTA($V$1:AS$1),FALSE)="",AS17,IF(AS17="","",(AS17/VLOOKUP(TRUE,$V$2:$AY$28,COUNTA($V$1:AS$1),FALSE))*100))</f>
        <v>75</v>
      </c>
      <c r="AL17" s="62">
        <f>IF(VLOOKUP(TRUE,$V$2:$AY$28,COUNTA($V$1:AT$1),FALSE)="",AT17,IF(AT17="","",(AT17/VLOOKUP(TRUE,$V$2:$AY$28,COUNTA($V$1:AT$1),FALSE))*100))</f>
        <v>75</v>
      </c>
      <c r="AM17" s="62">
        <f>IF(VLOOKUP(TRUE,$V$2:$AY$28,COUNTA($V$1:AU$1),FALSE)="",AU17,IF(AU17="","",(AU17/VLOOKUP(TRUE,$V$2:$AY$28,COUNTA($V$1:AU$1),FALSE))*100))</f>
        <v>100</v>
      </c>
      <c r="AN17" s="62">
        <f>IF(VLOOKUP(TRUE,$V$2:$AY$28,COUNTA($V$1:AV$1),FALSE)="",AV17,IF(AV17="","",(AV17/VLOOKUP(TRUE,$V$2:$AY$28,COUNTA($V$1:AV$1),FALSE))*100))</f>
        <v>54.327207803726196</v>
      </c>
      <c r="AO17" s="62">
        <f>IF(VLOOKUP(TRUE,$V$2:$AY$28,COUNTA($V$1:AW$1),FALSE)="",AW17,IF(AW17="","",(AW17/VLOOKUP(TRUE,$V$2:$AY$28,COUNTA($V$1:AW$1),FALSE))*100))</f>
        <v>100</v>
      </c>
      <c r="AP17" s="111">
        <f>IF(VLOOKUP(TRUE,$V$2:$AY$28,COUNTA($V$1:AX$1),FALSE)="",AX17,IF(AX17="","",(AX17/VLOOKUP(TRUE,$V$2:$AY$28,COUNTA($V$1:AX$1),FALSE))*100))</f>
        <v>75</v>
      </c>
      <c r="AQ17" s="65">
        <f>IF(VLOOKUP(TRUE,$V$2:$AY$28,COUNTA($V$1:AY$1),FALSE)="",AY17,IF(AY17="","",(AY17/VLOOKUP(TRUE,$V$2:$AY$28,COUNTA($V$1:AY$1),FALSE))*100))</f>
        <v>80</v>
      </c>
      <c r="AR17" s="66">
        <f>IF(BS17="","",BS17*VLOOKUP("UQ",IndexCalc[],3,FALSE))</f>
        <v>75</v>
      </c>
      <c r="AS17" s="62">
        <f>IF(BT17="","",BT17*VLOOKUP("Fneg",IndexCalc[],3,FALSE))</f>
        <v>75</v>
      </c>
      <c r="AT17" s="62">
        <f>IF(BU17="","",BU17*VLOOKUP("ABS",IndexCalc[],3,FALSE))</f>
        <v>60</v>
      </c>
      <c r="AU17" s="62">
        <f>IF(BV17="","",BV17*VLOOKUP("Cnrs",IndexCalc[],3,FALSE))</f>
        <v>50</v>
      </c>
      <c r="AV17" s="62">
        <f>IF(BO17="","",BO17*VLOOKUP("HEC",IndexCalc[],3,FALSE))</f>
        <v>54.327207803726196</v>
      </c>
      <c r="AW17" s="62">
        <f>IF(BP17="","",BP17*VLOOKUP("Aeres",IndexCalc[],3,FALSE))</f>
        <v>100</v>
      </c>
      <c r="AX17" s="62">
        <f>IF(BQ17="","",BQ17*VLOOKUP("Abdc",IndexCalc[],3,FALSE))</f>
        <v>75</v>
      </c>
      <c r="AY17" s="65">
        <f>IF(BR17="","",BR17*VLOOKUP("Vhb",IndexCalc[],3,FALSE))</f>
        <v>66.666666666666671</v>
      </c>
      <c r="AZ17" s="25"/>
      <c r="BA17" s="16"/>
      <c r="BB17" s="12"/>
      <c r="BC17" s="25"/>
      <c r="BD17" s="25">
        <v>0.33700000000000002</v>
      </c>
      <c r="BE17" s="83">
        <v>0.55400000000000005</v>
      </c>
      <c r="BF17" s="18"/>
      <c r="BG17" s="12" t="s">
        <v>127</v>
      </c>
      <c r="BH17" s="181" t="s">
        <v>127</v>
      </c>
      <c r="BI17" s="12" t="s">
        <v>133</v>
      </c>
      <c r="BJ17" s="19" t="s">
        <v>298</v>
      </c>
      <c r="BK17" s="18">
        <v>2</v>
      </c>
      <c r="BL17" s="12">
        <v>2</v>
      </c>
      <c r="BM17" s="12">
        <v>3</v>
      </c>
      <c r="BN17" s="12"/>
      <c r="BO17" s="7">
        <v>2.1730883121490479</v>
      </c>
      <c r="BP17" s="5">
        <v>3</v>
      </c>
      <c r="BQ17" s="92">
        <v>3</v>
      </c>
      <c r="BR17" s="5">
        <v>4</v>
      </c>
      <c r="BS17" s="5">
        <v>3</v>
      </c>
      <c r="BT17" s="5">
        <v>3</v>
      </c>
      <c r="BU17" s="5">
        <v>3</v>
      </c>
      <c r="BV17" s="8">
        <v>2</v>
      </c>
      <c r="BW17" s="190">
        <f t="shared" si="14"/>
        <v>65.802815464400638</v>
      </c>
      <c r="BX17" s="8"/>
      <c r="BY17" s="8"/>
    </row>
    <row r="18" spans="1:77" x14ac:dyDescent="0.25">
      <c r="A18" s="76"/>
      <c r="B18" s="11"/>
      <c r="C18" s="147" t="s">
        <v>237</v>
      </c>
      <c r="D18" s="11"/>
      <c r="E18" s="59">
        <f t="shared" si="0"/>
        <v>7</v>
      </c>
      <c r="F18" s="59">
        <f t="shared" si="1"/>
        <v>10</v>
      </c>
      <c r="G18" s="65">
        <f t="shared" si="2"/>
        <v>18.671962995155987</v>
      </c>
      <c r="H18" s="98" t="b">
        <f t="shared" si="3"/>
        <v>0</v>
      </c>
      <c r="I18" s="108">
        <f t="shared" si="4"/>
        <v>10000</v>
      </c>
      <c r="J18" s="108">
        <f t="shared" si="4"/>
        <v>10000</v>
      </c>
      <c r="K18" s="108">
        <f t="shared" si="4"/>
        <v>10000</v>
      </c>
      <c r="L18" s="108">
        <f t="shared" si="4"/>
        <v>10000</v>
      </c>
      <c r="M18" s="108">
        <f t="shared" si="4"/>
        <v>10000</v>
      </c>
      <c r="N18" s="108">
        <f t="shared" si="4"/>
        <v>10000</v>
      </c>
      <c r="O18" s="98" t="b">
        <f t="shared" si="5"/>
        <v>0</v>
      </c>
      <c r="P18" s="59">
        <f t="shared" si="6"/>
        <v>2</v>
      </c>
      <c r="Q18" s="59">
        <f t="shared" si="7"/>
        <v>8</v>
      </c>
      <c r="R18" s="149">
        <f t="shared" si="15"/>
        <v>70.149289073611783</v>
      </c>
      <c r="S18" s="66">
        <f t="shared" si="8"/>
        <v>72.040302267002517</v>
      </c>
      <c r="T18" s="65">
        <f t="shared" si="16"/>
        <v>69.676535775264099</v>
      </c>
      <c r="U18" s="62">
        <f t="shared" si="17"/>
        <v>64.961228620211287</v>
      </c>
      <c r="V18" s="62" t="b">
        <f t="shared" si="9"/>
        <v>0</v>
      </c>
      <c r="W18" s="143">
        <f t="shared" si="10"/>
        <v>77.982622406945126</v>
      </c>
      <c r="X18" s="66" t="str">
        <f t="shared" si="11"/>
        <v/>
      </c>
      <c r="Y18" s="62" t="str">
        <f t="shared" si="11"/>
        <v/>
      </c>
      <c r="Z18" s="62" t="str">
        <f t="shared" si="11"/>
        <v/>
      </c>
      <c r="AA18" s="62" t="str">
        <f t="shared" si="11"/>
        <v/>
      </c>
      <c r="AB18" s="62">
        <f t="shared" si="11"/>
        <v>100</v>
      </c>
      <c r="AC18" s="65">
        <f t="shared" si="12"/>
        <v>44.080604534005033</v>
      </c>
      <c r="AD18" s="62" t="str">
        <f t="shared" si="13"/>
        <v/>
      </c>
      <c r="AE18" s="62" t="str">
        <f t="shared" si="13"/>
        <v/>
      </c>
      <c r="AF18" s="62" t="str">
        <f t="shared" si="13"/>
        <v/>
      </c>
      <c r="AG18" s="62" t="str">
        <f t="shared" si="13"/>
        <v/>
      </c>
      <c r="AH18" s="62">
        <f t="shared" si="13"/>
        <v>53.800000000000004</v>
      </c>
      <c r="AI18" s="62">
        <f t="shared" si="13"/>
        <v>38.4</v>
      </c>
      <c r="AJ18" s="66">
        <f>IF(VLOOKUP(TRUE,$V$2:$AY$28,COUNTA($V$1:AR$1),FALSE)="",AR18,IF(AR18="","",(AR18/VLOOKUP(TRUE,$V$2:$AY$28,COUNTA($V$1:AR$1),FALSE))*100))</f>
        <v>75</v>
      </c>
      <c r="AK18" s="62">
        <f>IF(VLOOKUP(TRUE,$V$2:$AY$28,COUNTA($V$1:AS$1),FALSE)="",AS18,IF(AS18="","",(AS18/VLOOKUP(TRUE,$V$2:$AY$28,COUNTA($V$1:AS$1),FALSE))*100))</f>
        <v>75</v>
      </c>
      <c r="AL18" s="62">
        <f>IF(VLOOKUP(TRUE,$V$2:$AY$28,COUNTA($V$1:AT$1),FALSE)="",AT18,IF(AT18="","",(AT18/VLOOKUP(TRUE,$V$2:$AY$28,COUNTA($V$1:AT$1),FALSE))*100))</f>
        <v>75</v>
      </c>
      <c r="AM18" s="62">
        <f>IF(VLOOKUP(TRUE,$V$2:$AY$28,COUNTA($V$1:AU$1),FALSE)="",AU18,IF(AU18="","",(AU18/VLOOKUP(TRUE,$V$2:$AY$28,COUNTA($V$1:AU$1),FALSE))*100))</f>
        <v>100</v>
      </c>
      <c r="AN18" s="62">
        <f>IF(VLOOKUP(TRUE,$V$2:$AY$28,COUNTA($V$1:AV$1),FALSE)="",AV18,IF(AV18="","",(AV18/VLOOKUP(TRUE,$V$2:$AY$28,COUNTA($V$1:AV$1),FALSE))*100))</f>
        <v>55.745619535446167</v>
      </c>
      <c r="AO18" s="62">
        <f>IF(VLOOKUP(TRUE,$V$2:$AY$28,COUNTA($V$1:AW$1),FALSE)="",AW18,IF(AW18="","",(AW18/VLOOKUP(TRUE,$V$2:$AY$28,COUNTA($V$1:AW$1),FALSE))*100))</f>
        <v>100</v>
      </c>
      <c r="AP18" s="111">
        <f>IF(VLOOKUP(TRUE,$V$2:$AY$28,COUNTA($V$1:AX$1),FALSE)="",AX18,IF(AX18="","",(AX18/VLOOKUP(TRUE,$V$2:$AY$28,COUNTA($V$1:AX$1),FALSE))*100))</f>
        <v>75</v>
      </c>
      <c r="AQ18" s="65">
        <f>IF(VLOOKUP(TRUE,$V$2:$AY$28,COUNTA($V$1:AY$1),FALSE)="",AY18,IF(AY18="","",(AY18/VLOOKUP(TRUE,$V$2:$AY$28,COUNTA($V$1:AY$1),FALSE))*100))</f>
        <v>80</v>
      </c>
      <c r="AR18" s="66">
        <f>IF(BS18="","",BS18*VLOOKUP("UQ",IndexCalc[],3,FALSE))</f>
        <v>75</v>
      </c>
      <c r="AS18" s="62">
        <f>IF(BT18="","",BT18*VLOOKUP("Fneg",IndexCalc[],3,FALSE))</f>
        <v>75</v>
      </c>
      <c r="AT18" s="62">
        <f>IF(BU18="","",BU18*VLOOKUP("ABS",IndexCalc[],3,FALSE))</f>
        <v>60</v>
      </c>
      <c r="AU18" s="62">
        <f>IF(BV18="","",BV18*VLOOKUP("Cnrs",IndexCalc[],3,FALSE))</f>
        <v>50</v>
      </c>
      <c r="AV18" s="62">
        <f>IF(BO18="","",BO18*VLOOKUP("HEC",IndexCalc[],3,FALSE))</f>
        <v>55.745619535446167</v>
      </c>
      <c r="AW18" s="62">
        <f>IF(BP18="","",BP18*VLOOKUP("Aeres",IndexCalc[],3,FALSE))</f>
        <v>100</v>
      </c>
      <c r="AX18" s="62">
        <f>IF(BQ18="","",BQ18*VLOOKUP("Abdc",IndexCalc[],3,FALSE))</f>
        <v>75</v>
      </c>
      <c r="AY18" s="65">
        <f>IF(BR18="","",BR18*VLOOKUP("Vhb",IndexCalc[],3,FALSE))</f>
        <v>66.666666666666671</v>
      </c>
      <c r="AZ18" s="25"/>
      <c r="BA18" s="16"/>
      <c r="BB18" s="12"/>
      <c r="BC18" s="25"/>
      <c r="BD18" s="25">
        <v>0.53700000000000003</v>
      </c>
      <c r="BE18" s="83">
        <v>0.7</v>
      </c>
      <c r="BF18" s="18"/>
      <c r="BG18" s="12" t="s">
        <v>127</v>
      </c>
      <c r="BH18" s="181" t="s">
        <v>127</v>
      </c>
      <c r="BI18" s="12" t="s">
        <v>133</v>
      </c>
      <c r="BJ18" s="19" t="s">
        <v>278</v>
      </c>
      <c r="BK18" s="18">
        <v>2</v>
      </c>
      <c r="BL18" s="12">
        <v>2</v>
      </c>
      <c r="BM18" s="12">
        <v>3</v>
      </c>
      <c r="BN18" s="12"/>
      <c r="BO18" s="7">
        <v>2.2298247814178467</v>
      </c>
      <c r="BP18" s="5">
        <v>3</v>
      </c>
      <c r="BQ18" s="92">
        <v>3</v>
      </c>
      <c r="BR18" s="5">
        <v>4</v>
      </c>
      <c r="BS18" s="5">
        <v>3</v>
      </c>
      <c r="BT18" s="5">
        <v>3</v>
      </c>
      <c r="BU18" s="5">
        <v>3</v>
      </c>
      <c r="BV18" s="8">
        <v>2</v>
      </c>
      <c r="BW18" s="190">
        <f t="shared" si="14"/>
        <v>70.149289073611783</v>
      </c>
      <c r="BX18" s="8"/>
      <c r="BY18" s="8"/>
    </row>
    <row r="19" spans="1:77" x14ac:dyDescent="0.25">
      <c r="A19" s="76"/>
      <c r="B19" s="11"/>
      <c r="C19" s="147" t="s">
        <v>238</v>
      </c>
      <c r="D19" s="11"/>
      <c r="E19" s="59">
        <f t="shared" si="0"/>
        <v>19</v>
      </c>
      <c r="F19" s="59">
        <f t="shared" si="1"/>
        <v>10</v>
      </c>
      <c r="G19" s="65">
        <f t="shared" si="2"/>
        <v>20.946179083995396</v>
      </c>
      <c r="H19" s="98" t="b">
        <f t="shared" si="3"/>
        <v>0</v>
      </c>
      <c r="I19" s="108">
        <f t="shared" si="4"/>
        <v>10000</v>
      </c>
      <c r="J19" s="108">
        <f t="shared" si="4"/>
        <v>10000</v>
      </c>
      <c r="K19" s="108">
        <f t="shared" si="4"/>
        <v>10000</v>
      </c>
      <c r="L19" s="108">
        <f t="shared" si="4"/>
        <v>10000</v>
      </c>
      <c r="M19" s="108">
        <f t="shared" si="4"/>
        <v>10000</v>
      </c>
      <c r="N19" s="108">
        <f t="shared" si="4"/>
        <v>10000</v>
      </c>
      <c r="O19" s="98" t="b">
        <f t="shared" si="5"/>
        <v>0</v>
      </c>
      <c r="P19" s="59">
        <f t="shared" si="6"/>
        <v>2</v>
      </c>
      <c r="Q19" s="59">
        <f t="shared" si="7"/>
        <v>8</v>
      </c>
      <c r="R19" s="149">
        <f t="shared" si="15"/>
        <v>49.885392175742545</v>
      </c>
      <c r="S19" s="66">
        <f t="shared" si="8"/>
        <v>61.222218208653516</v>
      </c>
      <c r="T19" s="65">
        <f t="shared" si="16"/>
        <v>47.051185667514801</v>
      </c>
      <c r="U19" s="62">
        <f t="shared" si="17"/>
        <v>44.940948534011838</v>
      </c>
      <c r="V19" s="62" t="b">
        <f t="shared" si="9"/>
        <v>0</v>
      </c>
      <c r="W19" s="143">
        <f t="shared" si="10"/>
        <v>56.55205884240921</v>
      </c>
      <c r="X19" s="66" t="str">
        <f t="shared" si="11"/>
        <v/>
      </c>
      <c r="Y19" s="62" t="str">
        <f t="shared" si="11"/>
        <v/>
      </c>
      <c r="Z19" s="62" t="str">
        <f t="shared" si="11"/>
        <v/>
      </c>
      <c r="AA19" s="62" t="str">
        <f t="shared" si="11"/>
        <v/>
      </c>
      <c r="AB19" s="62">
        <f t="shared" si="11"/>
        <v>84.283227349296965</v>
      </c>
      <c r="AC19" s="65">
        <f t="shared" si="12"/>
        <v>38.161209068010074</v>
      </c>
      <c r="AD19" s="62" t="str">
        <f t="shared" si="13"/>
        <v/>
      </c>
      <c r="AE19" s="62" t="str">
        <f t="shared" si="13"/>
        <v/>
      </c>
      <c r="AF19" s="62" t="str">
        <f t="shared" si="13"/>
        <v/>
      </c>
      <c r="AG19" s="62" t="str">
        <f t="shared" si="13"/>
        <v/>
      </c>
      <c r="AH19" s="62">
        <f t="shared" si="13"/>
        <v>38.4</v>
      </c>
      <c r="AI19" s="62">
        <f t="shared" si="13"/>
        <v>34.599999999999994</v>
      </c>
      <c r="AJ19" s="66">
        <f>IF(VLOOKUP(TRUE,$V$2:$AY$28,COUNTA($V$1:AR$1),FALSE)="",AR19,IF(AR19="","",(AR19/VLOOKUP(TRUE,$V$2:$AY$28,COUNTA($V$1:AR$1),FALSE))*100))</f>
        <v>50</v>
      </c>
      <c r="AK19" s="62">
        <f>IF(VLOOKUP(TRUE,$V$2:$AY$28,COUNTA($V$1:AS$1),FALSE)="",AS19,IF(AS19="","",(AS19/VLOOKUP(TRUE,$V$2:$AY$28,COUNTA($V$1:AS$1),FALSE))*100))</f>
        <v>50</v>
      </c>
      <c r="AL19" s="62">
        <f>IF(VLOOKUP(TRUE,$V$2:$AY$28,COUNTA($V$1:AT$1),FALSE)="",AT19,IF(AT19="","",(AT19/VLOOKUP(TRUE,$V$2:$AY$28,COUNTA($V$1:AT$1),FALSE))*100))</f>
        <v>50</v>
      </c>
      <c r="AM19" s="62">
        <f>IF(VLOOKUP(TRUE,$V$2:$AY$28,COUNTA($V$1:AU$1),FALSE)="",AU19,IF(AU19="","",(AU19/VLOOKUP(TRUE,$V$2:$AY$28,COUNTA($V$1:AU$1),FALSE))*100))</f>
        <v>100</v>
      </c>
      <c r="AN19" s="62">
        <f>IF(VLOOKUP(TRUE,$V$2:$AY$28,COUNTA($V$1:AV$1),FALSE)="",AV19,IF(AV19="","",(AV19/VLOOKUP(TRUE,$V$2:$AY$28,COUNTA($V$1:AV$1),FALSE))*100))</f>
        <v>36.409485340118408</v>
      </c>
      <c r="AO19" s="62">
        <f>IF(VLOOKUP(TRUE,$V$2:$AY$28,COUNTA($V$1:AW$1),FALSE)="",AW19,IF(AW19="","",(AW19/VLOOKUP(TRUE,$V$2:$AY$28,COUNTA($V$1:AW$1),FALSE))*100))</f>
        <v>66.666666666666671</v>
      </c>
      <c r="AP19" s="111">
        <f>IF(VLOOKUP(TRUE,$V$2:$AY$28,COUNTA($V$1:AX$1),FALSE)="",AX19,IF(AX19="","",(AX19/VLOOKUP(TRUE,$V$2:$AY$28,COUNTA($V$1:AX$1),FALSE))*100))</f>
        <v>50</v>
      </c>
      <c r="AQ19" s="65">
        <f>IF(VLOOKUP(TRUE,$V$2:$AY$28,COUNTA($V$1:AY$1),FALSE)="",AY19,IF(AY19="","",(AY19/VLOOKUP(TRUE,$V$2:$AY$28,COUNTA($V$1:AY$1),FALSE))*100))</f>
        <v>40</v>
      </c>
      <c r="AR19" s="66">
        <f>IF(BS19="","",BS19*VLOOKUP("UQ",IndexCalc[],3,FALSE))</f>
        <v>50</v>
      </c>
      <c r="AS19" s="62">
        <f>IF(BT19="","",BT19*VLOOKUP("Fneg",IndexCalc[],3,FALSE))</f>
        <v>50</v>
      </c>
      <c r="AT19" s="62">
        <f>IF(BU19="","",BU19*VLOOKUP("ABS",IndexCalc[],3,FALSE))</f>
        <v>40</v>
      </c>
      <c r="AU19" s="62">
        <f>IF(BV19="","",BV19*VLOOKUP("Cnrs",IndexCalc[],3,FALSE))</f>
        <v>50</v>
      </c>
      <c r="AV19" s="62">
        <f>IF(BO19="","",BO19*VLOOKUP("HEC",IndexCalc[],3,FALSE))</f>
        <v>36.409485340118408</v>
      </c>
      <c r="AW19" s="62">
        <f>IF(BP19="","",BP19*VLOOKUP("Aeres",IndexCalc[],3,FALSE))</f>
        <v>66.666666666666671</v>
      </c>
      <c r="AX19" s="62">
        <f>IF(BQ19="","",BQ19*VLOOKUP("Abdc",IndexCalc[],3,FALSE))</f>
        <v>50</v>
      </c>
      <c r="AY19" s="65">
        <f>IF(BR19="","",BR19*VLOOKUP("Vhb",IndexCalc[],3,FALSE))</f>
        <v>33.333333333333336</v>
      </c>
      <c r="AZ19" s="25"/>
      <c r="BA19" s="16"/>
      <c r="BB19" s="12"/>
      <c r="BC19" s="25"/>
      <c r="BD19" s="25">
        <v>0.42299999999999999</v>
      </c>
      <c r="BE19" s="83">
        <v>0.60599999999999998</v>
      </c>
      <c r="BF19" s="18"/>
      <c r="BG19" s="12" t="s">
        <v>133</v>
      </c>
      <c r="BH19" s="181" t="s">
        <v>133</v>
      </c>
      <c r="BI19" s="12" t="s">
        <v>135</v>
      </c>
      <c r="BJ19" s="19"/>
      <c r="BK19" s="18">
        <v>3</v>
      </c>
      <c r="BL19" s="12">
        <v>3</v>
      </c>
      <c r="BM19" s="12">
        <v>2</v>
      </c>
      <c r="BN19" s="12">
        <v>3</v>
      </c>
      <c r="BO19" s="7">
        <v>1.4563794136047363</v>
      </c>
      <c r="BP19" s="5">
        <v>2</v>
      </c>
      <c r="BQ19" s="92">
        <v>2</v>
      </c>
      <c r="BR19" s="5">
        <v>2</v>
      </c>
      <c r="BS19" s="5">
        <v>2</v>
      </c>
      <c r="BT19" s="5">
        <v>2</v>
      </c>
      <c r="BU19" s="5">
        <v>2</v>
      </c>
      <c r="BV19" s="8">
        <v>2</v>
      </c>
      <c r="BW19" s="190">
        <f t="shared" si="14"/>
        <v>49.885392175742545</v>
      </c>
      <c r="BX19" s="8"/>
      <c r="BY19" s="8"/>
    </row>
    <row r="20" spans="1:77" x14ac:dyDescent="0.25">
      <c r="A20" s="76"/>
      <c r="B20" s="11"/>
      <c r="C20" s="147" t="s">
        <v>239</v>
      </c>
      <c r="D20" s="11"/>
      <c r="E20" s="59">
        <f t="shared" si="0"/>
        <v>15</v>
      </c>
      <c r="F20" s="59">
        <f t="shared" si="1"/>
        <v>10</v>
      </c>
      <c r="G20" s="65">
        <f t="shared" si="2"/>
        <v>20.719215374786685</v>
      </c>
      <c r="H20" s="98" t="b">
        <f t="shared" si="3"/>
        <v>0</v>
      </c>
      <c r="I20" s="108">
        <f t="shared" si="4"/>
        <v>10000</v>
      </c>
      <c r="J20" s="108">
        <f t="shared" si="4"/>
        <v>10000</v>
      </c>
      <c r="K20" s="108">
        <f t="shared" si="4"/>
        <v>10000</v>
      </c>
      <c r="L20" s="108">
        <f t="shared" si="4"/>
        <v>10000</v>
      </c>
      <c r="M20" s="108">
        <f t="shared" si="4"/>
        <v>10000</v>
      </c>
      <c r="N20" s="108">
        <f t="shared" si="4"/>
        <v>10000</v>
      </c>
      <c r="O20" s="98" t="b">
        <f t="shared" si="5"/>
        <v>0</v>
      </c>
      <c r="P20" s="59">
        <f t="shared" si="6"/>
        <v>2</v>
      </c>
      <c r="Q20" s="59">
        <f t="shared" si="7"/>
        <v>8</v>
      </c>
      <c r="R20" s="149">
        <f t="shared" si="15"/>
        <v>55.405961376994114</v>
      </c>
      <c r="S20" s="66">
        <f t="shared" si="8"/>
        <v>88.696473551637268</v>
      </c>
      <c r="T20" s="65">
        <f t="shared" si="16"/>
        <v>47.083333333333329</v>
      </c>
      <c r="U20" s="62">
        <f t="shared" si="17"/>
        <v>51.11666666666666</v>
      </c>
      <c r="V20" s="62" t="b">
        <f t="shared" si="9"/>
        <v>0</v>
      </c>
      <c r="W20" s="143">
        <f t="shared" si="10"/>
        <v>60.072628043660778</v>
      </c>
      <c r="X20" s="66" t="str">
        <f t="shared" si="11"/>
        <v/>
      </c>
      <c r="Y20" s="62" t="str">
        <f t="shared" si="11"/>
        <v/>
      </c>
      <c r="Z20" s="62" t="str">
        <f t="shared" si="11"/>
        <v/>
      </c>
      <c r="AA20" s="62" t="str">
        <f t="shared" si="11"/>
        <v/>
      </c>
      <c r="AB20" s="62">
        <f t="shared" si="11"/>
        <v>100</v>
      </c>
      <c r="AC20" s="65">
        <f t="shared" si="12"/>
        <v>77.392947103274551</v>
      </c>
      <c r="AD20" s="62" t="str">
        <f t="shared" si="13"/>
        <v/>
      </c>
      <c r="AE20" s="62" t="str">
        <f t="shared" si="13"/>
        <v/>
      </c>
      <c r="AF20" s="62" t="str">
        <f t="shared" si="13"/>
        <v/>
      </c>
      <c r="AG20" s="62" t="str">
        <f t="shared" si="13"/>
        <v/>
      </c>
      <c r="AH20" s="62">
        <f t="shared" si="13"/>
        <v>69.199999999999989</v>
      </c>
      <c r="AI20" s="62">
        <f t="shared" si="13"/>
        <v>65.3</v>
      </c>
      <c r="AJ20" s="66">
        <f>IF(VLOOKUP(TRUE,$V$2:$AY$28,COUNTA($V$1:AR$1),FALSE)="",AR20,IF(AR20="","",(AR20/VLOOKUP(TRUE,$V$2:$AY$28,COUNTA($V$1:AR$1),FALSE))*100))</f>
        <v>50</v>
      </c>
      <c r="AK20" s="62">
        <f>IF(VLOOKUP(TRUE,$V$2:$AY$28,COUNTA($V$1:AS$1),FALSE)="",AS20,IF(AS20="","",(AS20/VLOOKUP(TRUE,$V$2:$AY$28,COUNTA($V$1:AS$1),FALSE))*100))</f>
        <v>50</v>
      </c>
      <c r="AL20" s="62">
        <f>IF(VLOOKUP(TRUE,$V$2:$AY$28,COUNTA($V$1:AT$1),FALSE)="",AT20,IF(AT20="","",(AT20/VLOOKUP(TRUE,$V$2:$AY$28,COUNTA($V$1:AT$1),FALSE))*100))</f>
        <v>75</v>
      </c>
      <c r="AM20" s="62">
        <f>IF(VLOOKUP(TRUE,$V$2:$AY$28,COUNTA($V$1:AU$1),FALSE)="",AU20,IF(AU20="","",(AU20/VLOOKUP(TRUE,$V$2:$AY$28,COUNTA($V$1:AU$1),FALSE))*100))</f>
        <v>50</v>
      </c>
      <c r="AN20" s="62">
        <f>IF(VLOOKUP(TRUE,$V$2:$AY$28,COUNTA($V$1:AV$1),FALSE)="",AV20,IF(AV20="","",(AV20/VLOOKUP(TRUE,$V$2:$AY$28,COUNTA($V$1:AV$1),FALSE))*100))</f>
        <v>50</v>
      </c>
      <c r="AO20" s="62">
        <f>IF(VLOOKUP(TRUE,$V$2:$AY$28,COUNTA($V$1:AW$1),FALSE)="",AW20,IF(AW20="","",(AW20/VLOOKUP(TRUE,$V$2:$AY$28,COUNTA($V$1:AW$1),FALSE))*100))</f>
        <v>33.333333333333336</v>
      </c>
      <c r="AP20" s="111">
        <f>IF(VLOOKUP(TRUE,$V$2:$AY$28,COUNTA($V$1:AX$1),FALSE)="",AX20,IF(AX20="","",(AX20/VLOOKUP(TRUE,$V$2:$AY$28,COUNTA($V$1:AX$1),FALSE))*100))</f>
        <v>75</v>
      </c>
      <c r="AQ20" s="65">
        <f>IF(VLOOKUP(TRUE,$V$2:$AY$28,COUNTA($V$1:AY$1),FALSE)="",AY20,IF(AY20="","",(AY20/VLOOKUP(TRUE,$V$2:$AY$28,COUNTA($V$1:AY$1),FALSE))*100))</f>
        <v>40</v>
      </c>
      <c r="AR20" s="66">
        <f>IF(BS20="","",BS20*VLOOKUP("UQ",IndexCalc[],3,FALSE))</f>
        <v>50</v>
      </c>
      <c r="AS20" s="62">
        <f>IF(BT20="","",BT20*VLOOKUP("Fneg",IndexCalc[],3,FALSE))</f>
        <v>50</v>
      </c>
      <c r="AT20" s="62">
        <f>IF(BU20="","",BU20*VLOOKUP("ABS",IndexCalc[],3,FALSE))</f>
        <v>60</v>
      </c>
      <c r="AU20" s="62">
        <f>IF(BV20="","",BV20*VLOOKUP("Cnrs",IndexCalc[],3,FALSE))</f>
        <v>25</v>
      </c>
      <c r="AV20" s="62">
        <f>IF(BO20="","",BO20*VLOOKUP("HEC",IndexCalc[],3,FALSE))</f>
        <v>50</v>
      </c>
      <c r="AW20" s="62">
        <f>IF(BP20="","",BP20*VLOOKUP("Aeres",IndexCalc[],3,FALSE))</f>
        <v>33.333333333333336</v>
      </c>
      <c r="AX20" s="62">
        <f>IF(BQ20="","",BQ20*VLOOKUP("Abdc",IndexCalc[],3,FALSE))</f>
        <v>75</v>
      </c>
      <c r="AY20" s="65">
        <f>IF(BR20="","",BR20*VLOOKUP("Vhb",IndexCalc[],3,FALSE))</f>
        <v>33.333333333333336</v>
      </c>
      <c r="AZ20" s="25"/>
      <c r="BA20" s="16"/>
      <c r="BB20" s="12"/>
      <c r="BC20" s="25"/>
      <c r="BD20" s="25">
        <v>0.78900000000000003</v>
      </c>
      <c r="BE20" s="83">
        <v>1.2290000000000001</v>
      </c>
      <c r="BF20" s="18"/>
      <c r="BG20" s="12" t="s">
        <v>135</v>
      </c>
      <c r="BH20" s="181" t="s">
        <v>127</v>
      </c>
      <c r="BI20" s="12" t="s">
        <v>135</v>
      </c>
      <c r="BJ20" s="19" t="s">
        <v>298</v>
      </c>
      <c r="BK20" s="18">
        <v>3</v>
      </c>
      <c r="BL20" s="12">
        <v>3</v>
      </c>
      <c r="BM20" s="12">
        <v>3</v>
      </c>
      <c r="BN20" s="12">
        <v>4</v>
      </c>
      <c r="BO20" s="7">
        <v>2</v>
      </c>
      <c r="BP20" s="5">
        <v>1</v>
      </c>
      <c r="BQ20" s="92">
        <v>3</v>
      </c>
      <c r="BR20" s="5">
        <v>2</v>
      </c>
      <c r="BS20" s="5">
        <v>2</v>
      </c>
      <c r="BT20" s="5">
        <v>2</v>
      </c>
      <c r="BU20" s="5">
        <v>3</v>
      </c>
      <c r="BV20" s="8">
        <v>1</v>
      </c>
      <c r="BW20" s="190">
        <f t="shared" si="14"/>
        <v>55.405961376994114</v>
      </c>
      <c r="BX20" s="8"/>
      <c r="BY20" s="8"/>
    </row>
    <row r="21" spans="1:77" x14ac:dyDescent="0.25">
      <c r="A21" s="76"/>
      <c r="B21" s="11"/>
      <c r="C21" s="147" t="s">
        <v>240</v>
      </c>
      <c r="D21" s="11"/>
      <c r="E21" s="59">
        <f t="shared" si="0"/>
        <v>10</v>
      </c>
      <c r="F21" s="59">
        <f t="shared" si="1"/>
        <v>10</v>
      </c>
      <c r="G21" s="65">
        <f t="shared" si="2"/>
        <v>20.318186921991678</v>
      </c>
      <c r="H21" s="98" t="b">
        <f t="shared" si="3"/>
        <v>0</v>
      </c>
      <c r="I21" s="108">
        <f t="shared" si="4"/>
        <v>10000</v>
      </c>
      <c r="J21" s="108">
        <f t="shared" si="4"/>
        <v>10000</v>
      </c>
      <c r="K21" s="108">
        <f t="shared" si="4"/>
        <v>10000</v>
      </c>
      <c r="L21" s="108">
        <f t="shared" si="4"/>
        <v>10000</v>
      </c>
      <c r="M21" s="108">
        <f t="shared" si="4"/>
        <v>10000</v>
      </c>
      <c r="N21" s="108">
        <f t="shared" si="4"/>
        <v>10000</v>
      </c>
      <c r="O21" s="98" t="b">
        <f t="shared" si="5"/>
        <v>0</v>
      </c>
      <c r="P21" s="59">
        <f t="shared" si="6"/>
        <v>2</v>
      </c>
      <c r="Q21" s="59">
        <f t="shared" si="7"/>
        <v>8</v>
      </c>
      <c r="R21" s="149">
        <f t="shared" si="15"/>
        <v>63.861863560130075</v>
      </c>
      <c r="S21" s="66">
        <f t="shared" si="8"/>
        <v>89.861460957178849</v>
      </c>
      <c r="T21" s="65">
        <f t="shared" si="16"/>
        <v>57.361964210867882</v>
      </c>
      <c r="U21" s="62">
        <f t="shared" si="17"/>
        <v>60.8795713686943</v>
      </c>
      <c r="V21" s="62" t="b">
        <f t="shared" si="9"/>
        <v>0</v>
      </c>
      <c r="W21" s="143">
        <f t="shared" si="10"/>
        <v>71.028530226796732</v>
      </c>
      <c r="X21" s="66" t="str">
        <f t="shared" si="11"/>
        <v/>
      </c>
      <c r="Y21" s="62" t="str">
        <f t="shared" si="11"/>
        <v/>
      </c>
      <c r="Z21" s="62" t="str">
        <f t="shared" si="11"/>
        <v/>
      </c>
      <c r="AA21" s="62" t="str">
        <f t="shared" si="11"/>
        <v/>
      </c>
      <c r="AB21" s="62">
        <f t="shared" si="11"/>
        <v>100</v>
      </c>
      <c r="AC21" s="65">
        <f t="shared" si="12"/>
        <v>79.722921914357684</v>
      </c>
      <c r="AD21" s="62" t="str">
        <f t="shared" si="13"/>
        <v/>
      </c>
      <c r="AE21" s="62" t="str">
        <f t="shared" si="13"/>
        <v/>
      </c>
      <c r="AF21" s="62" t="str">
        <f t="shared" si="13"/>
        <v/>
      </c>
      <c r="AG21" s="62" t="str">
        <f t="shared" si="13"/>
        <v/>
      </c>
      <c r="AH21" s="62">
        <f t="shared" si="13"/>
        <v>80.7</v>
      </c>
      <c r="AI21" s="62">
        <f t="shared" si="13"/>
        <v>69.199999999999989</v>
      </c>
      <c r="AJ21" s="66">
        <f>IF(VLOOKUP(TRUE,$V$2:$AY$28,COUNTA($V$1:AR$1),FALSE)="",AR21,IF(AR21="","",(AR21/VLOOKUP(TRUE,$V$2:$AY$28,COUNTA($V$1:AR$1),FALSE))*100))</f>
        <v>75</v>
      </c>
      <c r="AK21" s="62">
        <f>IF(VLOOKUP(TRUE,$V$2:$AY$28,COUNTA($V$1:AS$1),FALSE)="",AS21,IF(AS21="","",(AS21/VLOOKUP(TRUE,$V$2:$AY$28,COUNTA($V$1:AS$1),FALSE))*100))</f>
        <v>48.895713686943054</v>
      </c>
      <c r="AL21" s="62">
        <f>IF(VLOOKUP(TRUE,$V$2:$AY$28,COUNTA($V$1:AT$1),FALSE)="",AT21,IF(AT21="","",(AT21/VLOOKUP(TRUE,$V$2:$AY$28,COUNTA($V$1:AT$1),FALSE))*100))</f>
        <v>75</v>
      </c>
      <c r="AM21" s="62">
        <f>IF(VLOOKUP(TRUE,$V$2:$AY$28,COUNTA($V$1:AU$1),FALSE)="",AU21,IF(AU21="","",(AU21/VLOOKUP(TRUE,$V$2:$AY$28,COUNTA($V$1:AU$1),FALSE))*100))</f>
        <v>100</v>
      </c>
      <c r="AN21" s="62">
        <f>IF(VLOOKUP(TRUE,$V$2:$AY$28,COUNTA($V$1:AV$1),FALSE)="",AV21,IF(AV21="","",(AV21/VLOOKUP(TRUE,$V$2:$AY$28,COUNTA($V$1:AV$1),FALSE))*100))</f>
        <v>50</v>
      </c>
      <c r="AO21" s="62">
        <f>IF(VLOOKUP(TRUE,$V$2:$AY$28,COUNTA($V$1:AW$1),FALSE)="",AW21,IF(AW21="","",(AW21/VLOOKUP(TRUE,$V$2:$AY$28,COUNTA($V$1:AW$1),FALSE))*100))</f>
        <v>66.666666666666671</v>
      </c>
      <c r="AP21" s="111">
        <f>IF(VLOOKUP(TRUE,$V$2:$AY$28,COUNTA($V$1:AX$1),FALSE)="",AX21,IF(AX21="","",(AX21/VLOOKUP(TRUE,$V$2:$AY$28,COUNTA($V$1:AX$1),FALSE))*100))</f>
        <v>75</v>
      </c>
      <c r="AQ21" s="65">
        <f>IF(VLOOKUP(TRUE,$V$2:$AY$28,COUNTA($V$1:AY$1),FALSE)="",AY21,IF(AY21="","",(AY21/VLOOKUP(TRUE,$V$2:$AY$28,COUNTA($V$1:AY$1),FALSE))*100))</f>
        <v>40</v>
      </c>
      <c r="AR21" s="66">
        <f>IF(BS21="","",BS21*VLOOKUP("UQ",IndexCalc[],3,FALSE))</f>
        <v>75</v>
      </c>
      <c r="AS21" s="62">
        <f>IF(BT21="","",BT21*VLOOKUP("Fneg",IndexCalc[],3,FALSE))</f>
        <v>48.895713686943054</v>
      </c>
      <c r="AT21" s="62">
        <f>IF(BU21="","",BU21*VLOOKUP("ABS",IndexCalc[],3,FALSE))</f>
        <v>60</v>
      </c>
      <c r="AU21" s="62">
        <f>IF(BV21="","",BV21*VLOOKUP("Cnrs",IndexCalc[],3,FALSE))</f>
        <v>50</v>
      </c>
      <c r="AV21" s="62">
        <f>IF(BO21="","",BO21*VLOOKUP("HEC",IndexCalc[],3,FALSE))</f>
        <v>50</v>
      </c>
      <c r="AW21" s="62">
        <f>IF(BP21="","",BP21*VLOOKUP("Aeres",IndexCalc[],3,FALSE))</f>
        <v>66.666666666666671</v>
      </c>
      <c r="AX21" s="62">
        <f>IF(BQ21="","",BQ21*VLOOKUP("Abdc",IndexCalc[],3,FALSE))</f>
        <v>75</v>
      </c>
      <c r="AY21" s="65">
        <f>IF(BR21="","",BR21*VLOOKUP("Vhb",IndexCalc[],3,FALSE))</f>
        <v>33.333333333333336</v>
      </c>
      <c r="AZ21" s="25"/>
      <c r="BA21" s="16"/>
      <c r="BB21" s="12"/>
      <c r="BC21" s="25"/>
      <c r="BD21" s="25">
        <v>0.872</v>
      </c>
      <c r="BE21" s="83">
        <v>1.266</v>
      </c>
      <c r="BF21" s="18" t="s">
        <v>133</v>
      </c>
      <c r="BG21" s="12" t="s">
        <v>133</v>
      </c>
      <c r="BH21" s="181" t="s">
        <v>127</v>
      </c>
      <c r="BI21" s="12" t="s">
        <v>135</v>
      </c>
      <c r="BJ21" s="19" t="s">
        <v>298</v>
      </c>
      <c r="BK21" s="18">
        <v>2</v>
      </c>
      <c r="BL21" s="12"/>
      <c r="BM21" s="12">
        <v>3</v>
      </c>
      <c r="BN21" s="12">
        <v>3</v>
      </c>
      <c r="BO21" s="7">
        <v>2</v>
      </c>
      <c r="BP21" s="5">
        <v>2</v>
      </c>
      <c r="BQ21" s="92">
        <v>3</v>
      </c>
      <c r="BR21" s="5">
        <v>2</v>
      </c>
      <c r="BS21" s="5">
        <v>3</v>
      </c>
      <c r="BT21" s="5">
        <v>1.9558285474777222</v>
      </c>
      <c r="BU21" s="5">
        <v>3</v>
      </c>
      <c r="BV21" s="8">
        <v>2</v>
      </c>
      <c r="BW21" s="190">
        <f t="shared" si="14"/>
        <v>63.861863560130075</v>
      </c>
      <c r="BX21" s="8"/>
      <c r="BY21" s="8"/>
    </row>
    <row r="22" spans="1:77" x14ac:dyDescent="0.25">
      <c r="A22" s="76"/>
      <c r="B22" s="11"/>
      <c r="C22" s="147" t="s">
        <v>241</v>
      </c>
      <c r="D22" s="11"/>
      <c r="E22" s="59">
        <f t="shared" si="0"/>
        <v>26</v>
      </c>
      <c r="F22" s="59">
        <f t="shared" si="1"/>
        <v>10</v>
      </c>
      <c r="G22" s="65">
        <f t="shared" si="2"/>
        <v>10.662946543325743</v>
      </c>
      <c r="H22" s="98" t="b">
        <f t="shared" si="3"/>
        <v>0</v>
      </c>
      <c r="I22" s="108">
        <f t="shared" si="4"/>
        <v>10000</v>
      </c>
      <c r="J22" s="108">
        <f t="shared" si="4"/>
        <v>10000</v>
      </c>
      <c r="K22" s="108">
        <f t="shared" si="4"/>
        <v>10000</v>
      </c>
      <c r="L22" s="108">
        <f t="shared" si="4"/>
        <v>10000</v>
      </c>
      <c r="M22" s="108">
        <f t="shared" si="4"/>
        <v>10000</v>
      </c>
      <c r="N22" s="108">
        <f t="shared" si="4"/>
        <v>10000</v>
      </c>
      <c r="O22" s="98" t="b">
        <f t="shared" si="5"/>
        <v>0</v>
      </c>
      <c r="P22" s="59">
        <f t="shared" si="6"/>
        <v>2</v>
      </c>
      <c r="Q22" s="59">
        <f t="shared" si="7"/>
        <v>8</v>
      </c>
      <c r="R22" s="149">
        <f t="shared" si="15"/>
        <v>38.69742705430842</v>
      </c>
      <c r="S22" s="66">
        <f t="shared" si="8"/>
        <v>45.202204088680801</v>
      </c>
      <c r="T22" s="65">
        <f t="shared" si="16"/>
        <v>37.071232795715332</v>
      </c>
      <c r="U22" s="62">
        <f t="shared" si="17"/>
        <v>34.266986236572265</v>
      </c>
      <c r="V22" s="62" t="b">
        <f t="shared" si="9"/>
        <v>0</v>
      </c>
      <c r="W22" s="143">
        <f t="shared" si="10"/>
        <v>43.037116865379183</v>
      </c>
      <c r="X22" s="66" t="str">
        <f t="shared" si="11"/>
        <v/>
      </c>
      <c r="Y22" s="62" t="str">
        <f t="shared" si="11"/>
        <v/>
      </c>
      <c r="Z22" s="62" t="str">
        <f t="shared" si="11"/>
        <v/>
      </c>
      <c r="AA22" s="62" t="str">
        <f t="shared" si="11"/>
        <v/>
      </c>
      <c r="AB22" s="62">
        <f t="shared" si="11"/>
        <v>55.391813718923309</v>
      </c>
      <c r="AC22" s="65">
        <f t="shared" si="12"/>
        <v>35.012594458438286</v>
      </c>
      <c r="AD22" s="62" t="str">
        <f t="shared" si="13"/>
        <v/>
      </c>
      <c r="AE22" s="62" t="str">
        <f t="shared" si="13"/>
        <v/>
      </c>
      <c r="AF22" s="62" t="str">
        <f t="shared" si="13"/>
        <v/>
      </c>
      <c r="AG22" s="62" t="str">
        <f t="shared" si="13"/>
        <v/>
      </c>
      <c r="AH22" s="62">
        <f t="shared" si="13"/>
        <v>19.2</v>
      </c>
      <c r="AI22" s="62">
        <f t="shared" si="13"/>
        <v>26.900000000000002</v>
      </c>
      <c r="AJ22" s="66">
        <f>IF(VLOOKUP(TRUE,$V$2:$AY$28,COUNTA($V$1:AR$1),FALSE)="",AR22,IF(AR22="","",(AR22/VLOOKUP(TRUE,$V$2:$AY$28,COUNTA($V$1:AR$1),FALSE))*100))</f>
        <v>50</v>
      </c>
      <c r="AK22" s="62">
        <f>IF(VLOOKUP(TRUE,$V$2:$AY$28,COUNTA($V$1:AS$1),FALSE)="",AS22,IF(AS22="","",(AS22/VLOOKUP(TRUE,$V$2:$AY$28,COUNTA($V$1:AS$1),FALSE))*100))</f>
        <v>25</v>
      </c>
      <c r="AL22" s="62">
        <f>IF(VLOOKUP(TRUE,$V$2:$AY$28,COUNTA($V$1:AT$1),FALSE)="",AT22,IF(AT22="","",(AT22/VLOOKUP(TRUE,$V$2:$AY$28,COUNTA($V$1:AT$1),FALSE))*100))</f>
        <v>50</v>
      </c>
      <c r="AM22" s="62">
        <f>IF(VLOOKUP(TRUE,$V$2:$AY$28,COUNTA($V$1:AU$1),FALSE)="",AU22,IF(AU22="","",(AU22/VLOOKUP(TRUE,$V$2:$AY$28,COUNTA($V$1:AU$1),FALSE))*100))</f>
        <v>50</v>
      </c>
      <c r="AN22" s="62">
        <f>IF(VLOOKUP(TRUE,$V$2:$AY$28,COUNTA($V$1:AV$1),FALSE)="",AV22,IF(AV22="","",(AV22/VLOOKUP(TRUE,$V$2:$AY$28,COUNTA($V$1:AV$1),FALSE))*100))</f>
        <v>31.252038478851318</v>
      </c>
      <c r="AO22" s="62">
        <f>IF(VLOOKUP(TRUE,$V$2:$AY$28,COUNTA($V$1:AW$1),FALSE)="",AW22,IF(AW22="","",(AW22/VLOOKUP(TRUE,$V$2:$AY$28,COUNTA($V$1:AW$1),FALSE))*100))</f>
        <v>33.333333333333336</v>
      </c>
      <c r="AP22" s="111">
        <f>IF(VLOOKUP(TRUE,$V$2:$AY$28,COUNTA($V$1:AX$1),FALSE)="",AX22,IF(AX22="","",(AX22/VLOOKUP(TRUE,$V$2:$AY$28,COUNTA($V$1:AX$1),FALSE))*100))</f>
        <v>50</v>
      </c>
      <c r="AQ22" s="65">
        <f>IF(VLOOKUP(TRUE,$V$2:$AY$28,COUNTA($V$1:AY$1),FALSE)="",AY22,IF(AY22="","",(AY22/VLOOKUP(TRUE,$V$2:$AY$28,COUNTA($V$1:AY$1),FALSE))*100))</f>
        <v>50.381388664245605</v>
      </c>
      <c r="AR22" s="66">
        <f>IF(BS22="","",BS22*VLOOKUP("UQ",IndexCalc[],3,FALSE))</f>
        <v>50</v>
      </c>
      <c r="AS22" s="62">
        <f>IF(BT22="","",BT22*VLOOKUP("Fneg",IndexCalc[],3,FALSE))</f>
        <v>25</v>
      </c>
      <c r="AT22" s="62">
        <f>IF(BU22="","",BU22*VLOOKUP("ABS",IndexCalc[],3,FALSE))</f>
        <v>40</v>
      </c>
      <c r="AU22" s="62">
        <f>IF(BV22="","",BV22*VLOOKUP("Cnrs",IndexCalc[],3,FALSE))</f>
        <v>25</v>
      </c>
      <c r="AV22" s="62">
        <f>IF(BO22="","",BO22*VLOOKUP("HEC",IndexCalc[],3,FALSE))</f>
        <v>31.252038478851318</v>
      </c>
      <c r="AW22" s="62">
        <f>IF(BP22="","",BP22*VLOOKUP("Aeres",IndexCalc[],3,FALSE))</f>
        <v>33.333333333333336</v>
      </c>
      <c r="AX22" s="62">
        <f>IF(BQ22="","",BQ22*VLOOKUP("Abdc",IndexCalc[],3,FALSE))</f>
        <v>50</v>
      </c>
      <c r="AY22" s="65">
        <f>IF(BR22="","",BR22*VLOOKUP("Vhb",IndexCalc[],3,FALSE))</f>
        <v>41.984490553538009</v>
      </c>
      <c r="AZ22" s="25"/>
      <c r="BA22" s="16"/>
      <c r="BB22" s="12"/>
      <c r="BC22" s="25"/>
      <c r="BD22" s="25">
        <v>0.27800000000000002</v>
      </c>
      <c r="BE22" s="83">
        <v>0.55600000000000005</v>
      </c>
      <c r="BF22" s="18"/>
      <c r="BG22" s="12" t="s">
        <v>135</v>
      </c>
      <c r="BH22" s="181" t="s">
        <v>133</v>
      </c>
      <c r="BI22" s="12"/>
      <c r="BJ22" s="19"/>
      <c r="BK22" s="18">
        <v>3</v>
      </c>
      <c r="BL22" s="12">
        <v>4</v>
      </c>
      <c r="BM22" s="12">
        <v>2</v>
      </c>
      <c r="BN22" s="12">
        <v>4</v>
      </c>
      <c r="BO22" s="7">
        <v>1.2500815391540527</v>
      </c>
      <c r="BP22" s="5">
        <v>1</v>
      </c>
      <c r="BQ22" s="92">
        <v>2</v>
      </c>
      <c r="BR22" s="5">
        <v>2.5190694332122803</v>
      </c>
      <c r="BS22" s="5">
        <v>2</v>
      </c>
      <c r="BT22" s="5">
        <v>1</v>
      </c>
      <c r="BU22" s="5">
        <v>2</v>
      </c>
      <c r="BV22" s="8">
        <v>1</v>
      </c>
      <c r="BW22" s="190">
        <f t="shared" si="14"/>
        <v>38.69742705430842</v>
      </c>
      <c r="BX22" s="8"/>
      <c r="BY22" s="8"/>
    </row>
    <row r="23" spans="1:77" x14ac:dyDescent="0.25">
      <c r="A23" s="76"/>
      <c r="B23" s="11"/>
      <c r="C23" s="147" t="s">
        <v>242</v>
      </c>
      <c r="D23" s="11"/>
      <c r="E23" s="59">
        <f t="shared" si="0"/>
        <v>17</v>
      </c>
      <c r="F23" s="59">
        <f t="shared" si="1"/>
        <v>10</v>
      </c>
      <c r="G23" s="65">
        <f t="shared" si="2"/>
        <v>26.190828892742047</v>
      </c>
      <c r="H23" s="98" t="b">
        <f t="shared" si="3"/>
        <v>0</v>
      </c>
      <c r="I23" s="108">
        <f t="shared" si="4"/>
        <v>10000</v>
      </c>
      <c r="J23" s="108">
        <f t="shared" si="4"/>
        <v>10000</v>
      </c>
      <c r="K23" s="108">
        <f t="shared" si="4"/>
        <v>10000</v>
      </c>
      <c r="L23" s="108">
        <f t="shared" si="4"/>
        <v>10000</v>
      </c>
      <c r="M23" s="108">
        <f t="shared" si="4"/>
        <v>10000</v>
      </c>
      <c r="N23" s="108">
        <f t="shared" si="4"/>
        <v>10000</v>
      </c>
      <c r="O23" s="98" t="b">
        <f t="shared" si="5"/>
        <v>0</v>
      </c>
      <c r="P23" s="59">
        <f t="shared" si="6"/>
        <v>2</v>
      </c>
      <c r="Q23" s="59">
        <f t="shared" si="7"/>
        <v>8</v>
      </c>
      <c r="R23" s="149">
        <f t="shared" si="15"/>
        <v>50.454582862857222</v>
      </c>
      <c r="S23" s="66">
        <f t="shared" si="8"/>
        <v>63.211128973976976</v>
      </c>
      <c r="T23" s="65">
        <f t="shared" si="16"/>
        <v>47.265446335077286</v>
      </c>
      <c r="U23" s="62">
        <f t="shared" si="17"/>
        <v>45.492357068061828</v>
      </c>
      <c r="V23" s="62" t="b">
        <f t="shared" si="9"/>
        <v>0</v>
      </c>
      <c r="W23" s="143">
        <f t="shared" si="10"/>
        <v>56.512597116632506</v>
      </c>
      <c r="X23" s="66" t="str">
        <f t="shared" si="11"/>
        <v/>
      </c>
      <c r="Y23" s="62" t="str">
        <f t="shared" si="11"/>
        <v/>
      </c>
      <c r="Z23" s="62" t="str">
        <f t="shared" si="11"/>
        <v/>
      </c>
      <c r="AA23" s="62" t="str">
        <f t="shared" si="11"/>
        <v/>
      </c>
      <c r="AB23" s="62">
        <f t="shared" si="11"/>
        <v>41.619862197000145</v>
      </c>
      <c r="AC23" s="65">
        <f t="shared" si="12"/>
        <v>84.802395750953806</v>
      </c>
      <c r="AD23" s="62" t="str">
        <f t="shared" si="13"/>
        <v/>
      </c>
      <c r="AE23" s="62" t="str">
        <f t="shared" si="13"/>
        <v/>
      </c>
      <c r="AF23" s="62" t="str">
        <f t="shared" si="13"/>
        <v/>
      </c>
      <c r="AG23" s="62" t="str">
        <f t="shared" si="13"/>
        <v/>
      </c>
      <c r="AH23" s="62">
        <f t="shared" si="13"/>
        <v>3.8</v>
      </c>
      <c r="AI23" s="62">
        <f t="shared" si="13"/>
        <v>73</v>
      </c>
      <c r="AJ23" s="66">
        <f>IF(VLOOKUP(TRUE,$V$2:$AY$28,COUNTA($V$1:AR$1),FALSE)="",AR23,IF(AR23="","",(AR23/VLOOKUP(TRUE,$V$2:$AY$28,COUNTA($V$1:AR$1),FALSE))*100))</f>
        <v>75</v>
      </c>
      <c r="AK23" s="62">
        <f>IF(VLOOKUP(TRUE,$V$2:$AY$28,COUNTA($V$1:AS$1),FALSE)="",AS23,IF(AS23="","",(AS23/VLOOKUP(TRUE,$V$2:$AY$28,COUNTA($V$1:AS$1),FALSE))*100))</f>
        <v>34.048756957054138</v>
      </c>
      <c r="AL23" s="62">
        <f>IF(VLOOKUP(TRUE,$V$2:$AY$28,COUNTA($V$1:AT$1),FALSE)="",AT23,IF(AT23="","",(AT23/VLOOKUP(TRUE,$V$2:$AY$28,COUNTA($V$1:AT$1),FALSE))*100))</f>
        <v>25</v>
      </c>
      <c r="AM23" s="62">
        <f>IF(VLOOKUP(TRUE,$V$2:$AY$28,COUNTA($V$1:AU$1),FALSE)="",AU23,IF(AU23="","",(AU23/VLOOKUP(TRUE,$V$2:$AY$28,COUNTA($V$1:AU$1),FALSE))*100))</f>
        <v>97.826951742172241</v>
      </c>
      <c r="AN23" s="62">
        <f>IF(VLOOKUP(TRUE,$V$2:$AY$28,COUNTA($V$1:AV$1),FALSE)="",AV23,IF(AV23="","",(AV23/VLOOKUP(TRUE,$V$2:$AY$28,COUNTA($V$1:AV$1),FALSE))*100))</f>
        <v>26.342451572418213</v>
      </c>
      <c r="AO23" s="62">
        <f>IF(VLOOKUP(TRUE,$V$2:$AY$28,COUNTA($V$1:AW$1),FALSE)="",AW23,IF(AW23="","",(AW23/VLOOKUP(TRUE,$V$2:$AY$28,COUNTA($V$1:AW$1),FALSE))*100))</f>
        <v>65.485552946726486</v>
      </c>
      <c r="AP23" s="111">
        <f>IF(VLOOKUP(TRUE,$V$2:$AY$28,COUNTA($V$1:AX$1),FALSE)="",AX23,IF(AX23="","",(AX23/VLOOKUP(TRUE,$V$2:$AY$28,COUNTA($V$1:AX$1),FALSE))*100))</f>
        <v>75</v>
      </c>
      <c r="AQ23" s="65">
        <f>IF(VLOOKUP(TRUE,$V$2:$AY$28,COUNTA($V$1:AY$1),FALSE)="",AY23,IF(AY23="","",(AY23/VLOOKUP(TRUE,$V$2:$AY$28,COUNTA($V$1:AY$1),FALSE))*100))</f>
        <v>40</v>
      </c>
      <c r="AR23" s="66">
        <f>IF(BS23="","",BS23*VLOOKUP("UQ",IndexCalc[],3,FALSE))</f>
        <v>75</v>
      </c>
      <c r="AS23" s="62">
        <f>IF(BT23="","",BT23*VLOOKUP("Fneg",IndexCalc[],3,FALSE))</f>
        <v>34.048756957054138</v>
      </c>
      <c r="AT23" s="62">
        <f>IF(BU23="","",BU23*VLOOKUP("ABS",IndexCalc[],3,FALSE))</f>
        <v>20</v>
      </c>
      <c r="AU23" s="62">
        <f>IF(BV23="","",BV23*VLOOKUP("Cnrs",IndexCalc[],3,FALSE))</f>
        <v>48.913475871086121</v>
      </c>
      <c r="AV23" s="62">
        <f>IF(BO23="","",BO23*VLOOKUP("HEC",IndexCalc[],3,FALSE))</f>
        <v>26.342451572418213</v>
      </c>
      <c r="AW23" s="62">
        <f>IF(BP23="","",BP23*VLOOKUP("Aeres",IndexCalc[],3,FALSE))</f>
        <v>65.485552946726486</v>
      </c>
      <c r="AX23" s="62">
        <f>IF(BQ23="","",BQ23*VLOOKUP("Abdc",IndexCalc[],3,FALSE))</f>
        <v>75</v>
      </c>
      <c r="AY23" s="65">
        <f>IF(BR23="","",BR23*VLOOKUP("Vhb",IndexCalc[],3,FALSE))</f>
        <v>33.333333333333336</v>
      </c>
      <c r="AZ23" s="25"/>
      <c r="BA23" s="16"/>
      <c r="BB23" s="12"/>
      <c r="BC23" s="25"/>
      <c r="BD23" s="25">
        <v>0.2088814377784729</v>
      </c>
      <c r="BE23" s="83">
        <v>1.3466620445251465</v>
      </c>
      <c r="BF23" s="18"/>
      <c r="BG23" s="12"/>
      <c r="BH23" s="181" t="s">
        <v>127</v>
      </c>
      <c r="BI23" s="12" t="s">
        <v>135</v>
      </c>
      <c r="BJ23" s="19" t="s">
        <v>298</v>
      </c>
      <c r="BK23" s="18">
        <v>2</v>
      </c>
      <c r="BL23" s="12"/>
      <c r="BM23" s="12">
        <v>1</v>
      </c>
      <c r="BN23" s="12"/>
      <c r="BO23" s="7">
        <v>1.0536980628967285</v>
      </c>
      <c r="BP23" s="5">
        <v>1.9645665884017944</v>
      </c>
      <c r="BQ23" s="92">
        <v>3</v>
      </c>
      <c r="BR23" s="5">
        <v>2</v>
      </c>
      <c r="BS23" s="5">
        <v>3</v>
      </c>
      <c r="BT23" s="5">
        <v>1.3619502782821655</v>
      </c>
      <c r="BU23" s="5">
        <v>1</v>
      </c>
      <c r="BV23" s="8">
        <v>1.9565390348434448</v>
      </c>
      <c r="BW23" s="190">
        <f t="shared" si="14"/>
        <v>50.454582862857222</v>
      </c>
      <c r="BX23" s="8"/>
      <c r="BY23" s="8"/>
    </row>
    <row r="24" spans="1:77" x14ac:dyDescent="0.25">
      <c r="A24" s="76"/>
      <c r="B24" s="11"/>
      <c r="C24" s="147" t="s">
        <v>243</v>
      </c>
      <c r="D24" s="11"/>
      <c r="E24" s="59">
        <f t="shared" si="0"/>
        <v>2</v>
      </c>
      <c r="F24" s="59">
        <f t="shared" si="1"/>
        <v>10</v>
      </c>
      <c r="G24" s="65">
        <f t="shared" si="2"/>
        <v>20.412414523193153</v>
      </c>
      <c r="H24" s="98" t="b">
        <f t="shared" si="3"/>
        <v>1</v>
      </c>
      <c r="I24" s="108">
        <f t="shared" si="4"/>
        <v>10000</v>
      </c>
      <c r="J24" s="108">
        <f t="shared" si="4"/>
        <v>10000</v>
      </c>
      <c r="K24" s="108">
        <f t="shared" si="4"/>
        <v>10000</v>
      </c>
      <c r="L24" s="108">
        <f t="shared" si="4"/>
        <v>10000</v>
      </c>
      <c r="M24" s="108">
        <f t="shared" si="4"/>
        <v>1.264</v>
      </c>
      <c r="N24" s="108">
        <f t="shared" si="4"/>
        <v>1.5880000000000001</v>
      </c>
      <c r="O24" s="98" t="b">
        <f t="shared" si="5"/>
        <v>1</v>
      </c>
      <c r="P24" s="59">
        <f t="shared" si="6"/>
        <v>2</v>
      </c>
      <c r="Q24" s="59">
        <f t="shared" si="7"/>
        <v>8</v>
      </c>
      <c r="R24" s="149">
        <f t="shared" si="15"/>
        <v>89.333333333333343</v>
      </c>
      <c r="S24" s="66">
        <f t="shared" si="8"/>
        <v>100</v>
      </c>
      <c r="T24" s="65">
        <f t="shared" si="16"/>
        <v>86.666666666666671</v>
      </c>
      <c r="U24" s="62">
        <f t="shared" si="17"/>
        <v>86.63333333333334</v>
      </c>
      <c r="V24" s="62" t="b">
        <f t="shared" si="9"/>
        <v>1</v>
      </c>
      <c r="W24" s="143">
        <f t="shared" si="10"/>
        <v>100</v>
      </c>
      <c r="X24" s="66" t="str">
        <f t="shared" si="11"/>
        <v/>
      </c>
      <c r="Y24" s="62" t="str">
        <f t="shared" si="11"/>
        <v/>
      </c>
      <c r="Z24" s="62" t="str">
        <f t="shared" si="11"/>
        <v/>
      </c>
      <c r="AA24" s="62" t="str">
        <f t="shared" si="11"/>
        <v/>
      </c>
      <c r="AB24" s="62">
        <f t="shared" si="11"/>
        <v>100</v>
      </c>
      <c r="AC24" s="65">
        <f t="shared" si="12"/>
        <v>100</v>
      </c>
      <c r="AD24" s="62" t="str">
        <f t="shared" si="13"/>
        <v/>
      </c>
      <c r="AE24" s="62" t="str">
        <f t="shared" si="13"/>
        <v/>
      </c>
      <c r="AF24" s="62" t="str">
        <f t="shared" si="13"/>
        <v/>
      </c>
      <c r="AG24" s="62" t="str">
        <f t="shared" si="13"/>
        <v/>
      </c>
      <c r="AH24" s="62">
        <f t="shared" si="13"/>
        <v>88.4</v>
      </c>
      <c r="AI24" s="62">
        <f t="shared" si="13"/>
        <v>84.6</v>
      </c>
      <c r="AJ24" s="66">
        <f>IF(VLOOKUP(TRUE,$V$2:$AY$28,COUNTA($V$1:AR$1),FALSE)="",AR24,IF(AR24="","",(AR24/VLOOKUP(TRUE,$V$2:$AY$28,COUNTA($V$1:AR$1),FALSE))*100))</f>
        <v>100</v>
      </c>
      <c r="AK24" s="62">
        <f>IF(VLOOKUP(TRUE,$V$2:$AY$28,COUNTA($V$1:AS$1),FALSE)="",AS24,IF(AS24="","",(AS24/VLOOKUP(TRUE,$V$2:$AY$28,COUNTA($V$1:AS$1),FALSE))*100))</f>
        <v>100</v>
      </c>
      <c r="AL24" s="62">
        <f>IF(VLOOKUP(TRUE,$V$2:$AY$28,COUNTA($V$1:AT$1),FALSE)="",AT24,IF(AT24="","",(AT24/VLOOKUP(TRUE,$V$2:$AY$28,COUNTA($V$1:AT$1),FALSE))*100))</f>
        <v>75</v>
      </c>
      <c r="AM24" s="62">
        <f>IF(VLOOKUP(TRUE,$V$2:$AY$28,COUNTA($V$1:AU$1),FALSE)="",AU24,IF(AU24="","",(AU24/VLOOKUP(TRUE,$V$2:$AY$28,COUNTA($V$1:AU$1),FALSE))*100))</f>
        <v>150</v>
      </c>
      <c r="AN24" s="62">
        <f>IF(VLOOKUP(TRUE,$V$2:$AY$28,COUNTA($V$1:AV$1),FALSE)="",AV24,IF(AV24="","",(AV24/VLOOKUP(TRUE,$V$2:$AY$28,COUNTA($V$1:AV$1),FALSE))*100))</f>
        <v>75</v>
      </c>
      <c r="AO24" s="62">
        <f>IF(VLOOKUP(TRUE,$V$2:$AY$28,COUNTA($V$1:AW$1),FALSE)="",AW24,IF(AW24="","",(AW24/VLOOKUP(TRUE,$V$2:$AY$28,COUNTA($V$1:AW$1),FALSE))*100))</f>
        <v>100</v>
      </c>
      <c r="AP24" s="111">
        <f>IF(VLOOKUP(TRUE,$V$2:$AY$28,COUNTA($V$1:AX$1),FALSE)="",AX24,IF(AX24="","",(AX24/VLOOKUP(TRUE,$V$2:$AY$28,COUNTA($V$1:AX$1),FALSE))*100))</f>
        <v>100</v>
      </c>
      <c r="AQ24" s="65">
        <f>IF(VLOOKUP(TRUE,$V$2:$AY$28,COUNTA($V$1:AY$1),FALSE)="",AY24,IF(AY24="","",(AY24/VLOOKUP(TRUE,$V$2:$AY$28,COUNTA($V$1:AY$1),FALSE))*100))</f>
        <v>100</v>
      </c>
      <c r="AR24" s="66">
        <f>IF(BS24="","",BS24*VLOOKUP("UQ",IndexCalc[],3,FALSE))</f>
        <v>100</v>
      </c>
      <c r="AS24" s="62">
        <f>IF(BT24="","",BT24*VLOOKUP("Fneg",IndexCalc[],3,FALSE))</f>
        <v>100</v>
      </c>
      <c r="AT24" s="62">
        <f>IF(BU24="","",BU24*VLOOKUP("ABS",IndexCalc[],3,FALSE))</f>
        <v>60</v>
      </c>
      <c r="AU24" s="62">
        <f>IF(BV24="","",BV24*VLOOKUP("Cnrs",IndexCalc[],3,FALSE))</f>
        <v>75</v>
      </c>
      <c r="AV24" s="62">
        <f>IF(BO24="","",BO24*VLOOKUP("HEC",IndexCalc[],3,FALSE))</f>
        <v>75</v>
      </c>
      <c r="AW24" s="62">
        <f>IF(BP24="","",BP24*VLOOKUP("Aeres",IndexCalc[],3,FALSE))</f>
        <v>100</v>
      </c>
      <c r="AX24" s="62">
        <f>IF(BQ24="","",BQ24*VLOOKUP("Abdc",IndexCalc[],3,FALSE))</f>
        <v>100</v>
      </c>
      <c r="AY24" s="65">
        <f>IF(BR24="","",BR24*VLOOKUP("Vhb",IndexCalc[],3,FALSE))</f>
        <v>83.333333333333343</v>
      </c>
      <c r="AZ24" s="25"/>
      <c r="BA24" s="16"/>
      <c r="BB24" s="12"/>
      <c r="BC24" s="25"/>
      <c r="BD24" s="25">
        <v>1.264</v>
      </c>
      <c r="BE24" s="83">
        <v>1.5880000000000001</v>
      </c>
      <c r="BF24" s="18" t="s">
        <v>134</v>
      </c>
      <c r="BG24" s="12" t="s">
        <v>127</v>
      </c>
      <c r="BH24" s="181" t="s">
        <v>139</v>
      </c>
      <c r="BI24" s="12" t="s">
        <v>127</v>
      </c>
      <c r="BJ24" s="19" t="s">
        <v>278</v>
      </c>
      <c r="BK24" s="18">
        <v>1</v>
      </c>
      <c r="BL24" s="12">
        <v>1</v>
      </c>
      <c r="BM24" s="12">
        <v>3</v>
      </c>
      <c r="BN24" s="12">
        <v>2</v>
      </c>
      <c r="BO24" s="7">
        <v>3</v>
      </c>
      <c r="BP24" s="5">
        <v>3</v>
      </c>
      <c r="BQ24" s="92">
        <v>4</v>
      </c>
      <c r="BR24" s="5">
        <v>5</v>
      </c>
      <c r="BS24" s="5">
        <v>4</v>
      </c>
      <c r="BT24" s="5">
        <v>4</v>
      </c>
      <c r="BU24" s="5">
        <v>3</v>
      </c>
      <c r="BV24" s="8">
        <v>3</v>
      </c>
      <c r="BW24" s="190">
        <f t="shared" si="14"/>
        <v>89.333333333333343</v>
      </c>
      <c r="BX24" s="8"/>
      <c r="BY24" s="8"/>
    </row>
    <row r="25" spans="1:77" x14ac:dyDescent="0.25">
      <c r="A25" s="76"/>
      <c r="B25" s="11"/>
      <c r="C25" s="147" t="s">
        <v>244</v>
      </c>
      <c r="D25" s="11"/>
      <c r="E25" s="59">
        <f t="shared" si="0"/>
        <v>21</v>
      </c>
      <c r="F25" s="59">
        <f t="shared" si="1"/>
        <v>10</v>
      </c>
      <c r="G25" s="65">
        <f t="shared" si="2"/>
        <v>20.579416604710065</v>
      </c>
      <c r="H25" s="98" t="b">
        <f t="shared" si="3"/>
        <v>0</v>
      </c>
      <c r="I25" s="108">
        <f t="shared" si="4"/>
        <v>10000</v>
      </c>
      <c r="J25" s="108">
        <f t="shared" si="4"/>
        <v>10000</v>
      </c>
      <c r="K25" s="108">
        <f t="shared" si="4"/>
        <v>10000</v>
      </c>
      <c r="L25" s="108">
        <f t="shared" si="4"/>
        <v>10000</v>
      </c>
      <c r="M25" s="108">
        <f t="shared" si="4"/>
        <v>10000</v>
      </c>
      <c r="N25" s="108">
        <f t="shared" si="4"/>
        <v>10000</v>
      </c>
      <c r="O25" s="98" t="b">
        <f t="shared" si="5"/>
        <v>0</v>
      </c>
      <c r="P25" s="59">
        <f t="shared" si="6"/>
        <v>2</v>
      </c>
      <c r="Q25" s="59">
        <f t="shared" si="7"/>
        <v>8</v>
      </c>
      <c r="R25" s="149">
        <f t="shared" si="15"/>
        <v>47.004041683708948</v>
      </c>
      <c r="S25" s="66">
        <f t="shared" si="8"/>
        <v>32.733357012447328</v>
      </c>
      <c r="T25" s="65">
        <f t="shared" si="16"/>
        <v>50.571712851524353</v>
      </c>
      <c r="U25" s="62">
        <f t="shared" si="17"/>
        <v>41.597370281219483</v>
      </c>
      <c r="V25" s="62" t="b">
        <f t="shared" si="9"/>
        <v>0</v>
      </c>
      <c r="W25" s="143">
        <f t="shared" si="10"/>
        <v>52.48688647353184</v>
      </c>
      <c r="X25" s="66" t="str">
        <f t="shared" si="11"/>
        <v/>
      </c>
      <c r="Y25" s="62" t="str">
        <f t="shared" si="11"/>
        <v/>
      </c>
      <c r="Z25" s="62" t="str">
        <f t="shared" si="11"/>
        <v/>
      </c>
      <c r="AA25" s="62" t="str">
        <f t="shared" si="11"/>
        <v/>
      </c>
      <c r="AB25" s="62">
        <f t="shared" si="11"/>
        <v>43.237494881317829</v>
      </c>
      <c r="AC25" s="65">
        <f t="shared" si="12"/>
        <v>22.229219143576824</v>
      </c>
      <c r="AD25" s="62" t="str">
        <f t="shared" si="13"/>
        <v/>
      </c>
      <c r="AE25" s="62" t="str">
        <f t="shared" si="13"/>
        <v/>
      </c>
      <c r="AF25" s="62" t="str">
        <f t="shared" si="13"/>
        <v/>
      </c>
      <c r="AG25" s="62" t="str">
        <f t="shared" si="13"/>
        <v/>
      </c>
      <c r="AH25" s="62">
        <f t="shared" si="13"/>
        <v>7.6</v>
      </c>
      <c r="AI25" s="62">
        <f t="shared" si="13"/>
        <v>3.8</v>
      </c>
      <c r="AJ25" s="66">
        <f>IF(VLOOKUP(TRUE,$V$2:$AY$28,COUNTA($V$1:AR$1),FALSE)="",AR25,IF(AR25="","",(AR25/VLOOKUP(TRUE,$V$2:$AY$28,COUNTA($V$1:AR$1),FALSE))*100))</f>
        <v>57.182377576828003</v>
      </c>
      <c r="AK25" s="62">
        <f>IF(VLOOKUP(TRUE,$V$2:$AY$28,COUNTA($V$1:AS$1),FALSE)="",AS25,IF(AS25="","",(AS25/VLOOKUP(TRUE,$V$2:$AY$28,COUNTA($V$1:AS$1),FALSE))*100))</f>
        <v>25</v>
      </c>
      <c r="AL25" s="62">
        <f>IF(VLOOKUP(TRUE,$V$2:$AY$28,COUNTA($V$1:AT$1),FALSE)="",AT25,IF(AT25="","",(AT25/VLOOKUP(TRUE,$V$2:$AY$28,COUNTA($V$1:AT$1),FALSE))*100))</f>
        <v>67.322850227355957</v>
      </c>
      <c r="AM25" s="62">
        <f>IF(VLOOKUP(TRUE,$V$2:$AY$28,COUNTA($V$1:AU$1),FALSE)="",AU25,IF(AU25="","",(AU25/VLOOKUP(TRUE,$V$2:$AY$28,COUNTA($V$1:AU$1),FALSE))*100))</f>
        <v>56.061089038848877</v>
      </c>
      <c r="AN25" s="62">
        <f>IF(VLOOKUP(TRUE,$V$2:$AY$28,COUNTA($V$1:AV$1),FALSE)="",AV25,IF(AV25="","",(AV25/VLOOKUP(TRUE,$V$2:$AY$28,COUNTA($V$1:AV$1),FALSE))*100))</f>
        <v>65.502500534057617</v>
      </c>
      <c r="AO25" s="62">
        <f>IF(VLOOKUP(TRUE,$V$2:$AY$28,COUNTA($V$1:AW$1),FALSE)="",AW25,IF(AW25="","",(AW25/VLOOKUP(TRUE,$V$2:$AY$28,COUNTA($V$1:AW$1),FALSE))*100))</f>
        <v>33.333333333333336</v>
      </c>
      <c r="AP25" s="111">
        <f>IF(VLOOKUP(TRUE,$V$2:$AY$28,COUNTA($V$1:AX$1),FALSE)="",AX25,IF(AX25="","",(AX25/VLOOKUP(TRUE,$V$2:$AY$28,COUNTA($V$1:AX$1),FALSE))*100))</f>
        <v>75</v>
      </c>
      <c r="AQ25" s="65">
        <f>IF(VLOOKUP(TRUE,$V$2:$AY$28,COUNTA($V$1:AY$1),FALSE)="",AY25,IF(AY25="","",(AY25/VLOOKUP(TRUE,$V$2:$AY$28,COUNTA($V$1:AY$1),FALSE))*100))</f>
        <v>80</v>
      </c>
      <c r="AR25" s="66">
        <f>IF(BS25="","",BS25*VLOOKUP("UQ",IndexCalc[],3,FALSE))</f>
        <v>57.182377576828003</v>
      </c>
      <c r="AS25" s="62">
        <f>IF(BT25="","",BT25*VLOOKUP("Fneg",IndexCalc[],3,FALSE))</f>
        <v>25</v>
      </c>
      <c r="AT25" s="62">
        <f>IF(BU25="","",BU25*VLOOKUP("ABS",IndexCalc[],3,FALSE))</f>
        <v>53.858280181884766</v>
      </c>
      <c r="AU25" s="62">
        <f>IF(BV25="","",BV25*VLOOKUP("Cnrs",IndexCalc[],3,FALSE))</f>
        <v>28.030544519424438</v>
      </c>
      <c r="AV25" s="62">
        <f>IF(BO25="","",BO25*VLOOKUP("HEC",IndexCalc[],3,FALSE))</f>
        <v>65.502500534057617</v>
      </c>
      <c r="AW25" s="62">
        <f>IF(BP25="","",BP25*VLOOKUP("Aeres",IndexCalc[],3,FALSE))</f>
        <v>33.333333333333336</v>
      </c>
      <c r="AX25" s="62">
        <f>IF(BQ25="","",BQ25*VLOOKUP("Abdc",IndexCalc[],3,FALSE))</f>
        <v>75</v>
      </c>
      <c r="AY25" s="65">
        <f>IF(BR25="","",BR25*VLOOKUP("Vhb",IndexCalc[],3,FALSE))</f>
        <v>66.666666666666671</v>
      </c>
      <c r="AZ25" s="25"/>
      <c r="BA25" s="16"/>
      <c r="BB25" s="12"/>
      <c r="BC25" s="25"/>
      <c r="BD25" s="25">
        <v>0.217</v>
      </c>
      <c r="BE25" s="83">
        <v>0.35299999999999998</v>
      </c>
      <c r="BF25" s="18"/>
      <c r="BG25" s="12"/>
      <c r="BH25" s="181" t="s">
        <v>127</v>
      </c>
      <c r="BI25" s="12" t="s">
        <v>133</v>
      </c>
      <c r="BJ25" s="19"/>
      <c r="BK25" s="18"/>
      <c r="BL25" s="12">
        <v>4</v>
      </c>
      <c r="BM25" s="12"/>
      <c r="BN25" s="12"/>
      <c r="BO25" s="7">
        <v>2.6201000213623047</v>
      </c>
      <c r="BP25" s="5">
        <v>1</v>
      </c>
      <c r="BQ25" s="92">
        <v>3</v>
      </c>
      <c r="BR25" s="5">
        <v>4</v>
      </c>
      <c r="BS25" s="5">
        <v>2.2872951030731201</v>
      </c>
      <c r="BT25" s="5">
        <v>1</v>
      </c>
      <c r="BU25" s="5">
        <v>2.6929140090942383</v>
      </c>
      <c r="BV25" s="8">
        <v>1.1212217807769775</v>
      </c>
      <c r="BW25" s="190">
        <f t="shared" si="14"/>
        <v>47.004041683708948</v>
      </c>
      <c r="BX25" s="8"/>
      <c r="BY25" s="8"/>
    </row>
    <row r="26" spans="1:77" x14ac:dyDescent="0.25">
      <c r="A26" s="76"/>
      <c r="B26" s="11"/>
      <c r="C26" s="147" t="s">
        <v>245</v>
      </c>
      <c r="D26" s="11"/>
      <c r="E26" s="59">
        <f t="shared" si="0"/>
        <v>4</v>
      </c>
      <c r="F26" s="59">
        <f t="shared" si="1"/>
        <v>10</v>
      </c>
      <c r="G26" s="65">
        <f t="shared" si="2"/>
        <v>25.892423259686762</v>
      </c>
      <c r="H26" s="98" t="b">
        <f t="shared" si="3"/>
        <v>0</v>
      </c>
      <c r="I26" s="108">
        <f t="shared" si="4"/>
        <v>10000</v>
      </c>
      <c r="J26" s="108">
        <f t="shared" si="4"/>
        <v>10000</v>
      </c>
      <c r="K26" s="108">
        <f t="shared" si="4"/>
        <v>10000</v>
      </c>
      <c r="L26" s="108">
        <f t="shared" si="4"/>
        <v>10000</v>
      </c>
      <c r="M26" s="108">
        <f t="shared" si="4"/>
        <v>10000</v>
      </c>
      <c r="N26" s="108">
        <f t="shared" si="4"/>
        <v>10000</v>
      </c>
      <c r="O26" s="98" t="b">
        <f t="shared" si="5"/>
        <v>0</v>
      </c>
      <c r="P26" s="59">
        <f t="shared" si="6"/>
        <v>2</v>
      </c>
      <c r="Q26" s="59">
        <f t="shared" si="7"/>
        <v>8</v>
      </c>
      <c r="R26" s="149">
        <f t="shared" si="15"/>
        <v>75.758606213266162</v>
      </c>
      <c r="S26" s="66">
        <f t="shared" si="8"/>
        <v>77.959697732997483</v>
      </c>
      <c r="T26" s="65">
        <f t="shared" si="16"/>
        <v>75.208333333333329</v>
      </c>
      <c r="U26" s="62">
        <f t="shared" si="17"/>
        <v>71.696666666666658</v>
      </c>
      <c r="V26" s="62" t="b">
        <f t="shared" si="9"/>
        <v>0</v>
      </c>
      <c r="W26" s="143">
        <f t="shared" si="10"/>
        <v>86.091939546599491</v>
      </c>
      <c r="X26" s="66" t="str">
        <f t="shared" si="11"/>
        <v/>
      </c>
      <c r="Y26" s="62" t="str">
        <f t="shared" si="11"/>
        <v/>
      </c>
      <c r="Z26" s="62" t="str">
        <f t="shared" si="11"/>
        <v/>
      </c>
      <c r="AA26" s="62" t="str">
        <f t="shared" si="11"/>
        <v/>
      </c>
      <c r="AB26" s="62">
        <f t="shared" si="11"/>
        <v>100</v>
      </c>
      <c r="AC26" s="65">
        <f t="shared" si="12"/>
        <v>55.91939546599496</v>
      </c>
      <c r="AD26" s="62" t="str">
        <f t="shared" si="13"/>
        <v/>
      </c>
      <c r="AE26" s="62" t="str">
        <f t="shared" si="13"/>
        <v/>
      </c>
      <c r="AF26" s="62" t="str">
        <f t="shared" si="13"/>
        <v/>
      </c>
      <c r="AG26" s="62" t="str">
        <f t="shared" si="13"/>
        <v/>
      </c>
      <c r="AH26" s="62">
        <f t="shared" si="13"/>
        <v>65.3</v>
      </c>
      <c r="AI26" s="62">
        <f t="shared" si="13"/>
        <v>50</v>
      </c>
      <c r="AJ26" s="66">
        <f>IF(VLOOKUP(TRUE,$V$2:$AY$28,COUNTA($V$1:AR$1),FALSE)="",AR26,IF(AR26="","",(AR26/VLOOKUP(TRUE,$V$2:$AY$28,COUNTA($V$1:AR$1),FALSE))*100))</f>
        <v>75</v>
      </c>
      <c r="AK26" s="62">
        <f>IF(VLOOKUP(TRUE,$V$2:$AY$28,COUNTA($V$1:AS$1),FALSE)="",AS26,IF(AS26="","",(AS26/VLOOKUP(TRUE,$V$2:$AY$28,COUNTA($V$1:AS$1),FALSE))*100))</f>
        <v>75</v>
      </c>
      <c r="AL26" s="62">
        <f>IF(VLOOKUP(TRUE,$V$2:$AY$28,COUNTA($V$1:AT$1),FALSE)="",AT26,IF(AT26="","",(AT26/VLOOKUP(TRUE,$V$2:$AY$28,COUNTA($V$1:AT$1),FALSE))*100))</f>
        <v>75</v>
      </c>
      <c r="AM26" s="62">
        <f>IF(VLOOKUP(TRUE,$V$2:$AY$28,COUNTA($V$1:AU$1),FALSE)="",AU26,IF(AU26="","",(AU26/VLOOKUP(TRUE,$V$2:$AY$28,COUNTA($V$1:AU$1),FALSE))*100))</f>
        <v>150</v>
      </c>
      <c r="AN26" s="62">
        <f>IF(VLOOKUP(TRUE,$V$2:$AY$28,COUNTA($V$1:AV$1),FALSE)="",AV26,IF(AV26="","",(AV26/VLOOKUP(TRUE,$V$2:$AY$28,COUNTA($V$1:AV$1),FALSE))*100))</f>
        <v>75</v>
      </c>
      <c r="AO26" s="62">
        <f>IF(VLOOKUP(TRUE,$V$2:$AY$28,COUNTA($V$1:AW$1),FALSE)="",AW26,IF(AW26="","",(AW26/VLOOKUP(TRUE,$V$2:$AY$28,COUNTA($V$1:AW$1),FALSE))*100))</f>
        <v>100</v>
      </c>
      <c r="AP26" s="111">
        <f>IF(VLOOKUP(TRUE,$V$2:$AY$28,COUNTA($V$1:AX$1),FALSE)="",AX26,IF(AX26="","",(AX26/VLOOKUP(TRUE,$V$2:$AY$28,COUNTA($V$1:AX$1),FALSE))*100))</f>
        <v>75</v>
      </c>
      <c r="AQ26" s="65">
        <f>IF(VLOOKUP(TRUE,$V$2:$AY$28,COUNTA($V$1:AY$1),FALSE)="",AY26,IF(AY26="","",(AY26/VLOOKUP(TRUE,$V$2:$AY$28,COUNTA($V$1:AY$1),FALSE))*100))</f>
        <v>80</v>
      </c>
      <c r="AR26" s="66">
        <f>IF(BS26="","",BS26*VLOOKUP("UQ",IndexCalc[],3,FALSE))</f>
        <v>75</v>
      </c>
      <c r="AS26" s="62">
        <f>IF(BT26="","",BT26*VLOOKUP("Fneg",IndexCalc[],3,FALSE))</f>
        <v>75</v>
      </c>
      <c r="AT26" s="62">
        <f>IF(BU26="","",BU26*VLOOKUP("ABS",IndexCalc[],3,FALSE))</f>
        <v>60</v>
      </c>
      <c r="AU26" s="62">
        <f>IF(BV26="","",BV26*VLOOKUP("Cnrs",IndexCalc[],3,FALSE))</f>
        <v>75</v>
      </c>
      <c r="AV26" s="62">
        <f>IF(BO26="","",BO26*VLOOKUP("HEC",IndexCalc[],3,FALSE))</f>
        <v>75</v>
      </c>
      <c r="AW26" s="62">
        <f>IF(BP26="","",BP26*VLOOKUP("Aeres",IndexCalc[],3,FALSE))</f>
        <v>100</v>
      </c>
      <c r="AX26" s="62">
        <f>IF(BQ26="","",BQ26*VLOOKUP("Abdc",IndexCalc[],3,FALSE))</f>
        <v>75</v>
      </c>
      <c r="AY26" s="65">
        <f>IF(BR26="","",BR26*VLOOKUP("Vhb",IndexCalc[],3,FALSE))</f>
        <v>66.666666666666671</v>
      </c>
      <c r="AZ26" s="25"/>
      <c r="BA26" s="16"/>
      <c r="BB26" s="12"/>
      <c r="BC26" s="25"/>
      <c r="BD26" s="25">
        <v>0.71599999999999997</v>
      </c>
      <c r="BE26" s="83">
        <v>0.88800000000000001</v>
      </c>
      <c r="BF26" s="18" t="s">
        <v>134</v>
      </c>
      <c r="BG26" s="12" t="s">
        <v>127</v>
      </c>
      <c r="BH26" s="181" t="s">
        <v>127</v>
      </c>
      <c r="BI26" s="12" t="s">
        <v>133</v>
      </c>
      <c r="BJ26" s="19" t="s">
        <v>278</v>
      </c>
      <c r="BK26" s="18">
        <v>2</v>
      </c>
      <c r="BL26" s="12">
        <v>2</v>
      </c>
      <c r="BM26" s="12">
        <v>3</v>
      </c>
      <c r="BN26" s="12">
        <v>2</v>
      </c>
      <c r="BO26" s="7">
        <v>3</v>
      </c>
      <c r="BP26" s="5">
        <v>3</v>
      </c>
      <c r="BQ26" s="92">
        <v>3</v>
      </c>
      <c r="BR26" s="5">
        <v>4</v>
      </c>
      <c r="BS26" s="5">
        <v>3</v>
      </c>
      <c r="BT26" s="5">
        <v>3</v>
      </c>
      <c r="BU26" s="5">
        <v>3</v>
      </c>
      <c r="BV26" s="8">
        <v>3</v>
      </c>
      <c r="BW26" s="190">
        <f t="shared" si="14"/>
        <v>75.758606213266162</v>
      </c>
      <c r="BX26" s="8"/>
      <c r="BY26" s="8"/>
    </row>
    <row r="27" spans="1:77" x14ac:dyDescent="0.25">
      <c r="A27" s="76"/>
      <c r="B27" s="11"/>
      <c r="C27" s="147" t="s">
        <v>246</v>
      </c>
      <c r="D27" s="11"/>
      <c r="E27" s="59">
        <f t="shared" si="0"/>
        <v>16</v>
      </c>
      <c r="F27" s="59">
        <f t="shared" si="1"/>
        <v>10</v>
      </c>
      <c r="G27" s="65">
        <f t="shared" si="2"/>
        <v>22.216096329542022</v>
      </c>
      <c r="H27" s="98" t="b">
        <f t="shared" si="3"/>
        <v>0</v>
      </c>
      <c r="I27" s="108">
        <f t="shared" si="4"/>
        <v>10000</v>
      </c>
      <c r="J27" s="108">
        <f t="shared" si="4"/>
        <v>10000</v>
      </c>
      <c r="K27" s="108">
        <f t="shared" si="4"/>
        <v>10000</v>
      </c>
      <c r="L27" s="108">
        <f t="shared" si="4"/>
        <v>10000</v>
      </c>
      <c r="M27" s="108">
        <f t="shared" si="4"/>
        <v>10000</v>
      </c>
      <c r="N27" s="108">
        <f t="shared" si="4"/>
        <v>10000</v>
      </c>
      <c r="O27" s="98" t="b">
        <f t="shared" si="5"/>
        <v>0</v>
      </c>
      <c r="P27" s="59">
        <f t="shared" si="6"/>
        <v>2</v>
      </c>
      <c r="Q27" s="59">
        <f t="shared" si="7"/>
        <v>8</v>
      </c>
      <c r="R27" s="149">
        <f t="shared" si="15"/>
        <v>53.07421851941632</v>
      </c>
      <c r="S27" s="66">
        <f t="shared" si="8"/>
        <v>35.371092597081585</v>
      </c>
      <c r="T27" s="65">
        <f t="shared" si="16"/>
        <v>57.5</v>
      </c>
      <c r="U27" s="62">
        <f t="shared" si="17"/>
        <v>48.29</v>
      </c>
      <c r="V27" s="62" t="b">
        <f t="shared" si="9"/>
        <v>0</v>
      </c>
      <c r="W27" s="143">
        <f t="shared" si="10"/>
        <v>60.240885186082984</v>
      </c>
      <c r="X27" s="66" t="str">
        <f t="shared" si="11"/>
        <v/>
      </c>
      <c r="Y27" s="62" t="str">
        <f t="shared" si="11"/>
        <v/>
      </c>
      <c r="Z27" s="62" t="str">
        <f t="shared" si="11"/>
        <v/>
      </c>
      <c r="AA27" s="62" t="str">
        <f t="shared" si="11"/>
        <v/>
      </c>
      <c r="AB27" s="62">
        <f t="shared" si="11"/>
        <v>47.820270836480546</v>
      </c>
      <c r="AC27" s="65">
        <f t="shared" si="12"/>
        <v>22.921914357682617</v>
      </c>
      <c r="AD27" s="62" t="str">
        <f t="shared" si="13"/>
        <v/>
      </c>
      <c r="AE27" s="62" t="str">
        <f t="shared" si="13"/>
        <v/>
      </c>
      <c r="AF27" s="62" t="str">
        <f t="shared" si="13"/>
        <v/>
      </c>
      <c r="AG27" s="62" t="str">
        <f t="shared" si="13"/>
        <v/>
      </c>
      <c r="AH27" s="62">
        <f t="shared" si="13"/>
        <v>15.299999999999999</v>
      </c>
      <c r="AI27" s="62">
        <f t="shared" si="13"/>
        <v>7.6</v>
      </c>
      <c r="AJ27" s="66">
        <f>IF(VLOOKUP(TRUE,$V$2:$AY$28,COUNTA($V$1:AR$1),FALSE)="",AR27,IF(AR27="","",(AR27/VLOOKUP(TRUE,$V$2:$AY$28,COUNTA($V$1:AR$1),FALSE))*100))</f>
        <v>75</v>
      </c>
      <c r="AK27" s="62">
        <f>IF(VLOOKUP(TRUE,$V$2:$AY$28,COUNTA($V$1:AS$1),FALSE)="",AS27,IF(AS27="","",(AS27/VLOOKUP(TRUE,$V$2:$AY$28,COUNTA($V$1:AS$1),FALSE))*100))</f>
        <v>50</v>
      </c>
      <c r="AL27" s="62">
        <f>IF(VLOOKUP(TRUE,$V$2:$AY$28,COUNTA($V$1:AT$1),FALSE)="",AT27,IF(AT27="","",(AT27/VLOOKUP(TRUE,$V$2:$AY$28,COUNTA($V$1:AT$1),FALSE))*100))</f>
        <v>75</v>
      </c>
      <c r="AM27" s="62">
        <f>IF(VLOOKUP(TRUE,$V$2:$AY$28,COUNTA($V$1:AU$1),FALSE)="",AU27,IF(AU27="","",(AU27/VLOOKUP(TRUE,$V$2:$AY$28,COUNTA($V$1:AU$1),FALSE))*100))</f>
        <v>100</v>
      </c>
      <c r="AN27" s="62">
        <f>IF(VLOOKUP(TRUE,$V$2:$AY$28,COUNTA($V$1:AV$1),FALSE)="",AV27,IF(AV27="","",(AV27/VLOOKUP(TRUE,$V$2:$AY$28,COUNTA($V$1:AV$1),FALSE))*100))</f>
        <v>50</v>
      </c>
      <c r="AO27" s="62">
        <f>IF(VLOOKUP(TRUE,$V$2:$AY$28,COUNTA($V$1:AW$1),FALSE)="",AW27,IF(AW27="","",(AW27/VLOOKUP(TRUE,$V$2:$AY$28,COUNTA($V$1:AW$1),FALSE))*100))</f>
        <v>66.666666666666671</v>
      </c>
      <c r="AP27" s="111">
        <f>IF(VLOOKUP(TRUE,$V$2:$AY$28,COUNTA($V$1:AX$1),FALSE)="",AX27,IF(AX27="","",(AX27/VLOOKUP(TRUE,$V$2:$AY$28,COUNTA($V$1:AX$1),FALSE))*100))</f>
        <v>75</v>
      </c>
      <c r="AQ27" s="65">
        <f>IF(VLOOKUP(TRUE,$V$2:$AY$28,COUNTA($V$1:AY$1),FALSE)="",AY27,IF(AY27="","",(AY27/VLOOKUP(TRUE,$V$2:$AY$28,COUNTA($V$1:AY$1),FALSE))*100))</f>
        <v>40</v>
      </c>
      <c r="AR27" s="66">
        <f>IF(BS27="","",BS27*VLOOKUP("UQ",IndexCalc[],3,FALSE))</f>
        <v>75</v>
      </c>
      <c r="AS27" s="62">
        <f>IF(BT27="","",BT27*VLOOKUP("Fneg",IndexCalc[],3,FALSE))</f>
        <v>50</v>
      </c>
      <c r="AT27" s="62">
        <f>IF(BU27="","",BU27*VLOOKUP("ABS",IndexCalc[],3,FALSE))</f>
        <v>60</v>
      </c>
      <c r="AU27" s="62">
        <f>IF(BV27="","",BV27*VLOOKUP("Cnrs",IndexCalc[],3,FALSE))</f>
        <v>50</v>
      </c>
      <c r="AV27" s="62">
        <f>IF(BO27="","",BO27*VLOOKUP("HEC",IndexCalc[],3,FALSE))</f>
        <v>50</v>
      </c>
      <c r="AW27" s="62">
        <f>IF(BP27="","",BP27*VLOOKUP("Aeres",IndexCalc[],3,FALSE))</f>
        <v>66.666666666666671</v>
      </c>
      <c r="AX27" s="62">
        <f>IF(BQ27="","",BQ27*VLOOKUP("Abdc",IndexCalc[],3,FALSE))</f>
        <v>75</v>
      </c>
      <c r="AY27" s="65">
        <f>IF(BR27="","",BR27*VLOOKUP("Vhb",IndexCalc[],3,FALSE))</f>
        <v>33.333333333333336</v>
      </c>
      <c r="AZ27" s="25"/>
      <c r="BA27" s="16"/>
      <c r="BB27" s="12"/>
      <c r="BC27" s="25"/>
      <c r="BD27" s="25">
        <v>0.24</v>
      </c>
      <c r="BE27" s="83">
        <v>0.36399999999999999</v>
      </c>
      <c r="BF27" s="18" t="s">
        <v>133</v>
      </c>
      <c r="BG27" s="12" t="s">
        <v>133</v>
      </c>
      <c r="BH27" s="181" t="s">
        <v>127</v>
      </c>
      <c r="BI27" s="12" t="s">
        <v>135</v>
      </c>
      <c r="BJ27" s="19" t="s">
        <v>298</v>
      </c>
      <c r="BK27" s="18">
        <v>2</v>
      </c>
      <c r="BL27" s="12">
        <v>3</v>
      </c>
      <c r="BM27" s="12">
        <v>3</v>
      </c>
      <c r="BN27" s="12">
        <v>3</v>
      </c>
      <c r="BO27" s="7">
        <v>2</v>
      </c>
      <c r="BP27" s="5">
        <v>2</v>
      </c>
      <c r="BQ27" s="92">
        <v>3</v>
      </c>
      <c r="BR27" s="5">
        <v>2</v>
      </c>
      <c r="BS27" s="5">
        <v>3</v>
      </c>
      <c r="BT27" s="5">
        <v>2</v>
      </c>
      <c r="BU27" s="5">
        <v>3</v>
      </c>
      <c r="BV27" s="8">
        <v>2</v>
      </c>
      <c r="BW27" s="190">
        <f t="shared" si="14"/>
        <v>53.07421851941632</v>
      </c>
      <c r="BX27" s="8"/>
      <c r="BY27" s="8"/>
    </row>
    <row r="28" spans="1:77" s="198" customFormat="1" x14ac:dyDescent="0.25">
      <c r="A28" s="78"/>
      <c r="B28" s="28"/>
      <c r="C28" s="211" t="s">
        <v>247</v>
      </c>
      <c r="D28" s="28"/>
      <c r="E28" s="61">
        <f t="shared" si="0"/>
        <v>18</v>
      </c>
      <c r="F28" s="61">
        <f t="shared" si="1"/>
        <v>10</v>
      </c>
      <c r="G28" s="68">
        <f t="shared" si="2"/>
        <v>26.827730487788553</v>
      </c>
      <c r="H28" s="99" t="b">
        <f t="shared" si="3"/>
        <v>0</v>
      </c>
      <c r="I28" s="109">
        <f t="shared" si="4"/>
        <v>10000</v>
      </c>
      <c r="J28" s="109">
        <f t="shared" si="4"/>
        <v>10000</v>
      </c>
      <c r="K28" s="109">
        <f t="shared" si="4"/>
        <v>10000</v>
      </c>
      <c r="L28" s="109">
        <f t="shared" si="4"/>
        <v>10000</v>
      </c>
      <c r="M28" s="109">
        <f t="shared" si="4"/>
        <v>10000</v>
      </c>
      <c r="N28" s="197">
        <f t="shared" si="4"/>
        <v>10000</v>
      </c>
      <c r="O28" s="99" t="b">
        <f t="shared" si="5"/>
        <v>0</v>
      </c>
      <c r="P28" s="61">
        <f t="shared" si="6"/>
        <v>2</v>
      </c>
      <c r="Q28" s="61">
        <f t="shared" si="7"/>
        <v>8</v>
      </c>
      <c r="R28" s="150">
        <f t="shared" si="15"/>
        <v>49.936675625712589</v>
      </c>
      <c r="S28" s="69">
        <f t="shared" si="8"/>
        <v>100.14991242523449</v>
      </c>
      <c r="T28" s="68">
        <f t="shared" si="16"/>
        <v>37.383366425832115</v>
      </c>
      <c r="U28" s="63">
        <f t="shared" si="17"/>
        <v>42.596693140665685</v>
      </c>
      <c r="V28" s="63" t="b">
        <f t="shared" si="9"/>
        <v>0</v>
      </c>
      <c r="W28" s="122">
        <f t="shared" si="10"/>
        <v>54.10334229237926</v>
      </c>
      <c r="X28" s="69" t="str">
        <f t="shared" si="11"/>
        <v/>
      </c>
      <c r="Y28" s="63" t="str">
        <f t="shared" si="11"/>
        <v/>
      </c>
      <c r="Z28" s="63" t="str">
        <f t="shared" si="11"/>
        <v/>
      </c>
      <c r="AA28" s="63" t="str">
        <f t="shared" si="11"/>
        <v/>
      </c>
      <c r="AB28" s="63">
        <f t="shared" si="11"/>
        <v>83.486222835355633</v>
      </c>
      <c r="AC28" s="68">
        <f t="shared" si="12"/>
        <v>116.81360201511335</v>
      </c>
      <c r="AD28" s="63" t="str">
        <f t="shared" si="13"/>
        <v/>
      </c>
      <c r="AE28" s="63" t="str">
        <f t="shared" si="13"/>
        <v/>
      </c>
      <c r="AF28" s="63" t="str">
        <f t="shared" si="13"/>
        <v/>
      </c>
      <c r="AG28" s="63" t="str">
        <f t="shared" si="13"/>
        <v/>
      </c>
      <c r="AH28" s="63">
        <f t="shared" si="13"/>
        <v>34.599999999999994</v>
      </c>
      <c r="AI28" s="63">
        <f t="shared" si="13"/>
        <v>92.300000000000011</v>
      </c>
      <c r="AJ28" s="69">
        <f>IF(VLOOKUP(TRUE,$V$2:$AY$28,COUNTA($V$1:AR$1),FALSE)="",AR28,IF(AR28="","",(AR28/VLOOKUP(TRUE,$V$2:$AY$28,COUNTA($V$1:AR$1),FALSE))*100))</f>
        <v>50</v>
      </c>
      <c r="AK28" s="63">
        <f>IF(VLOOKUP(TRUE,$V$2:$AY$28,COUNTA($V$1:AS$1),FALSE)="",AS28,IF(AS28="","",(AS28/VLOOKUP(TRUE,$V$2:$AY$28,COUNTA($V$1:AS$1),FALSE))*100))</f>
        <v>25</v>
      </c>
      <c r="AL28" s="63">
        <f>IF(VLOOKUP(TRUE,$V$2:$AY$28,COUNTA($V$1:AT$1),FALSE)="",AT28,IF(AT28="","",(AT28/VLOOKUP(TRUE,$V$2:$AY$28,COUNTA($V$1:AT$1),FALSE))*100))</f>
        <v>50</v>
      </c>
      <c r="AM28" s="63">
        <f>IF(VLOOKUP(TRUE,$V$2:$AY$28,COUNTA($V$1:AU$1),FALSE)="",AU28,IF(AU28="","",(AU28/VLOOKUP(TRUE,$V$2:$AY$28,COUNTA($V$1:AU$1),FALSE))*100))</f>
        <v>50</v>
      </c>
      <c r="AN28" s="63">
        <f>IF(VLOOKUP(TRUE,$V$2:$AY$28,COUNTA($V$1:AV$1),FALSE)="",AV28,IF(AV28="","",(AV28/VLOOKUP(TRUE,$V$2:$AY$28,COUNTA($V$1:AV$1),FALSE))*100))</f>
        <v>42.400264739990234</v>
      </c>
      <c r="AO28" s="63">
        <f>IF(VLOOKUP(TRUE,$V$2:$AY$28,COUNTA($V$1:AW$1),FALSE)="",AW28,IF(AW28="","",(AW28/VLOOKUP(TRUE,$V$2:$AY$28,COUNTA($V$1:AW$1),FALSE))*100))</f>
        <v>33.333333333333336</v>
      </c>
      <c r="AP28" s="112">
        <f>IF(VLOOKUP(TRUE,$V$2:$AY$28,COUNTA($V$1:AX$1),FALSE)="",AX28,IF(AX28="","",(AX28/VLOOKUP(TRUE,$V$2:$AY$28,COUNTA($V$1:AX$1),FALSE))*100))</f>
        <v>50</v>
      </c>
      <c r="AQ28" s="68">
        <f>IF(VLOOKUP(TRUE,$V$2:$AY$28,COUNTA($V$1:AY$1),FALSE)="",AY28,IF(AY28="","",(AY28/VLOOKUP(TRUE,$V$2:$AY$28,COUNTA($V$1:AY$1),FALSE))*100))</f>
        <v>40</v>
      </c>
      <c r="AR28" s="69">
        <f>IF(BS28="","",BS28*VLOOKUP("UQ",IndexCalc[],3,FALSE))</f>
        <v>50</v>
      </c>
      <c r="AS28" s="63">
        <f>IF(BT28="","",BT28*VLOOKUP("Fneg",IndexCalc[],3,FALSE))</f>
        <v>25</v>
      </c>
      <c r="AT28" s="63">
        <f>IF(BU28="","",BU28*VLOOKUP("ABS",IndexCalc[],3,FALSE))</f>
        <v>40</v>
      </c>
      <c r="AU28" s="63">
        <f>IF(BV28="","",BV28*VLOOKUP("Cnrs",IndexCalc[],3,FALSE))</f>
        <v>25</v>
      </c>
      <c r="AV28" s="63">
        <f>IF(BO28="","",BO28*VLOOKUP("HEC",IndexCalc[],3,FALSE))</f>
        <v>42.400264739990234</v>
      </c>
      <c r="AW28" s="63">
        <f>IF(BP28="","",BP28*VLOOKUP("Aeres",IndexCalc[],3,FALSE))</f>
        <v>33.333333333333336</v>
      </c>
      <c r="AX28" s="63">
        <f>IF(BQ28="","",BQ28*VLOOKUP("Abdc",IndexCalc[],3,FALSE))</f>
        <v>50</v>
      </c>
      <c r="AY28" s="68">
        <f>IF(BR28="","",BR28*VLOOKUP("Vhb",IndexCalc[],3,FALSE))</f>
        <v>33.333333333333336</v>
      </c>
      <c r="AZ28" s="36"/>
      <c r="BA28" s="32"/>
      <c r="BB28" s="29"/>
      <c r="BC28" s="36"/>
      <c r="BD28" s="36">
        <v>0.41899999999999998</v>
      </c>
      <c r="BE28" s="84">
        <v>1.855</v>
      </c>
      <c r="BF28" s="34"/>
      <c r="BG28" s="29" t="s">
        <v>135</v>
      </c>
      <c r="BH28" s="182" t="s">
        <v>133</v>
      </c>
      <c r="BI28" s="29"/>
      <c r="BJ28" s="35"/>
      <c r="BK28" s="34">
        <v>3</v>
      </c>
      <c r="BL28" s="29">
        <v>4</v>
      </c>
      <c r="BM28" s="29">
        <v>2</v>
      </c>
      <c r="BN28" s="29">
        <v>4</v>
      </c>
      <c r="BO28" s="9">
        <v>1.6960105895996094</v>
      </c>
      <c r="BP28" s="6">
        <v>1</v>
      </c>
      <c r="BQ28" s="93">
        <v>2</v>
      </c>
      <c r="BR28" s="6">
        <v>2</v>
      </c>
      <c r="BS28" s="6">
        <v>2</v>
      </c>
      <c r="BT28" s="6">
        <v>1</v>
      </c>
      <c r="BU28" s="6">
        <v>2</v>
      </c>
      <c r="BV28" s="10">
        <v>1</v>
      </c>
      <c r="BW28" s="191">
        <f t="shared" si="14"/>
        <v>49.936675625712589</v>
      </c>
      <c r="BX28" s="10"/>
      <c r="BY28" s="10"/>
    </row>
  </sheetData>
  <sheetProtection formatCells="0" formatColumns="0" formatRows="0" insertRows="0" deleteRows="0"/>
  <conditionalFormatting sqref="O14:O28">
    <cfRule type="cellIs" dxfId="116" priority="13" operator="equal">
      <formula>TRUE</formula>
    </cfRule>
  </conditionalFormatting>
  <conditionalFormatting sqref="O14:O28">
    <cfRule type="cellIs" dxfId="115" priority="12" operator="equal">
      <formula>FALSE</formula>
    </cfRule>
  </conditionalFormatting>
  <conditionalFormatting sqref="H14:H28">
    <cfRule type="cellIs" dxfId="114" priority="11" operator="equal">
      <formula>TRUE</formula>
    </cfRule>
  </conditionalFormatting>
  <conditionalFormatting sqref="H14:H28">
    <cfRule type="cellIs" dxfId="113" priority="10" operator="equal">
      <formula>FALSE</formula>
    </cfRule>
  </conditionalFormatting>
  <conditionalFormatting sqref="I2:N28">
    <cfRule type="cellIs" dxfId="112" priority="1" operator="equal">
      <formula>10000</formula>
    </cfRule>
  </conditionalFormatting>
  <conditionalFormatting sqref="V2:V13">
    <cfRule type="cellIs" dxfId="111" priority="23" operator="equal">
      <formula>TRUE</formula>
    </cfRule>
  </conditionalFormatting>
  <conditionalFormatting sqref="V2:V13">
    <cfRule type="cellIs" dxfId="110" priority="22" operator="equal">
      <formula>FALSE</formula>
    </cfRule>
  </conditionalFormatting>
  <conditionalFormatting sqref="O2:O13">
    <cfRule type="cellIs" dxfId="109" priority="21" operator="equal">
      <formula>TRUE</formula>
    </cfRule>
  </conditionalFormatting>
  <conditionalFormatting sqref="O2:O13">
    <cfRule type="cellIs" dxfId="108" priority="20" operator="equal">
      <formula>FALSE</formula>
    </cfRule>
  </conditionalFormatting>
  <conditionalFormatting sqref="H2:H13">
    <cfRule type="cellIs" dxfId="107" priority="19" operator="equal">
      <formula>TRUE</formula>
    </cfRule>
  </conditionalFormatting>
  <conditionalFormatting sqref="H2:H13">
    <cfRule type="cellIs" dxfId="106" priority="18" operator="equal">
      <formula>FALSE</formula>
    </cfRule>
  </conditionalFormatting>
  <conditionalFormatting sqref="A1:A13">
    <cfRule type="duplicateValues" dxfId="105" priority="17"/>
  </conditionalFormatting>
  <conditionalFormatting sqref="B1:B13">
    <cfRule type="duplicateValues" dxfId="104" priority="16"/>
  </conditionalFormatting>
  <conditionalFormatting sqref="V14:V28">
    <cfRule type="cellIs" dxfId="103" priority="15" operator="equal">
      <formula>TRUE</formula>
    </cfRule>
  </conditionalFormatting>
  <conditionalFormatting sqref="V14:V28">
    <cfRule type="cellIs" dxfId="102" priority="14" operator="equal">
      <formula>FALSE</formula>
    </cfRule>
  </conditionalFormatting>
  <conditionalFormatting sqref="A14:A28">
    <cfRule type="duplicateValues" dxfId="101" priority="9"/>
  </conditionalFormatting>
  <conditionalFormatting sqref="B14:B28">
    <cfRule type="duplicateValues" dxfId="100" priority="8"/>
  </conditionalFormatting>
  <conditionalFormatting sqref="I2:N28">
    <cfRule type="top10" dxfId="99" priority="7" bottom="1" rank="1"/>
  </conditionalFormatting>
  <conditionalFormatting sqref="J2:J28">
    <cfRule type="top10" dxfId="98" priority="6" bottom="1" rank="1"/>
  </conditionalFormatting>
  <conditionalFormatting sqref="K2:K28">
    <cfRule type="top10" dxfId="97" priority="5" bottom="1" rank="1"/>
  </conditionalFormatting>
  <conditionalFormatting sqref="L2:L28">
    <cfRule type="top10" dxfId="96" priority="4" bottom="1" rank="1"/>
  </conditionalFormatting>
  <conditionalFormatting sqref="M2:M28">
    <cfRule type="top10" dxfId="95" priority="3" bottom="1" rank="1"/>
  </conditionalFormatting>
  <conditionalFormatting sqref="N2:N28">
    <cfRule type="top10" dxfId="94" priority="2" bottom="1" rank="1"/>
  </conditionalFormatting>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dimension ref="A1:L58"/>
  <sheetViews>
    <sheetView workbookViewId="0">
      <selection activeCell="I19" sqref="I19"/>
    </sheetView>
  </sheetViews>
  <sheetFormatPr defaultRowHeight="15" x14ac:dyDescent="0.25"/>
  <cols>
    <col min="1" max="1" width="10.7109375" style="4" customWidth="1"/>
    <col min="2" max="2" width="11.28515625" style="4" customWidth="1"/>
    <col min="3" max="3" width="9.140625" style="4"/>
    <col min="4" max="4" width="9.5703125" style="4" customWidth="1"/>
    <col min="5" max="5" width="11.28515625" style="4" customWidth="1"/>
    <col min="7" max="7" width="10.42578125" customWidth="1"/>
    <col min="10" max="10" width="8.28515625" bestFit="1" customWidth="1"/>
    <col min="11" max="11" width="7.5703125" bestFit="1" customWidth="1"/>
  </cols>
  <sheetData>
    <row r="1" spans="1:12" ht="19.5" customHeight="1" thickBot="1" x14ac:dyDescent="0.35">
      <c r="A1" s="751" t="s">
        <v>143</v>
      </c>
      <c r="B1" s="752"/>
      <c r="C1" s="1"/>
      <c r="D1" s="751" t="s">
        <v>262</v>
      </c>
      <c r="E1" s="752"/>
      <c r="G1" s="753" t="s">
        <v>987</v>
      </c>
      <c r="H1" s="754"/>
      <c r="J1" s="755" t="s">
        <v>1453</v>
      </c>
      <c r="K1" s="756"/>
      <c r="L1" s="757"/>
    </row>
    <row r="2" spans="1:12" ht="15.75" thickBot="1" x14ac:dyDescent="0.3">
      <c r="A2" s="47"/>
      <c r="B2" s="48"/>
      <c r="D2" s="47"/>
      <c r="E2" s="48"/>
      <c r="G2" s="136"/>
      <c r="H2" s="137"/>
      <c r="J2" s="758"/>
      <c r="K2" s="759"/>
      <c r="L2" s="760"/>
    </row>
    <row r="3" spans="1:12" x14ac:dyDescent="0.25">
      <c r="A3" s="47" t="s">
        <v>137</v>
      </c>
      <c r="B3" s="48"/>
      <c r="D3" s="47" t="s">
        <v>263</v>
      </c>
      <c r="E3" s="48"/>
      <c r="G3" s="136" t="s">
        <v>263</v>
      </c>
      <c r="H3" s="137"/>
      <c r="J3" s="136"/>
      <c r="K3" s="250"/>
      <c r="L3" s="137"/>
    </row>
    <row r="4" spans="1:12" ht="15.75" thickBot="1" x14ac:dyDescent="0.3">
      <c r="A4" s="47" t="s">
        <v>132</v>
      </c>
      <c r="B4" s="48" t="s">
        <v>131</v>
      </c>
      <c r="D4" s="47" t="s">
        <v>270</v>
      </c>
      <c r="E4" s="48" t="s">
        <v>271</v>
      </c>
      <c r="G4" s="138" t="s">
        <v>988</v>
      </c>
      <c r="H4" s="139" t="s">
        <v>989</v>
      </c>
      <c r="J4" s="138" t="s">
        <v>1454</v>
      </c>
      <c r="K4" s="251" t="s">
        <v>1456</v>
      </c>
      <c r="L4" s="139" t="s">
        <v>1455</v>
      </c>
    </row>
    <row r="5" spans="1:12" x14ac:dyDescent="0.25">
      <c r="A5" s="47" t="s">
        <v>127</v>
      </c>
      <c r="B5" s="48">
        <v>4</v>
      </c>
      <c r="D5" s="47">
        <v>1</v>
      </c>
      <c r="E5" s="48">
        <v>4</v>
      </c>
      <c r="G5" s="134">
        <v>4</v>
      </c>
      <c r="H5" s="135">
        <v>100</v>
      </c>
      <c r="J5" s="134" t="s">
        <v>1458</v>
      </c>
      <c r="K5" s="252">
        <v>4</v>
      </c>
      <c r="L5" s="135">
        <f>100/IndexCalc[[#This Row],[MAX]]</f>
        <v>25</v>
      </c>
    </row>
    <row r="6" spans="1:12" x14ac:dyDescent="0.25">
      <c r="A6" s="47" t="s">
        <v>134</v>
      </c>
      <c r="B6" s="48">
        <v>3</v>
      </c>
      <c r="D6" s="47">
        <v>2</v>
      </c>
      <c r="E6" s="48">
        <v>3</v>
      </c>
      <c r="G6" s="47">
        <v>3</v>
      </c>
      <c r="H6" s="48">
        <v>75</v>
      </c>
      <c r="J6" s="47" t="s">
        <v>1459</v>
      </c>
      <c r="K6" s="198">
        <v>4</v>
      </c>
      <c r="L6" s="135">
        <f>100/IndexCalc[[#This Row],[MAX]]</f>
        <v>25</v>
      </c>
    </row>
    <row r="7" spans="1:12" x14ac:dyDescent="0.25">
      <c r="A7" s="47" t="s">
        <v>133</v>
      </c>
      <c r="B7" s="48">
        <v>2</v>
      </c>
      <c r="D7" s="47">
        <v>3</v>
      </c>
      <c r="E7" s="48">
        <v>2</v>
      </c>
      <c r="G7" s="134">
        <v>2</v>
      </c>
      <c r="H7" s="135">
        <v>50</v>
      </c>
      <c r="J7" s="134" t="s">
        <v>1457</v>
      </c>
      <c r="K7" s="252">
        <v>5</v>
      </c>
      <c r="L7" s="135">
        <f>100/IndexCalc[[#This Row],[MAX]]</f>
        <v>20</v>
      </c>
    </row>
    <row r="8" spans="1:12" x14ac:dyDescent="0.25">
      <c r="A8" s="47" t="s">
        <v>135</v>
      </c>
      <c r="B8" s="48">
        <v>1</v>
      </c>
      <c r="D8" s="47">
        <v>4</v>
      </c>
      <c r="E8" s="48">
        <v>1</v>
      </c>
      <c r="G8" s="47">
        <v>1</v>
      </c>
      <c r="H8" s="48">
        <v>25</v>
      </c>
      <c r="J8" s="47" t="s">
        <v>1460</v>
      </c>
      <c r="K8" s="198">
        <v>4</v>
      </c>
      <c r="L8" s="135">
        <f>100/IndexCalc[[#This Row],[MAX]]</f>
        <v>25</v>
      </c>
    </row>
    <row r="9" spans="1:12" x14ac:dyDescent="0.25">
      <c r="A9" s="47" t="s">
        <v>136</v>
      </c>
      <c r="B9" s="48"/>
      <c r="D9" s="47" t="s">
        <v>269</v>
      </c>
      <c r="E9" s="48"/>
      <c r="G9" s="136" t="s">
        <v>269</v>
      </c>
      <c r="H9" s="137"/>
      <c r="J9" s="134" t="s">
        <v>1461</v>
      </c>
      <c r="K9" s="252">
        <v>4</v>
      </c>
      <c r="L9" s="135">
        <f>100/IndexCalc[[#This Row],[MAX]]</f>
        <v>25</v>
      </c>
    </row>
    <row r="10" spans="1:12" ht="15.75" thickBot="1" x14ac:dyDescent="0.3">
      <c r="A10" s="47" t="s">
        <v>132</v>
      </c>
      <c r="B10" s="48" t="s">
        <v>131</v>
      </c>
      <c r="C10" s="3"/>
      <c r="D10" s="47" t="s">
        <v>270</v>
      </c>
      <c r="E10" s="48" t="s">
        <v>271</v>
      </c>
      <c r="G10" s="138" t="s">
        <v>988</v>
      </c>
      <c r="H10" s="139" t="s">
        <v>989</v>
      </c>
      <c r="J10" s="47" t="s">
        <v>1462</v>
      </c>
      <c r="K10" s="198">
        <v>3</v>
      </c>
      <c r="L10" s="135">
        <f>100/IndexCalc[[#This Row],[MAX]]</f>
        <v>33.333333333333336</v>
      </c>
    </row>
    <row r="11" spans="1:12" x14ac:dyDescent="0.25">
      <c r="A11" s="47" t="s">
        <v>127</v>
      </c>
      <c r="B11" s="48">
        <v>3</v>
      </c>
      <c r="D11" s="85" t="s">
        <v>130</v>
      </c>
      <c r="E11" s="58">
        <v>4</v>
      </c>
      <c r="G11" s="134">
        <v>4</v>
      </c>
      <c r="H11" s="135">
        <v>100</v>
      </c>
      <c r="J11" s="134" t="s">
        <v>1463</v>
      </c>
      <c r="K11" s="252">
        <v>4</v>
      </c>
      <c r="L11" s="135">
        <f>100/IndexCalc[[#This Row],[MAX]]</f>
        <v>25</v>
      </c>
    </row>
    <row r="12" spans="1:12" x14ac:dyDescent="0.25">
      <c r="A12" s="47" t="s">
        <v>133</v>
      </c>
      <c r="B12" s="48">
        <v>2</v>
      </c>
      <c r="D12" s="47">
        <v>1</v>
      </c>
      <c r="E12" s="48">
        <v>4</v>
      </c>
      <c r="G12" s="47">
        <v>3</v>
      </c>
      <c r="H12" s="48">
        <v>75</v>
      </c>
      <c r="J12" s="47" t="s">
        <v>1464</v>
      </c>
      <c r="K12" s="198">
        <v>6</v>
      </c>
      <c r="L12" s="135">
        <f>100/IndexCalc[[#This Row],[MAX]]</f>
        <v>16.666666666666668</v>
      </c>
    </row>
    <row r="13" spans="1:12" x14ac:dyDescent="0.25">
      <c r="A13" s="47" t="s">
        <v>135</v>
      </c>
      <c r="B13" s="48">
        <v>1</v>
      </c>
      <c r="D13" s="47">
        <v>2</v>
      </c>
      <c r="E13" s="48">
        <v>3</v>
      </c>
      <c r="G13" s="134">
        <v>2</v>
      </c>
      <c r="H13" s="135">
        <v>50</v>
      </c>
    </row>
    <row r="14" spans="1:12" x14ac:dyDescent="0.25">
      <c r="A14" s="47" t="s">
        <v>138</v>
      </c>
      <c r="B14" s="48"/>
      <c r="D14" s="47">
        <v>3</v>
      </c>
      <c r="E14" s="48">
        <v>2</v>
      </c>
      <c r="G14" s="47">
        <v>1</v>
      </c>
      <c r="H14" s="48">
        <v>25</v>
      </c>
    </row>
    <row r="15" spans="1:12" x14ac:dyDescent="0.25">
      <c r="A15" s="47" t="s">
        <v>132</v>
      </c>
      <c r="B15" s="48" t="s">
        <v>131</v>
      </c>
      <c r="D15" s="47">
        <v>4</v>
      </c>
      <c r="E15" s="48">
        <v>1</v>
      </c>
      <c r="G15" s="136" t="s">
        <v>990</v>
      </c>
      <c r="H15" s="137"/>
    </row>
    <row r="16" spans="1:12" ht="15.75" thickBot="1" x14ac:dyDescent="0.3">
      <c r="A16" s="47" t="s">
        <v>139</v>
      </c>
      <c r="B16" s="48">
        <v>4</v>
      </c>
      <c r="D16" s="47" t="s">
        <v>272</v>
      </c>
      <c r="E16" s="48"/>
      <c r="G16" s="138" t="s">
        <v>988</v>
      </c>
      <c r="H16" s="139" t="s">
        <v>989</v>
      </c>
    </row>
    <row r="17" spans="1:8" x14ac:dyDescent="0.25">
      <c r="A17" s="47" t="s">
        <v>127</v>
      </c>
      <c r="B17" s="48">
        <v>3</v>
      </c>
      <c r="D17" s="47" t="s">
        <v>270</v>
      </c>
      <c r="E17" s="48" t="s">
        <v>271</v>
      </c>
      <c r="G17" s="134">
        <v>4</v>
      </c>
      <c r="H17" s="135">
        <v>100</v>
      </c>
    </row>
    <row r="18" spans="1:8" x14ac:dyDescent="0.25">
      <c r="A18" s="47" t="s">
        <v>133</v>
      </c>
      <c r="B18" s="48">
        <v>2</v>
      </c>
      <c r="D18" s="53" t="s">
        <v>130</v>
      </c>
      <c r="E18" s="50">
        <v>4</v>
      </c>
      <c r="G18" s="47">
        <v>3</v>
      </c>
      <c r="H18" s="48">
        <v>75</v>
      </c>
    </row>
    <row r="19" spans="1:8" x14ac:dyDescent="0.25">
      <c r="A19" s="49" t="s">
        <v>135</v>
      </c>
      <c r="B19" s="50">
        <v>1</v>
      </c>
      <c r="D19" s="47">
        <v>1</v>
      </c>
      <c r="E19" s="48">
        <v>4</v>
      </c>
      <c r="G19" s="134">
        <v>2</v>
      </c>
      <c r="H19" s="135">
        <v>50</v>
      </c>
    </row>
    <row r="20" spans="1:8" x14ac:dyDescent="0.25">
      <c r="A20" s="47" t="s">
        <v>140</v>
      </c>
      <c r="B20" s="48"/>
      <c r="D20" s="47">
        <v>2</v>
      </c>
      <c r="E20" s="48">
        <v>3</v>
      </c>
      <c r="G20" s="47">
        <v>1</v>
      </c>
      <c r="H20" s="48">
        <v>25</v>
      </c>
    </row>
    <row r="21" spans="1:8" x14ac:dyDescent="0.25">
      <c r="A21" s="47" t="s">
        <v>132</v>
      </c>
      <c r="B21" s="48" t="s">
        <v>131</v>
      </c>
      <c r="D21" s="47">
        <v>3</v>
      </c>
      <c r="E21" s="48">
        <v>2</v>
      </c>
      <c r="G21" s="136" t="s">
        <v>360</v>
      </c>
      <c r="H21" s="137"/>
    </row>
    <row r="22" spans="1:8" ht="15.75" thickBot="1" x14ac:dyDescent="0.3">
      <c r="A22" s="47" t="s">
        <v>128</v>
      </c>
      <c r="B22" s="48">
        <v>6</v>
      </c>
      <c r="D22" s="51">
        <v>4</v>
      </c>
      <c r="E22" s="52">
        <v>1</v>
      </c>
      <c r="G22" s="138" t="s">
        <v>988</v>
      </c>
      <c r="H22" s="139" t="s">
        <v>989</v>
      </c>
    </row>
    <row r="23" spans="1:8" x14ac:dyDescent="0.25">
      <c r="A23" s="47" t="s">
        <v>127</v>
      </c>
      <c r="B23" s="48">
        <v>5</v>
      </c>
      <c r="G23" s="134">
        <v>5</v>
      </c>
      <c r="H23" s="135">
        <v>100</v>
      </c>
    </row>
    <row r="24" spans="1:8" x14ac:dyDescent="0.25">
      <c r="A24" s="57" t="s">
        <v>301</v>
      </c>
      <c r="B24" s="58">
        <v>5</v>
      </c>
      <c r="G24" s="47">
        <v>4</v>
      </c>
      <c r="H24" s="48">
        <v>80</v>
      </c>
    </row>
    <row r="25" spans="1:8" x14ac:dyDescent="0.25">
      <c r="A25" s="47" t="s">
        <v>133</v>
      </c>
      <c r="B25" s="48">
        <v>4</v>
      </c>
      <c r="G25" s="134">
        <v>3</v>
      </c>
      <c r="H25" s="135">
        <v>60</v>
      </c>
    </row>
    <row r="26" spans="1:8" x14ac:dyDescent="0.25">
      <c r="A26" s="47" t="s">
        <v>141</v>
      </c>
      <c r="B26" s="48">
        <v>3</v>
      </c>
      <c r="G26" s="47">
        <v>2</v>
      </c>
      <c r="H26" s="48">
        <v>40</v>
      </c>
    </row>
    <row r="27" spans="1:8" x14ac:dyDescent="0.25">
      <c r="A27" s="47" t="s">
        <v>135</v>
      </c>
      <c r="B27" s="48">
        <v>2</v>
      </c>
      <c r="G27" s="136">
        <v>1</v>
      </c>
      <c r="H27" s="137">
        <v>20</v>
      </c>
    </row>
    <row r="28" spans="1:8" x14ac:dyDescent="0.25">
      <c r="A28" s="57" t="s">
        <v>362</v>
      </c>
      <c r="B28" s="58">
        <v>2</v>
      </c>
      <c r="G28" s="136" t="s">
        <v>272</v>
      </c>
      <c r="H28" s="137"/>
    </row>
    <row r="29" spans="1:8" ht="15.75" thickBot="1" x14ac:dyDescent="0.3">
      <c r="A29" s="51" t="s">
        <v>142</v>
      </c>
      <c r="B29" s="52">
        <v>1</v>
      </c>
      <c r="G29" s="138" t="s">
        <v>988</v>
      </c>
      <c r="H29" s="139" t="s">
        <v>989</v>
      </c>
    </row>
    <row r="30" spans="1:8" x14ac:dyDescent="0.25">
      <c r="A30" s="47" t="s">
        <v>360</v>
      </c>
      <c r="B30" s="48"/>
      <c r="G30" s="134">
        <v>4</v>
      </c>
      <c r="H30" s="135">
        <v>100</v>
      </c>
    </row>
    <row r="31" spans="1:8" x14ac:dyDescent="0.25">
      <c r="A31" s="55" t="s">
        <v>270</v>
      </c>
      <c r="B31" s="48" t="s">
        <v>271</v>
      </c>
      <c r="G31" s="47">
        <v>3</v>
      </c>
      <c r="H31" s="48">
        <v>75</v>
      </c>
    </row>
    <row r="32" spans="1:8" x14ac:dyDescent="0.25">
      <c r="A32" s="56" t="s">
        <v>129</v>
      </c>
      <c r="B32" s="48">
        <v>5</v>
      </c>
      <c r="G32" s="134">
        <v>2</v>
      </c>
      <c r="H32" s="135">
        <v>50</v>
      </c>
    </row>
    <row r="33" spans="1:8" x14ac:dyDescent="0.25">
      <c r="A33" s="47">
        <v>4</v>
      </c>
      <c r="B33" s="48">
        <v>4</v>
      </c>
      <c r="G33" s="47">
        <v>1</v>
      </c>
      <c r="H33" s="48">
        <v>25</v>
      </c>
    </row>
    <row r="34" spans="1:8" x14ac:dyDescent="0.25">
      <c r="A34" s="47">
        <v>3</v>
      </c>
      <c r="B34" s="48">
        <v>3</v>
      </c>
      <c r="G34" s="136" t="s">
        <v>137</v>
      </c>
      <c r="H34" s="137"/>
    </row>
    <row r="35" spans="1:8" ht="15.75" thickBot="1" x14ac:dyDescent="0.3">
      <c r="A35" s="47">
        <v>2</v>
      </c>
      <c r="B35" s="48">
        <v>2</v>
      </c>
      <c r="G35" s="138" t="s">
        <v>988</v>
      </c>
      <c r="H35" s="139" t="s">
        <v>989</v>
      </c>
    </row>
    <row r="36" spans="1:8" ht="15.75" thickBot="1" x14ac:dyDescent="0.3">
      <c r="A36" s="51">
        <v>1</v>
      </c>
      <c r="B36" s="52">
        <v>1</v>
      </c>
      <c r="G36" s="134">
        <v>4</v>
      </c>
      <c r="H36" s="135">
        <v>100</v>
      </c>
    </row>
    <row r="37" spans="1:8" x14ac:dyDescent="0.25">
      <c r="G37" s="47">
        <v>3</v>
      </c>
      <c r="H37" s="48">
        <v>75</v>
      </c>
    </row>
    <row r="38" spans="1:8" x14ac:dyDescent="0.25">
      <c r="G38" s="134">
        <v>2</v>
      </c>
      <c r="H38" s="135">
        <v>50</v>
      </c>
    </row>
    <row r="39" spans="1:8" x14ac:dyDescent="0.25">
      <c r="G39" s="47">
        <v>1</v>
      </c>
      <c r="H39" s="48">
        <v>25</v>
      </c>
    </row>
    <row r="40" spans="1:8" x14ac:dyDescent="0.25">
      <c r="G40" s="136" t="s">
        <v>992</v>
      </c>
      <c r="H40" s="137"/>
    </row>
    <row r="41" spans="1:8" ht="15.75" thickBot="1" x14ac:dyDescent="0.3">
      <c r="G41" s="138" t="s">
        <v>988</v>
      </c>
      <c r="H41" s="139" t="s">
        <v>989</v>
      </c>
    </row>
    <row r="42" spans="1:8" x14ac:dyDescent="0.25">
      <c r="G42" s="134">
        <v>3</v>
      </c>
      <c r="H42" s="135">
        <v>100</v>
      </c>
    </row>
    <row r="43" spans="1:8" x14ac:dyDescent="0.25">
      <c r="G43" s="47">
        <v>2</v>
      </c>
      <c r="H43" s="48">
        <v>66.66</v>
      </c>
    </row>
    <row r="44" spans="1:8" x14ac:dyDescent="0.25">
      <c r="G44" s="134">
        <v>1</v>
      </c>
      <c r="H44" s="135">
        <v>33.33</v>
      </c>
    </row>
    <row r="45" spans="1:8" x14ac:dyDescent="0.25">
      <c r="G45" s="136" t="s">
        <v>138</v>
      </c>
      <c r="H45" s="137"/>
    </row>
    <row r="46" spans="1:8" ht="15.75" thickBot="1" x14ac:dyDescent="0.3">
      <c r="G46" s="138" t="s">
        <v>988</v>
      </c>
      <c r="H46" s="139" t="s">
        <v>989</v>
      </c>
    </row>
    <row r="47" spans="1:8" x14ac:dyDescent="0.25">
      <c r="G47" s="134">
        <v>4</v>
      </c>
      <c r="H47" s="135">
        <v>100</v>
      </c>
    </row>
    <row r="48" spans="1:8" x14ac:dyDescent="0.25">
      <c r="G48" s="47">
        <v>3</v>
      </c>
      <c r="H48" s="48">
        <v>75</v>
      </c>
    </row>
    <row r="49" spans="7:8" x14ac:dyDescent="0.25">
      <c r="G49" s="134">
        <v>2</v>
      </c>
      <c r="H49" s="135">
        <v>50</v>
      </c>
    </row>
    <row r="50" spans="7:8" x14ac:dyDescent="0.25">
      <c r="G50" s="47">
        <v>1</v>
      </c>
      <c r="H50" s="48">
        <v>25</v>
      </c>
    </row>
    <row r="51" spans="7:8" x14ac:dyDescent="0.25">
      <c r="G51" s="136" t="s">
        <v>140</v>
      </c>
      <c r="H51" s="137"/>
    </row>
    <row r="52" spans="7:8" ht="15.75" thickBot="1" x14ac:dyDescent="0.3">
      <c r="G52" s="138" t="s">
        <v>988</v>
      </c>
      <c r="H52" s="139" t="s">
        <v>989</v>
      </c>
    </row>
    <row r="53" spans="7:8" x14ac:dyDescent="0.25">
      <c r="G53" s="134">
        <v>6</v>
      </c>
      <c r="H53" s="135">
        <v>100</v>
      </c>
    </row>
    <row r="54" spans="7:8" x14ac:dyDescent="0.25">
      <c r="G54" s="47">
        <v>5</v>
      </c>
      <c r="H54" s="48">
        <v>83.33</v>
      </c>
    </row>
    <row r="55" spans="7:8" x14ac:dyDescent="0.25">
      <c r="G55" s="134">
        <v>4</v>
      </c>
      <c r="H55" s="135">
        <v>66.66</v>
      </c>
    </row>
    <row r="56" spans="7:8" x14ac:dyDescent="0.25">
      <c r="G56" s="47">
        <v>3</v>
      </c>
      <c r="H56" s="48">
        <v>50</v>
      </c>
    </row>
    <row r="57" spans="7:8" x14ac:dyDescent="0.25">
      <c r="G57" s="136">
        <v>2</v>
      </c>
      <c r="H57" s="137">
        <v>33.33</v>
      </c>
    </row>
    <row r="58" spans="7:8" ht="15.75" thickBot="1" x14ac:dyDescent="0.3">
      <c r="G58" s="140">
        <v>1</v>
      </c>
      <c r="H58" s="141">
        <v>16.66</v>
      </c>
    </row>
  </sheetData>
  <sheetProtection sheet="1" formatCells="0" formatColumns="0" formatRows="0" deleteRows="0"/>
  <mergeCells count="4">
    <mergeCell ref="A1:B1"/>
    <mergeCell ref="D1:E1"/>
    <mergeCell ref="G1:H1"/>
    <mergeCell ref="J1:L2"/>
  </mergeCells>
  <pageMargins left="0.7" right="0.7" top="0.75" bottom="0.75" header="0.3" footer="0.3"/>
  <tableParts count="18">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Change Log</vt:lpstr>
      <vt:lpstr>Documentation</vt:lpstr>
      <vt:lpstr>Sample CIS</vt:lpstr>
      <vt:lpstr>MKTG</vt:lpstr>
      <vt:lpstr>ECON</vt:lpstr>
      <vt:lpstr>FIN</vt:lpstr>
      <vt:lpstr>MNGT</vt:lpstr>
      <vt:lpstr>CIS</vt:lpstr>
      <vt:lpstr>ACCT</vt:lpstr>
      <vt:lpstr>BCOMM</vt:lpstr>
      <vt:lpstr>TEMPLATE</vt:lpstr>
      <vt:lpstr>TESTING</vt:lpstr>
      <vt:lpstr>TABLES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Carter,Robert E</dc:creator>
  <cp:lastModifiedBy>MAVER1CK 113</cp:lastModifiedBy>
  <cp:lastPrinted>2017-01-17T13:56:34Z</cp:lastPrinted>
  <dcterms:created xsi:type="dcterms:W3CDTF">2016-11-08T19:23:06Z</dcterms:created>
  <dcterms:modified xsi:type="dcterms:W3CDTF">2020-01-27T17:10:00Z</dcterms:modified>
</cp:coreProperties>
</file>